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e2d614422485eef/Documentos/ROL/Delta Green/"/>
    </mc:Choice>
  </mc:AlternateContent>
  <xr:revisionPtr revIDLastSave="149" documentId="11_8CEE71F393089183DD865DB19CFBF67E8F949A9D" xr6:coauthVersionLast="47" xr6:coauthVersionMax="47" xr10:uidLastSave="{C2A52BE2-7E26-4A83-85BD-18F9A63DE8BB}"/>
  <bookViews>
    <workbookView xWindow="-120" yWindow="-120" windowWidth="29040" windowHeight="15840" tabRatio="821" xr2:uid="{00000000-000D-0000-FFFF-FFFF00000000}"/>
  </bookViews>
  <sheets>
    <sheet name="Hoja1" sheetId="11" r:id="rId1"/>
    <sheet name="Hoja2" sheetId="25" r:id="rId2"/>
    <sheet name="Tablas de Selección" sheetId="12" r:id="rId3"/>
    <sheet name="Rango Militar" sheetId="28" r:id="rId4"/>
    <sheet name="Tabla de posibilidad Posicion" sheetId="17" r:id="rId5"/>
    <sheet name="Tabla de posibilidad Pos Ag" sheetId="21" r:id="rId6"/>
    <sheet name="H Generales" sheetId="1" r:id="rId7"/>
    <sheet name="Revelación" sheetId="26" r:id="rId8"/>
    <sheet name="Trastornos" sheetId="27" r:id="rId9"/>
    <sheet name="Random HG" sheetId="23" r:id="rId10"/>
    <sheet name="H Investigación" sheetId="2" r:id="rId11"/>
    <sheet name="Servicio Militar" sheetId="3" r:id="rId12"/>
    <sheet name="Departamentos" sheetId="8" r:id="rId13"/>
    <sheet name="Otros" sheetId="9" r:id="rId14"/>
    <sheet name="Tabla de posibilidad HG" sheetId="13" r:id="rId15"/>
    <sheet name="Tabla de posibilidad HI" sheetId="14" r:id="rId16"/>
    <sheet name="Tabla de posibilidad Requisitos" sheetId="15" r:id="rId17"/>
    <sheet name="Tabla de posibilidad Localizaci" sheetId="18" r:id="rId18"/>
    <sheet name="Tabla de posibilidad Agencia" sheetId="19" r:id="rId19"/>
    <sheet name="Tabla de posibilidad" sheetId="16" r:id="rId20"/>
    <sheet name="Aleatorios" sheetId="5" r:id="rId21"/>
    <sheet name="Aleatorios2" sheetId="6" r:id="rId22"/>
    <sheet name="Aleatorios3" sheetId="24" r:id="rId23"/>
    <sheet name="Aleatorios NoAcumulativos" sheetId="7" r:id="rId24"/>
    <sheet name="Aleatorios NoAcumulativos2" sheetId="10" r:id="rId25"/>
    <sheet name="Hoja3" sheetId="29" r:id="rId26"/>
  </sheets>
  <definedNames>
    <definedName name="_xlnm._FilterDatabase" localSheetId="9" hidden="1">'Random HG'!$A$2:$N$2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6" i="12" l="1"/>
  <c r="G2" i="29"/>
  <c r="H1" i="29" s="1"/>
  <c r="B2" i="29"/>
  <c r="D1" i="29" s="1"/>
  <c r="X3" i="28"/>
  <c r="X4" i="28"/>
  <c r="X5" i="28"/>
  <c r="X6" i="28"/>
  <c r="X7" i="28"/>
  <c r="X8" i="28"/>
  <c r="X9" i="28"/>
  <c r="X10" i="28"/>
  <c r="X11" i="28"/>
  <c r="X12" i="28"/>
  <c r="X13" i="28"/>
  <c r="X14" i="28"/>
  <c r="X15" i="28"/>
  <c r="X16" i="28"/>
  <c r="X17" i="28"/>
  <c r="X18" i="28"/>
  <c r="X19" i="28"/>
  <c r="X20" i="28"/>
  <c r="X21" i="28"/>
  <c r="X22" i="28"/>
  <c r="X23" i="28"/>
  <c r="X2" i="28"/>
  <c r="Y1" i="28"/>
  <c r="Y2" i="28"/>
  <c r="Y3" i="28" s="1"/>
  <c r="B163" i="12"/>
  <c r="B164" i="12"/>
  <c r="D187" i="12"/>
  <c r="B7" i="27"/>
  <c r="B6" i="27"/>
  <c r="B5" i="27"/>
  <c r="B4" i="27"/>
  <c r="B3" i="27"/>
  <c r="B2" i="27"/>
  <c r="D3" i="26"/>
  <c r="D4" i="26"/>
  <c r="D5" i="26"/>
  <c r="D6" i="26"/>
  <c r="D2" i="26"/>
  <c r="N4" i="1"/>
  <c r="P4" i="1"/>
  <c r="P3" i="1"/>
  <c r="P2" i="1"/>
  <c r="N2" i="1"/>
  <c r="D175" i="12"/>
  <c r="B160" i="24"/>
  <c r="B159" i="24"/>
  <c r="B158" i="24"/>
  <c r="B157" i="24"/>
  <c r="B156" i="24"/>
  <c r="B155" i="24"/>
  <c r="B154" i="24"/>
  <c r="B153" i="24"/>
  <c r="B152" i="24"/>
  <c r="B151" i="24"/>
  <c r="B150" i="24"/>
  <c r="B149" i="24"/>
  <c r="CH148" i="24"/>
  <c r="CH149" i="24" s="1"/>
  <c r="CG148" i="24"/>
  <c r="CF148" i="24"/>
  <c r="CE148" i="24"/>
  <c r="CE149" i="24" s="1"/>
  <c r="CD148" i="24"/>
  <c r="CD149" i="24" s="1"/>
  <c r="CC148" i="24"/>
  <c r="CC149" i="24" s="1"/>
  <c r="CB148" i="24"/>
  <c r="CA148" i="24"/>
  <c r="BZ148" i="24"/>
  <c r="BY148" i="24"/>
  <c r="BX148" i="24"/>
  <c r="BW148" i="24"/>
  <c r="BV148" i="24"/>
  <c r="BV149" i="24" s="1"/>
  <c r="BU148" i="24"/>
  <c r="BU149" i="24" s="1"/>
  <c r="BT148" i="24"/>
  <c r="BS148" i="24"/>
  <c r="BR148" i="24"/>
  <c r="BR149" i="24" s="1"/>
  <c r="BQ148" i="24"/>
  <c r="BQ149" i="24" s="1"/>
  <c r="BP148" i="24"/>
  <c r="BO148" i="24"/>
  <c r="BN148" i="24"/>
  <c r="BM148" i="24"/>
  <c r="BL148" i="24"/>
  <c r="BK148" i="24"/>
  <c r="BJ148" i="24"/>
  <c r="BI148" i="24"/>
  <c r="BH148" i="24"/>
  <c r="BH149" i="24" s="1"/>
  <c r="BG148" i="24"/>
  <c r="BG149" i="24" s="1"/>
  <c r="BF148" i="24"/>
  <c r="BF149" i="24" s="1"/>
  <c r="BE148" i="24"/>
  <c r="BE149" i="24" s="1"/>
  <c r="BD148" i="24"/>
  <c r="BD149" i="24" s="1"/>
  <c r="BC148" i="24"/>
  <c r="BC149" i="24" s="1"/>
  <c r="BB148" i="24"/>
  <c r="BB149" i="24" s="1"/>
  <c r="BA148" i="24"/>
  <c r="AZ148" i="24"/>
  <c r="AY148" i="24"/>
  <c r="AX148" i="24"/>
  <c r="AX149" i="24" s="1"/>
  <c r="AX150" i="24" s="1"/>
  <c r="AW148" i="24"/>
  <c r="AW149" i="24" s="1"/>
  <c r="AW150" i="24" s="1"/>
  <c r="AV148" i="24"/>
  <c r="AU148" i="24"/>
  <c r="AT148" i="24"/>
  <c r="AT149" i="24" s="1"/>
  <c r="AS148" i="24"/>
  <c r="AS149" i="24" s="1"/>
  <c r="AR148" i="24"/>
  <c r="AR149" i="24" s="1"/>
  <c r="AQ148" i="24"/>
  <c r="AP148" i="24"/>
  <c r="AP149" i="24" s="1"/>
  <c r="AO148" i="24"/>
  <c r="AN148" i="24"/>
  <c r="AM148" i="24"/>
  <c r="AL148" i="24"/>
  <c r="AK148" i="24"/>
  <c r="AJ148" i="24"/>
  <c r="AJ149" i="24" s="1"/>
  <c r="AI148" i="24"/>
  <c r="AI149" i="24" s="1"/>
  <c r="AH148" i="24"/>
  <c r="AH149" i="24" s="1"/>
  <c r="AH150" i="24" s="1"/>
  <c r="AG148" i="24"/>
  <c r="AG149" i="24" s="1"/>
  <c r="AF148" i="24"/>
  <c r="AE148" i="24"/>
  <c r="AD148" i="24"/>
  <c r="AC148" i="24"/>
  <c r="AB148" i="24"/>
  <c r="AA148" i="24"/>
  <c r="Z148" i="24"/>
  <c r="Z149" i="24" s="1"/>
  <c r="Y148" i="24"/>
  <c r="X148" i="24"/>
  <c r="W148" i="24"/>
  <c r="V148" i="24"/>
  <c r="U148" i="24"/>
  <c r="U149" i="24" s="1"/>
  <c r="T148" i="24"/>
  <c r="T149" i="24" s="1"/>
  <c r="S148" i="24"/>
  <c r="S149" i="24" s="1"/>
  <c r="R148" i="24"/>
  <c r="R149" i="24" s="1"/>
  <c r="Q148" i="24"/>
  <c r="Q149" i="24" s="1"/>
  <c r="P148" i="24"/>
  <c r="P149" i="24" s="1"/>
  <c r="O148" i="24"/>
  <c r="O149" i="24" s="1"/>
  <c r="N148" i="24"/>
  <c r="M148" i="24"/>
  <c r="L148" i="24"/>
  <c r="L149" i="24" s="1"/>
  <c r="K148" i="24"/>
  <c r="K149" i="24" s="1"/>
  <c r="J148" i="24"/>
  <c r="J149" i="24" s="1"/>
  <c r="I148" i="24"/>
  <c r="H148" i="24"/>
  <c r="G148" i="24"/>
  <c r="F148" i="24"/>
  <c r="E148" i="24"/>
  <c r="D148" i="24"/>
  <c r="B148" i="24"/>
  <c r="B147" i="24"/>
  <c r="CH146" i="24"/>
  <c r="CG146" i="24"/>
  <c r="CF146" i="24"/>
  <c r="CE146" i="24"/>
  <c r="CD146" i="24"/>
  <c r="CC146" i="24"/>
  <c r="CB146" i="24"/>
  <c r="CA146" i="24"/>
  <c r="BZ146" i="24"/>
  <c r="BY146" i="24"/>
  <c r="BX146" i="24"/>
  <c r="BW146" i="24"/>
  <c r="BV146" i="24"/>
  <c r="BU146" i="24"/>
  <c r="BT146" i="24"/>
  <c r="BS146" i="24"/>
  <c r="BR146" i="24"/>
  <c r="BQ146" i="24"/>
  <c r="BP146" i="24"/>
  <c r="BO146" i="24"/>
  <c r="BN146" i="24"/>
  <c r="BM146" i="24"/>
  <c r="BL146" i="24"/>
  <c r="BK146" i="24"/>
  <c r="BJ146" i="24"/>
  <c r="BI146" i="24"/>
  <c r="BH146" i="24"/>
  <c r="BG146" i="24"/>
  <c r="BF146" i="24"/>
  <c r="BE146" i="24"/>
  <c r="BD146" i="24"/>
  <c r="BC146" i="24"/>
  <c r="BB146" i="24"/>
  <c r="BA146" i="24"/>
  <c r="AZ146" i="24"/>
  <c r="AY146" i="24"/>
  <c r="AX146" i="24"/>
  <c r="AW146" i="24"/>
  <c r="AV146" i="24"/>
  <c r="AU146" i="24"/>
  <c r="AT146" i="24"/>
  <c r="AS146" i="24"/>
  <c r="AR146" i="24"/>
  <c r="AQ146" i="24"/>
  <c r="AP146" i="24"/>
  <c r="AO146" i="24"/>
  <c r="AN146" i="24"/>
  <c r="AM146" i="24"/>
  <c r="AL146" i="24"/>
  <c r="AK146" i="24"/>
  <c r="AJ146" i="24"/>
  <c r="AI146" i="24"/>
  <c r="AH146" i="24"/>
  <c r="AG146" i="24"/>
  <c r="AF146" i="24"/>
  <c r="AE146" i="24"/>
  <c r="AD146" i="24"/>
  <c r="AC146" i="24"/>
  <c r="AB146" i="24"/>
  <c r="AA146" i="24"/>
  <c r="Z146" i="24"/>
  <c r="Y146" i="24"/>
  <c r="X146" i="24"/>
  <c r="W146" i="24"/>
  <c r="V146" i="24"/>
  <c r="U146" i="24"/>
  <c r="T146" i="24"/>
  <c r="S146" i="24"/>
  <c r="R146" i="24"/>
  <c r="Q146" i="24"/>
  <c r="P146" i="24"/>
  <c r="O146" i="24"/>
  <c r="N146" i="24"/>
  <c r="M146" i="24"/>
  <c r="L146" i="24"/>
  <c r="K146" i="24"/>
  <c r="J146" i="24"/>
  <c r="I146" i="24"/>
  <c r="H146" i="24"/>
  <c r="G146" i="24"/>
  <c r="F146" i="24"/>
  <c r="B141" i="24"/>
  <c r="B140" i="24"/>
  <c r="B139" i="24"/>
  <c r="B138" i="24"/>
  <c r="B137" i="24"/>
  <c r="B136" i="24"/>
  <c r="B135" i="24"/>
  <c r="B134" i="24"/>
  <c r="B133" i="24"/>
  <c r="B132" i="24"/>
  <c r="B131" i="24"/>
  <c r="CH130" i="24"/>
  <c r="CH131" i="24" s="1"/>
  <c r="CG130" i="24"/>
  <c r="CF130" i="24"/>
  <c r="CE130" i="24"/>
  <c r="CD130" i="24"/>
  <c r="CC130" i="24"/>
  <c r="CB130" i="24"/>
  <c r="CA130" i="24"/>
  <c r="BZ130" i="24"/>
  <c r="BZ131" i="24" s="1"/>
  <c r="BY130" i="24"/>
  <c r="BX130" i="24"/>
  <c r="BX131" i="24" s="1"/>
  <c r="BW130" i="24"/>
  <c r="BW131" i="24" s="1"/>
  <c r="BV130" i="24"/>
  <c r="BU130" i="24"/>
  <c r="BT130" i="24"/>
  <c r="BT131" i="24" s="1"/>
  <c r="BS130" i="24"/>
  <c r="BR130" i="24"/>
  <c r="BQ130" i="24"/>
  <c r="BQ131" i="24" s="1"/>
  <c r="BP130" i="24"/>
  <c r="BO130" i="24"/>
  <c r="BO131" i="24" s="1"/>
  <c r="BN130" i="24"/>
  <c r="BN131" i="24" s="1"/>
  <c r="BM130" i="24"/>
  <c r="BL130" i="24"/>
  <c r="BK130" i="24"/>
  <c r="BK131" i="24" s="1"/>
  <c r="BK132" i="24" s="1"/>
  <c r="BJ130" i="24"/>
  <c r="BI130" i="24"/>
  <c r="BH130" i="24"/>
  <c r="BG130" i="24"/>
  <c r="BF130" i="24"/>
  <c r="BE130" i="24"/>
  <c r="BD130" i="24"/>
  <c r="BC130" i="24"/>
  <c r="BB130" i="24"/>
  <c r="BB131" i="24" s="1"/>
  <c r="BA130" i="24"/>
  <c r="BA131" i="24" s="1"/>
  <c r="AZ130" i="24"/>
  <c r="AZ131" i="24" s="1"/>
  <c r="AY130" i="24"/>
  <c r="AY131" i="24" s="1"/>
  <c r="AY132" i="24" s="1"/>
  <c r="AY133" i="24" s="1"/>
  <c r="AX130" i="24"/>
  <c r="AW130" i="24"/>
  <c r="AV130" i="24"/>
  <c r="AV131" i="24" s="1"/>
  <c r="AU130" i="24"/>
  <c r="AT130" i="24"/>
  <c r="AT131" i="24" s="1"/>
  <c r="AS130" i="24"/>
  <c r="AR130" i="24"/>
  <c r="AR131" i="24" s="1"/>
  <c r="AR132" i="24" s="1"/>
  <c r="AQ130" i="24"/>
  <c r="AQ131" i="24" s="1"/>
  <c r="AQ132" i="24" s="1"/>
  <c r="AP130" i="24"/>
  <c r="AO130" i="24"/>
  <c r="AO131" i="24" s="1"/>
  <c r="AO132" i="24" s="1"/>
  <c r="AN130" i="24"/>
  <c r="AM130" i="24"/>
  <c r="AL130" i="24"/>
  <c r="AK130" i="24"/>
  <c r="AJ130" i="24"/>
  <c r="AI130" i="24"/>
  <c r="AH130" i="24"/>
  <c r="AG130" i="24"/>
  <c r="AF130" i="24"/>
  <c r="AE130" i="24"/>
  <c r="AE131" i="24" s="1"/>
  <c r="AD130" i="24"/>
  <c r="AD131" i="24" s="1"/>
  <c r="AC130" i="24"/>
  <c r="AC131" i="24" s="1"/>
  <c r="AB130" i="24"/>
  <c r="AB131" i="24" s="1"/>
  <c r="AA130" i="24"/>
  <c r="Z130" i="24"/>
  <c r="Y130" i="24"/>
  <c r="X130" i="24"/>
  <c r="W130" i="24"/>
  <c r="V130" i="24"/>
  <c r="V131" i="24" s="1"/>
  <c r="U130" i="24"/>
  <c r="T130" i="24"/>
  <c r="T131" i="24" s="1"/>
  <c r="T132" i="24" s="1"/>
  <c r="S130" i="24"/>
  <c r="S131" i="24" s="1"/>
  <c r="S132" i="24" s="1"/>
  <c r="R130" i="24"/>
  <c r="R131" i="24" s="1"/>
  <c r="Q130" i="24"/>
  <c r="Q131" i="24" s="1"/>
  <c r="Q132" i="24" s="1"/>
  <c r="P130" i="24"/>
  <c r="P131" i="24" s="1"/>
  <c r="O130" i="24"/>
  <c r="N130" i="24"/>
  <c r="M130" i="24"/>
  <c r="L130" i="24"/>
  <c r="K130" i="24"/>
  <c r="J130" i="24"/>
  <c r="I130" i="24"/>
  <c r="H130" i="24"/>
  <c r="G130" i="24"/>
  <c r="F130" i="24"/>
  <c r="E130" i="24"/>
  <c r="E131" i="24" s="1"/>
  <c r="D130" i="24"/>
  <c r="B130" i="24"/>
  <c r="B129" i="24"/>
  <c r="CH128" i="24"/>
  <c r="CG128" i="24"/>
  <c r="CF128" i="24"/>
  <c r="CE128" i="24"/>
  <c r="CD128" i="24"/>
  <c r="CC128" i="24"/>
  <c r="CB128" i="24"/>
  <c r="CA128" i="24"/>
  <c r="BZ128" i="24"/>
  <c r="BY128" i="24"/>
  <c r="BX128" i="24"/>
  <c r="BW128" i="24"/>
  <c r="BV128" i="24"/>
  <c r="BU128" i="24"/>
  <c r="BT128" i="24"/>
  <c r="BS128" i="24"/>
  <c r="BR128" i="24"/>
  <c r="BQ128" i="24"/>
  <c r="BP128" i="24"/>
  <c r="BO128" i="24"/>
  <c r="BN128" i="24"/>
  <c r="BM128" i="24"/>
  <c r="BL128" i="24"/>
  <c r="BK128" i="24"/>
  <c r="BJ128" i="24"/>
  <c r="BI128" i="24"/>
  <c r="BH128" i="24"/>
  <c r="BG128" i="24"/>
  <c r="BF128" i="24"/>
  <c r="BE128" i="24"/>
  <c r="BD128" i="24"/>
  <c r="BC128" i="24"/>
  <c r="BB128" i="24"/>
  <c r="BA128" i="24"/>
  <c r="AZ128" i="24"/>
  <c r="AY128" i="24"/>
  <c r="AX128" i="24"/>
  <c r="AW128" i="24"/>
  <c r="AV128" i="24"/>
  <c r="AU128" i="24"/>
  <c r="AT128" i="24"/>
  <c r="AS128" i="24"/>
  <c r="AR128" i="24"/>
  <c r="AQ128" i="24"/>
  <c r="AP128" i="24"/>
  <c r="AO128" i="24"/>
  <c r="AN128" i="24"/>
  <c r="AM128" i="24"/>
  <c r="AL128" i="24"/>
  <c r="AK128" i="24"/>
  <c r="AJ128" i="24"/>
  <c r="AI128" i="24"/>
  <c r="AH128" i="24"/>
  <c r="AG128" i="24"/>
  <c r="AF128" i="24"/>
  <c r="AE128" i="24"/>
  <c r="AD128" i="24"/>
  <c r="AC128" i="24"/>
  <c r="AB128" i="24"/>
  <c r="AA128" i="24"/>
  <c r="Z128" i="24"/>
  <c r="Y128" i="24"/>
  <c r="X128" i="24"/>
  <c r="W128" i="24"/>
  <c r="V128" i="24"/>
  <c r="U128" i="24"/>
  <c r="T128" i="24"/>
  <c r="S128" i="24"/>
  <c r="R128" i="24"/>
  <c r="Q128" i="24"/>
  <c r="P128" i="24"/>
  <c r="O128" i="24"/>
  <c r="N128" i="24"/>
  <c r="M128" i="24"/>
  <c r="L128" i="24"/>
  <c r="K128" i="24"/>
  <c r="J128" i="24"/>
  <c r="I128" i="24"/>
  <c r="H128" i="24"/>
  <c r="G128" i="24"/>
  <c r="F128" i="24"/>
  <c r="B123" i="24"/>
  <c r="B122" i="24"/>
  <c r="B121" i="24"/>
  <c r="B120" i="24"/>
  <c r="B119" i="24"/>
  <c r="B118" i="24"/>
  <c r="B117" i="24"/>
  <c r="B116" i="24"/>
  <c r="B115" i="24"/>
  <c r="B114" i="24"/>
  <c r="CH113" i="24"/>
  <c r="CG113" i="24"/>
  <c r="CF113" i="24"/>
  <c r="CE113" i="24"/>
  <c r="CE114" i="24" s="1"/>
  <c r="CD113" i="24"/>
  <c r="CC113" i="24"/>
  <c r="CC114" i="24" s="1"/>
  <c r="CB113" i="24"/>
  <c r="CB114" i="24" s="1"/>
  <c r="CA113" i="24"/>
  <c r="BZ113" i="24"/>
  <c r="BY113" i="24"/>
  <c r="BX113" i="24"/>
  <c r="BW113" i="24"/>
  <c r="BW114" i="24" s="1"/>
  <c r="BV113" i="24"/>
  <c r="BV114" i="24" s="1"/>
  <c r="BU113" i="24"/>
  <c r="BU114" i="24" s="1"/>
  <c r="BT113" i="24"/>
  <c r="BS113" i="24"/>
  <c r="BR113" i="24"/>
  <c r="BR114" i="24" s="1"/>
  <c r="BQ113" i="24"/>
  <c r="BQ114" i="24" s="1"/>
  <c r="BP113" i="24"/>
  <c r="BP114" i="24" s="1"/>
  <c r="BO113" i="24"/>
  <c r="BO114" i="24" s="1"/>
  <c r="BO115" i="24" s="1"/>
  <c r="BN113" i="24"/>
  <c r="BN114" i="24" s="1"/>
  <c r="BN115" i="24" s="1"/>
  <c r="BM113" i="24"/>
  <c r="BL113" i="24"/>
  <c r="BK113" i="24"/>
  <c r="BJ113" i="24"/>
  <c r="BI113" i="24"/>
  <c r="BH113" i="24"/>
  <c r="BG113" i="24"/>
  <c r="BF113" i="24"/>
  <c r="BF114" i="24" s="1"/>
  <c r="BE113" i="24"/>
  <c r="BE114" i="24" s="1"/>
  <c r="BD113" i="24"/>
  <c r="BD114" i="24" s="1"/>
  <c r="BC113" i="24"/>
  <c r="BC114" i="24" s="1"/>
  <c r="BB113" i="24"/>
  <c r="BB114" i="24" s="1"/>
  <c r="BA113" i="24"/>
  <c r="AZ113" i="24"/>
  <c r="AY113" i="24"/>
  <c r="AX113" i="24"/>
  <c r="AW113" i="24"/>
  <c r="AW114" i="24" s="1"/>
  <c r="AV113" i="24"/>
  <c r="AV114" i="24" s="1"/>
  <c r="AU113" i="24"/>
  <c r="AU114" i="24" s="1"/>
  <c r="AT113" i="24"/>
  <c r="AS113" i="24"/>
  <c r="AR113" i="24"/>
  <c r="AQ113" i="24"/>
  <c r="AQ114" i="24" s="1"/>
  <c r="AP113" i="24"/>
  <c r="AP114" i="24" s="1"/>
  <c r="AO113" i="24"/>
  <c r="AO114" i="24" s="1"/>
  <c r="AN113" i="24"/>
  <c r="AM113" i="24"/>
  <c r="AL113" i="24"/>
  <c r="AK113" i="24"/>
  <c r="AJ113" i="24"/>
  <c r="AI113" i="24"/>
  <c r="AH113" i="24"/>
  <c r="AH114" i="24" s="1"/>
  <c r="AG113" i="24"/>
  <c r="AG114" i="24" s="1"/>
  <c r="AF113" i="24"/>
  <c r="AF114" i="24" s="1"/>
  <c r="AE113" i="24"/>
  <c r="AE114" i="24" s="1"/>
  <c r="AD113" i="24"/>
  <c r="AD114" i="24" s="1"/>
  <c r="AC113" i="24"/>
  <c r="AC114" i="24" s="1"/>
  <c r="AB113" i="24"/>
  <c r="AB114" i="24" s="1"/>
  <c r="AB115" i="24" s="1"/>
  <c r="AA113" i="24"/>
  <c r="AA114" i="24" s="1"/>
  <c r="Z113" i="24"/>
  <c r="Z114" i="24" s="1"/>
  <c r="Y113" i="24"/>
  <c r="Y114" i="24" s="1"/>
  <c r="Y115" i="24" s="1"/>
  <c r="X113" i="24"/>
  <c r="W113" i="24"/>
  <c r="V113" i="24"/>
  <c r="U113" i="24"/>
  <c r="T113" i="24"/>
  <c r="S113" i="24"/>
  <c r="R113" i="24"/>
  <c r="Q113" i="24"/>
  <c r="P113" i="24"/>
  <c r="O113" i="24"/>
  <c r="N113" i="24"/>
  <c r="M113" i="24"/>
  <c r="L113" i="24"/>
  <c r="K113" i="24"/>
  <c r="J113" i="24"/>
  <c r="J114" i="24" s="1"/>
  <c r="J115" i="24" s="1"/>
  <c r="I113" i="24"/>
  <c r="I114" i="24" s="1"/>
  <c r="H113" i="24"/>
  <c r="H114" i="24" s="1"/>
  <c r="G113" i="24"/>
  <c r="F113" i="24"/>
  <c r="E113" i="24"/>
  <c r="E114" i="24" s="1"/>
  <c r="D113" i="24"/>
  <c r="D114" i="24" s="1"/>
  <c r="B113" i="24"/>
  <c r="B112" i="24"/>
  <c r="CH111" i="24"/>
  <c r="CG111" i="24"/>
  <c r="CF111" i="24"/>
  <c r="CE111" i="24"/>
  <c r="CD111" i="24"/>
  <c r="CC111" i="24"/>
  <c r="CB111" i="24"/>
  <c r="CA111" i="24"/>
  <c r="BZ111" i="24"/>
  <c r="BY111" i="24"/>
  <c r="BX111" i="24"/>
  <c r="BW111" i="24"/>
  <c r="BV111" i="24"/>
  <c r="BU111" i="24"/>
  <c r="BT111" i="24"/>
  <c r="BS111" i="24"/>
  <c r="BR111" i="24"/>
  <c r="BQ111" i="24"/>
  <c r="BP111" i="24"/>
  <c r="BO111" i="24"/>
  <c r="BN111" i="24"/>
  <c r="BM111" i="24"/>
  <c r="BL111" i="24"/>
  <c r="BK111" i="24"/>
  <c r="BJ111" i="24"/>
  <c r="BI111" i="24"/>
  <c r="BH111" i="24"/>
  <c r="BG111" i="24"/>
  <c r="BF111" i="24"/>
  <c r="BE111" i="24"/>
  <c r="BD111" i="24"/>
  <c r="BC111" i="24"/>
  <c r="BB111" i="24"/>
  <c r="BA111" i="24"/>
  <c r="AZ111" i="24"/>
  <c r="AY111" i="24"/>
  <c r="AX111" i="24"/>
  <c r="AW111" i="24"/>
  <c r="AV111" i="24"/>
  <c r="AU111" i="24"/>
  <c r="AT111" i="24"/>
  <c r="AS111" i="24"/>
  <c r="AR111" i="24"/>
  <c r="AQ111" i="24"/>
  <c r="AP111" i="24"/>
  <c r="AO111" i="24"/>
  <c r="AN111" i="24"/>
  <c r="AM111" i="24"/>
  <c r="AL111" i="24"/>
  <c r="AK111" i="24"/>
  <c r="AJ111" i="24"/>
  <c r="AI111" i="24"/>
  <c r="AH111" i="24"/>
  <c r="AG111" i="24"/>
  <c r="AF111" i="24"/>
  <c r="AE111" i="24"/>
  <c r="AD111" i="24"/>
  <c r="AC111" i="24"/>
  <c r="AB111" i="24"/>
  <c r="AA111" i="24"/>
  <c r="Z111" i="24"/>
  <c r="Y111" i="24"/>
  <c r="X111" i="24"/>
  <c r="W111" i="24"/>
  <c r="V111" i="24"/>
  <c r="U111" i="24"/>
  <c r="T111" i="24"/>
  <c r="S111" i="24"/>
  <c r="R111" i="24"/>
  <c r="Q111" i="24"/>
  <c r="P111" i="24"/>
  <c r="O111" i="24"/>
  <c r="N111" i="24"/>
  <c r="M111" i="24"/>
  <c r="L111" i="24"/>
  <c r="K111" i="24"/>
  <c r="J111" i="24"/>
  <c r="I111" i="24"/>
  <c r="H111" i="24"/>
  <c r="G111" i="24"/>
  <c r="F111" i="24"/>
  <c r="B106" i="24"/>
  <c r="B105" i="24"/>
  <c r="B104" i="24"/>
  <c r="B103" i="24"/>
  <c r="B102" i="24"/>
  <c r="B101" i="24"/>
  <c r="B100" i="24"/>
  <c r="B99" i="24"/>
  <c r="B98" i="24"/>
  <c r="CH97" i="24"/>
  <c r="CG97" i="24"/>
  <c r="CG98" i="24" s="1"/>
  <c r="CF97" i="24"/>
  <c r="CF98" i="24" s="1"/>
  <c r="CE97" i="24"/>
  <c r="CD97" i="24"/>
  <c r="CC97" i="24"/>
  <c r="CB97" i="24"/>
  <c r="CA97" i="24"/>
  <c r="BZ97" i="24"/>
  <c r="BY97" i="24"/>
  <c r="BX97" i="24"/>
  <c r="BX98" i="24" s="1"/>
  <c r="BW97" i="24"/>
  <c r="BW98" i="24" s="1"/>
  <c r="BV97" i="24"/>
  <c r="BV98" i="24" s="1"/>
  <c r="BU97" i="24"/>
  <c r="BU98" i="24" s="1"/>
  <c r="BT97" i="24"/>
  <c r="BS97" i="24"/>
  <c r="BR97" i="24"/>
  <c r="BR98" i="24" s="1"/>
  <c r="BR99" i="24" s="1"/>
  <c r="BQ97" i="24"/>
  <c r="BP97" i="24"/>
  <c r="BP98" i="24" s="1"/>
  <c r="BO97" i="24"/>
  <c r="BO98" i="24" s="1"/>
  <c r="BN97" i="24"/>
  <c r="BN98" i="24" s="1"/>
  <c r="BM97" i="24"/>
  <c r="BM98" i="24" s="1"/>
  <c r="BL97" i="24"/>
  <c r="BK97" i="24"/>
  <c r="BJ97" i="24"/>
  <c r="BI97" i="24"/>
  <c r="BI98" i="24" s="1"/>
  <c r="BH97" i="24"/>
  <c r="BH98" i="24" s="1"/>
  <c r="BH99" i="24" s="1"/>
  <c r="BG97" i="24"/>
  <c r="BF97" i="24"/>
  <c r="BE97" i="24"/>
  <c r="BD97" i="24"/>
  <c r="BC97" i="24"/>
  <c r="BB97" i="24"/>
  <c r="BA97" i="24"/>
  <c r="AZ97" i="24"/>
  <c r="AY97" i="24"/>
  <c r="AX97" i="24"/>
  <c r="AW97" i="24"/>
  <c r="AV97" i="24"/>
  <c r="AU97" i="24"/>
  <c r="AT97" i="24"/>
  <c r="AT98" i="24" s="1"/>
  <c r="AS97" i="24"/>
  <c r="AS98" i="24" s="1"/>
  <c r="AR97" i="24"/>
  <c r="AQ97" i="24"/>
  <c r="AQ98" i="24" s="1"/>
  <c r="AP97" i="24"/>
  <c r="AP98" i="24" s="1"/>
  <c r="AO97" i="24"/>
  <c r="AO98" i="24" s="1"/>
  <c r="AO99" i="24" s="1"/>
  <c r="AN97" i="24"/>
  <c r="AN98" i="24" s="1"/>
  <c r="AM97" i="24"/>
  <c r="AL97" i="24"/>
  <c r="AK97" i="24"/>
  <c r="AK98" i="24" s="1"/>
  <c r="AJ97" i="24"/>
  <c r="AJ98" i="24" s="1"/>
  <c r="AJ99" i="24" s="1"/>
  <c r="AJ100" i="24" s="1"/>
  <c r="AI97" i="24"/>
  <c r="AH97" i="24"/>
  <c r="AG97" i="24"/>
  <c r="AF97" i="24"/>
  <c r="AE97" i="24"/>
  <c r="AD97" i="24"/>
  <c r="AC97" i="24"/>
  <c r="AB97" i="24"/>
  <c r="AA97" i="24"/>
  <c r="Z97" i="24"/>
  <c r="Y97" i="24"/>
  <c r="X97" i="24"/>
  <c r="W97" i="24"/>
  <c r="V97" i="24"/>
  <c r="V98" i="24" s="1"/>
  <c r="U97" i="24"/>
  <c r="U98" i="24" s="1"/>
  <c r="T97" i="24"/>
  <c r="T98" i="24" s="1"/>
  <c r="S97" i="24"/>
  <c r="S98" i="24" s="1"/>
  <c r="R97" i="24"/>
  <c r="R98" i="24" s="1"/>
  <c r="Q97" i="24"/>
  <c r="Q98" i="24" s="1"/>
  <c r="P97" i="24"/>
  <c r="P98" i="24" s="1"/>
  <c r="O97" i="24"/>
  <c r="O98" i="24" s="1"/>
  <c r="N97" i="24"/>
  <c r="N98" i="24" s="1"/>
  <c r="N99" i="24" s="1"/>
  <c r="M97" i="24"/>
  <c r="M98" i="24" s="1"/>
  <c r="M99" i="24" s="1"/>
  <c r="M100" i="24" s="1"/>
  <c r="L97" i="24"/>
  <c r="L98" i="24" s="1"/>
  <c r="K97" i="24"/>
  <c r="J97" i="24"/>
  <c r="I97" i="24"/>
  <c r="H97" i="24"/>
  <c r="G97" i="24"/>
  <c r="F97" i="24"/>
  <c r="E97" i="24"/>
  <c r="D97" i="24"/>
  <c r="B97" i="24"/>
  <c r="B96" i="24"/>
  <c r="CH95" i="24"/>
  <c r="CG95" i="24"/>
  <c r="CF95" i="24"/>
  <c r="CE95" i="24"/>
  <c r="CD95" i="24"/>
  <c r="CC95" i="24"/>
  <c r="CB95" i="24"/>
  <c r="CA95" i="24"/>
  <c r="BZ95" i="24"/>
  <c r="BY95" i="24"/>
  <c r="BX95" i="24"/>
  <c r="BW95" i="24"/>
  <c r="BV95" i="24"/>
  <c r="BU95" i="24"/>
  <c r="BT95" i="24"/>
  <c r="BS95" i="24"/>
  <c r="BR95" i="24"/>
  <c r="BQ95" i="24"/>
  <c r="BP95" i="24"/>
  <c r="BO95" i="24"/>
  <c r="BN95" i="24"/>
  <c r="BM95" i="24"/>
  <c r="BL95" i="24"/>
  <c r="BK95" i="24"/>
  <c r="BJ95" i="24"/>
  <c r="BI95" i="24"/>
  <c r="BH95" i="24"/>
  <c r="BG95" i="24"/>
  <c r="BF95" i="24"/>
  <c r="BE95" i="24"/>
  <c r="BD95" i="24"/>
  <c r="BC95" i="24"/>
  <c r="BB95" i="24"/>
  <c r="BA95" i="24"/>
  <c r="AZ95" i="24"/>
  <c r="AY95" i="24"/>
  <c r="AX95" i="24"/>
  <c r="AW95" i="24"/>
  <c r="AV95" i="24"/>
  <c r="AU95" i="24"/>
  <c r="AT95" i="24"/>
  <c r="AS95" i="24"/>
  <c r="AR95" i="24"/>
  <c r="AQ95" i="24"/>
  <c r="AP95" i="24"/>
  <c r="AO95" i="24"/>
  <c r="AN95" i="24"/>
  <c r="AM95" i="24"/>
  <c r="AL95" i="24"/>
  <c r="AK95" i="24"/>
  <c r="AJ95" i="24"/>
  <c r="AI95" i="24"/>
  <c r="AH95" i="24"/>
  <c r="AG95" i="24"/>
  <c r="AF95" i="24"/>
  <c r="AE95" i="24"/>
  <c r="AD95" i="24"/>
  <c r="AC95" i="24"/>
  <c r="AB95" i="24"/>
  <c r="AA95" i="24"/>
  <c r="Z95" i="24"/>
  <c r="Y95" i="24"/>
  <c r="X95" i="24"/>
  <c r="W95" i="24"/>
  <c r="V95" i="24"/>
  <c r="U95" i="24"/>
  <c r="T95" i="24"/>
  <c r="S95" i="24"/>
  <c r="R95" i="24"/>
  <c r="Q95" i="24"/>
  <c r="P95" i="24"/>
  <c r="O95" i="24"/>
  <c r="N95" i="24"/>
  <c r="M95" i="24"/>
  <c r="L95" i="24"/>
  <c r="K95" i="24"/>
  <c r="J95" i="24"/>
  <c r="I95" i="24"/>
  <c r="H95" i="24"/>
  <c r="G95" i="24"/>
  <c r="F95" i="24"/>
  <c r="B160" i="6"/>
  <c r="B159" i="6"/>
  <c r="B158" i="6"/>
  <c r="B157" i="6"/>
  <c r="B156" i="6"/>
  <c r="B155" i="6"/>
  <c r="B154" i="6"/>
  <c r="B153" i="6"/>
  <c r="B152" i="6"/>
  <c r="B151" i="6"/>
  <c r="B150" i="6"/>
  <c r="B149" i="6"/>
  <c r="CH148" i="6"/>
  <c r="CG148" i="6"/>
  <c r="CF148" i="6"/>
  <c r="CE148" i="6"/>
  <c r="CE149" i="6" s="1"/>
  <c r="CE150" i="6" s="1"/>
  <c r="CD148" i="6"/>
  <c r="CC148" i="6"/>
  <c r="CB148" i="6"/>
  <c r="CA148" i="6"/>
  <c r="BZ148" i="6"/>
  <c r="BY148" i="6"/>
  <c r="BY149" i="6" s="1"/>
  <c r="BY150" i="6" s="1"/>
  <c r="BX148" i="6"/>
  <c r="BX149" i="6" s="1"/>
  <c r="BW148" i="6"/>
  <c r="BW149" i="6" s="1"/>
  <c r="BV148" i="6"/>
  <c r="BV149" i="6" s="1"/>
  <c r="BU148" i="6"/>
  <c r="BU149" i="6" s="1"/>
  <c r="BT148" i="6"/>
  <c r="BT149" i="6" s="1"/>
  <c r="BS148" i="6"/>
  <c r="BS149" i="6" s="1"/>
  <c r="BR148" i="6"/>
  <c r="BR149" i="6" s="1"/>
  <c r="BQ148" i="6"/>
  <c r="BQ149" i="6" s="1"/>
  <c r="BP148" i="6"/>
  <c r="BP149" i="6" s="1"/>
  <c r="BO148" i="6"/>
  <c r="BO149" i="6" s="1"/>
  <c r="BN148" i="6"/>
  <c r="BM148" i="6"/>
  <c r="BL148" i="6"/>
  <c r="BK148" i="6"/>
  <c r="BJ148" i="6"/>
  <c r="BI148" i="6"/>
  <c r="BH148" i="6"/>
  <c r="BG148" i="6"/>
  <c r="BF148" i="6"/>
  <c r="BE148" i="6"/>
  <c r="BD148" i="6"/>
  <c r="BC148" i="6"/>
  <c r="BB148" i="6"/>
  <c r="BA148" i="6"/>
  <c r="AZ148" i="6"/>
  <c r="AZ149" i="6" s="1"/>
  <c r="AY148" i="6"/>
  <c r="AY149" i="6" s="1"/>
  <c r="AX148" i="6"/>
  <c r="AX149" i="6" s="1"/>
  <c r="AW148" i="6"/>
  <c r="AW149" i="6" s="1"/>
  <c r="AV148" i="6"/>
  <c r="AV149" i="6" s="1"/>
  <c r="AU148" i="6"/>
  <c r="AU149" i="6" s="1"/>
  <c r="AT148" i="6"/>
  <c r="AT149" i="6" s="1"/>
  <c r="AS148" i="6"/>
  <c r="AS149" i="6" s="1"/>
  <c r="AR148" i="6"/>
  <c r="AR149" i="6" s="1"/>
  <c r="AQ148" i="6"/>
  <c r="AQ149" i="6" s="1"/>
  <c r="AP148" i="6"/>
  <c r="AP149" i="6" s="1"/>
  <c r="AO148" i="6"/>
  <c r="AO149" i="6" s="1"/>
  <c r="AN148" i="6"/>
  <c r="AN149" i="6" s="1"/>
  <c r="AM148" i="6"/>
  <c r="AL148" i="6"/>
  <c r="AK148" i="6"/>
  <c r="AJ148" i="6"/>
  <c r="AI148" i="6"/>
  <c r="AH148" i="6"/>
  <c r="AG148" i="6"/>
  <c r="AF148" i="6"/>
  <c r="AE148" i="6"/>
  <c r="AD148" i="6"/>
  <c r="AC148" i="6"/>
  <c r="AB148" i="6"/>
  <c r="AB149" i="6" s="1"/>
  <c r="AB150" i="6" s="1"/>
  <c r="AB151" i="6" s="1"/>
  <c r="AA148" i="6"/>
  <c r="Z148" i="6"/>
  <c r="Z149" i="6" s="1"/>
  <c r="Y148" i="6"/>
  <c r="Y149" i="6" s="1"/>
  <c r="X148" i="6"/>
  <c r="X149" i="6" s="1"/>
  <c r="W148" i="6"/>
  <c r="W149" i="6" s="1"/>
  <c r="V148" i="6"/>
  <c r="V149" i="6" s="1"/>
  <c r="U148" i="6"/>
  <c r="U149" i="6" s="1"/>
  <c r="T148" i="6"/>
  <c r="T149" i="6" s="1"/>
  <c r="S148" i="6"/>
  <c r="S149" i="6" s="1"/>
  <c r="R148" i="6"/>
  <c r="Q148" i="6"/>
  <c r="P148" i="6"/>
  <c r="O148" i="6"/>
  <c r="N148" i="6"/>
  <c r="M148" i="6"/>
  <c r="L148" i="6"/>
  <c r="K148" i="6"/>
  <c r="J148" i="6"/>
  <c r="I148" i="6"/>
  <c r="H148" i="6"/>
  <c r="G148" i="6"/>
  <c r="F148" i="6"/>
  <c r="E148" i="6"/>
  <c r="E149" i="6" s="1"/>
  <c r="E150" i="6" s="1"/>
  <c r="D148" i="6"/>
  <c r="D149" i="6" s="1"/>
  <c r="B148" i="6"/>
  <c r="B147" i="6"/>
  <c r="CH146" i="6"/>
  <c r="CG146" i="6"/>
  <c r="CF146" i="6"/>
  <c r="CE146" i="6"/>
  <c r="CD146" i="6"/>
  <c r="CC146" i="6"/>
  <c r="CB146" i="6"/>
  <c r="CA146" i="6"/>
  <c r="BZ146" i="6"/>
  <c r="BY146" i="6"/>
  <c r="BX146" i="6"/>
  <c r="BW146" i="6"/>
  <c r="BV146" i="6"/>
  <c r="BU146" i="6"/>
  <c r="BT146" i="6"/>
  <c r="BS146" i="6"/>
  <c r="BR146" i="6"/>
  <c r="BQ146" i="6"/>
  <c r="BP146" i="6"/>
  <c r="BO146" i="6"/>
  <c r="BN146" i="6"/>
  <c r="BM146" i="6"/>
  <c r="BL146" i="6"/>
  <c r="BK146" i="6"/>
  <c r="BJ146" i="6"/>
  <c r="BI146" i="6"/>
  <c r="BH146" i="6"/>
  <c r="BG146" i="6"/>
  <c r="BF146" i="6"/>
  <c r="BE146" i="6"/>
  <c r="BD146" i="6"/>
  <c r="BC146" i="6"/>
  <c r="BB146" i="6"/>
  <c r="BA146" i="6"/>
  <c r="AZ146" i="6"/>
  <c r="AY146" i="6"/>
  <c r="AX146" i="6"/>
  <c r="AW146" i="6"/>
  <c r="AV146" i="6"/>
  <c r="AU146" i="6"/>
  <c r="AT146" i="6"/>
  <c r="AS146" i="6"/>
  <c r="AR146" i="6"/>
  <c r="AQ146" i="6"/>
  <c r="AP146" i="6"/>
  <c r="AO146" i="6"/>
  <c r="AN146" i="6"/>
  <c r="AM146" i="6"/>
  <c r="AL146" i="6"/>
  <c r="AK146" i="6"/>
  <c r="AJ146" i="6"/>
  <c r="AI146" i="6"/>
  <c r="AH146" i="6"/>
  <c r="AG146" i="6"/>
  <c r="AF146" i="6"/>
  <c r="AE146" i="6"/>
  <c r="AD146" i="6"/>
  <c r="AC146" i="6"/>
  <c r="AB146" i="6"/>
  <c r="AA146" i="6"/>
  <c r="Z146" i="6"/>
  <c r="Y146" i="6"/>
  <c r="X146" i="6"/>
  <c r="W146" i="6"/>
  <c r="V146" i="6"/>
  <c r="U146" i="6"/>
  <c r="T146" i="6"/>
  <c r="S146" i="6"/>
  <c r="R146" i="6"/>
  <c r="Q146" i="6"/>
  <c r="P146" i="6"/>
  <c r="O146" i="6"/>
  <c r="N146" i="6"/>
  <c r="M146" i="6"/>
  <c r="L146" i="6"/>
  <c r="K146" i="6"/>
  <c r="J146" i="6"/>
  <c r="I146" i="6"/>
  <c r="H146" i="6"/>
  <c r="G146" i="6"/>
  <c r="F146" i="6"/>
  <c r="B141" i="6"/>
  <c r="B140" i="6"/>
  <c r="B139" i="6"/>
  <c r="B138" i="6"/>
  <c r="B137" i="6"/>
  <c r="B136" i="6"/>
  <c r="B135" i="6"/>
  <c r="B134" i="6"/>
  <c r="B133" i="6"/>
  <c r="B132" i="6"/>
  <c r="B131" i="6"/>
  <c r="CH130" i="6"/>
  <c r="CG130" i="6"/>
  <c r="CG131" i="6" s="1"/>
  <c r="CF130" i="6"/>
  <c r="CF131" i="6" s="1"/>
  <c r="CF132" i="6" s="1"/>
  <c r="CE130" i="6"/>
  <c r="CE131" i="6" s="1"/>
  <c r="CD130" i="6"/>
  <c r="CC130" i="6"/>
  <c r="CB130" i="6"/>
  <c r="CA130" i="6"/>
  <c r="BZ130" i="6"/>
  <c r="BY130" i="6"/>
  <c r="BX130" i="6"/>
  <c r="BX131" i="6" s="1"/>
  <c r="BW130" i="6"/>
  <c r="BW131" i="6" s="1"/>
  <c r="BV130" i="6"/>
  <c r="BV131" i="6" s="1"/>
  <c r="BU130" i="6"/>
  <c r="BU131" i="6" s="1"/>
  <c r="BT130" i="6"/>
  <c r="BT131" i="6" s="1"/>
  <c r="BS130" i="6"/>
  <c r="BS131" i="6" s="1"/>
  <c r="BR130" i="6"/>
  <c r="BQ130" i="6"/>
  <c r="BP130" i="6"/>
  <c r="BO130" i="6"/>
  <c r="BO131" i="6" s="1"/>
  <c r="BN130" i="6"/>
  <c r="BN131" i="6" s="1"/>
  <c r="BM130" i="6"/>
  <c r="BM131" i="6" s="1"/>
  <c r="BL130" i="6"/>
  <c r="BL131" i="6" s="1"/>
  <c r="BK130" i="6"/>
  <c r="BJ130" i="6"/>
  <c r="BI130" i="6"/>
  <c r="BI131" i="6" s="1"/>
  <c r="BH130" i="6"/>
  <c r="BH131" i="6" s="1"/>
  <c r="BH132" i="6" s="1"/>
  <c r="BG130" i="6"/>
  <c r="BG131" i="6" s="1"/>
  <c r="BF130" i="6"/>
  <c r="BE130" i="6"/>
  <c r="BD130" i="6"/>
  <c r="BC130" i="6"/>
  <c r="BB130" i="6"/>
  <c r="BA130" i="6"/>
  <c r="AZ130" i="6"/>
  <c r="AY130" i="6"/>
  <c r="AX130" i="6"/>
  <c r="AW130" i="6"/>
  <c r="AV130" i="6"/>
  <c r="AV131" i="6" s="1"/>
  <c r="AU130" i="6"/>
  <c r="AU131" i="6" s="1"/>
  <c r="AT130" i="6"/>
  <c r="AT131" i="6" s="1"/>
  <c r="AS130" i="6"/>
  <c r="AS131" i="6" s="1"/>
  <c r="AR130" i="6"/>
  <c r="AR131" i="6" s="1"/>
  <c r="AQ130" i="6"/>
  <c r="AQ131" i="6" s="1"/>
  <c r="AP130" i="6"/>
  <c r="AP131" i="6" s="1"/>
  <c r="AO130" i="6"/>
  <c r="AO131" i="6" s="1"/>
  <c r="AN130" i="6"/>
  <c r="AN131" i="6" s="1"/>
  <c r="AM130" i="6"/>
  <c r="AL130" i="6"/>
  <c r="AK130" i="6"/>
  <c r="AK131" i="6" s="1"/>
  <c r="AJ130" i="6"/>
  <c r="AJ131" i="6" s="1"/>
  <c r="AI130" i="6"/>
  <c r="AI131" i="6" s="1"/>
  <c r="AH130" i="6"/>
  <c r="AH131" i="6" s="1"/>
  <c r="AG130" i="6"/>
  <c r="AF130" i="6"/>
  <c r="AE130" i="6"/>
  <c r="AD130" i="6"/>
  <c r="AC130" i="6"/>
  <c r="AB130" i="6"/>
  <c r="AA130" i="6"/>
  <c r="Z130" i="6"/>
  <c r="Y130" i="6"/>
  <c r="X130" i="6"/>
  <c r="W130" i="6"/>
  <c r="V130" i="6"/>
  <c r="U130" i="6"/>
  <c r="T130" i="6"/>
  <c r="S130" i="6"/>
  <c r="S131" i="6" s="1"/>
  <c r="R130" i="6"/>
  <c r="R131" i="6" s="1"/>
  <c r="Q130" i="6"/>
  <c r="Q131" i="6" s="1"/>
  <c r="P130" i="6"/>
  <c r="P131" i="6" s="1"/>
  <c r="O130" i="6"/>
  <c r="N130" i="6"/>
  <c r="M130" i="6"/>
  <c r="M131" i="6" s="1"/>
  <c r="M132" i="6" s="1"/>
  <c r="L130" i="6"/>
  <c r="L131" i="6" s="1"/>
  <c r="K130" i="6"/>
  <c r="K131" i="6" s="1"/>
  <c r="J130" i="6"/>
  <c r="J131" i="6" s="1"/>
  <c r="I130" i="6"/>
  <c r="H130" i="6"/>
  <c r="G130" i="6"/>
  <c r="F130" i="6"/>
  <c r="E130" i="6"/>
  <c r="D130" i="6"/>
  <c r="B130" i="6"/>
  <c r="B129" i="6"/>
  <c r="CH128" i="6"/>
  <c r="CG128" i="6"/>
  <c r="CF128" i="6"/>
  <c r="CE128" i="6"/>
  <c r="CD128" i="6"/>
  <c r="CC128" i="6"/>
  <c r="CB128" i="6"/>
  <c r="CA128" i="6"/>
  <c r="BZ128" i="6"/>
  <c r="BY128" i="6"/>
  <c r="BX128" i="6"/>
  <c r="BW128" i="6"/>
  <c r="BV128" i="6"/>
  <c r="BU128" i="6"/>
  <c r="BT128" i="6"/>
  <c r="BS128" i="6"/>
  <c r="BR128" i="6"/>
  <c r="BQ128" i="6"/>
  <c r="BP128" i="6"/>
  <c r="BO128" i="6"/>
  <c r="BN128" i="6"/>
  <c r="BM128" i="6"/>
  <c r="BL128" i="6"/>
  <c r="BK128" i="6"/>
  <c r="BJ128" i="6"/>
  <c r="BI128" i="6"/>
  <c r="BH128" i="6"/>
  <c r="BG128" i="6"/>
  <c r="BF128" i="6"/>
  <c r="BE128" i="6"/>
  <c r="BD128" i="6"/>
  <c r="BC128" i="6"/>
  <c r="BB128" i="6"/>
  <c r="BA128" i="6"/>
  <c r="AZ128" i="6"/>
  <c r="AY128" i="6"/>
  <c r="AX128" i="6"/>
  <c r="AW128" i="6"/>
  <c r="AV128" i="6"/>
  <c r="AU128" i="6"/>
  <c r="AT128" i="6"/>
  <c r="AS128" i="6"/>
  <c r="AR128" i="6"/>
  <c r="AQ128" i="6"/>
  <c r="AP128" i="6"/>
  <c r="AO128" i="6"/>
  <c r="AN128" i="6"/>
  <c r="AM128" i="6"/>
  <c r="AL128" i="6"/>
  <c r="AK128" i="6"/>
  <c r="AJ128" i="6"/>
  <c r="AI128" i="6"/>
  <c r="AH128" i="6"/>
  <c r="AG128" i="6"/>
  <c r="AF128" i="6"/>
  <c r="AE128" i="6"/>
  <c r="AD128" i="6"/>
  <c r="AC128" i="6"/>
  <c r="AB128" i="6"/>
  <c r="AA128" i="6"/>
  <c r="Z128" i="6"/>
  <c r="Y128" i="6"/>
  <c r="X128" i="6"/>
  <c r="W128" i="6"/>
  <c r="V128" i="6"/>
  <c r="U128" i="6"/>
  <c r="T128" i="6"/>
  <c r="S128" i="6"/>
  <c r="R128" i="6"/>
  <c r="Q128" i="6"/>
  <c r="P128" i="6"/>
  <c r="O128" i="6"/>
  <c r="N128" i="6"/>
  <c r="M128" i="6"/>
  <c r="L128" i="6"/>
  <c r="K128" i="6"/>
  <c r="J128" i="6"/>
  <c r="I128" i="6"/>
  <c r="H128" i="6"/>
  <c r="G128" i="6"/>
  <c r="F128" i="6"/>
  <c r="B123" i="6"/>
  <c r="B122" i="6"/>
  <c r="B121" i="6"/>
  <c r="B120" i="6"/>
  <c r="B119" i="6"/>
  <c r="B118" i="6"/>
  <c r="B117" i="6"/>
  <c r="B116" i="6"/>
  <c r="B115" i="6"/>
  <c r="B114" i="6"/>
  <c r="CH113" i="6"/>
  <c r="CH114" i="6" s="1"/>
  <c r="CG113" i="6"/>
  <c r="CG114" i="6" s="1"/>
  <c r="CF113" i="6"/>
  <c r="CE113" i="6"/>
  <c r="CD113" i="6"/>
  <c r="CC113" i="6"/>
  <c r="CB113" i="6"/>
  <c r="CA113" i="6"/>
  <c r="BZ113" i="6"/>
  <c r="BY113" i="6"/>
  <c r="BX113" i="6"/>
  <c r="BW113" i="6"/>
  <c r="BV113" i="6"/>
  <c r="BU113" i="6"/>
  <c r="BU114" i="6" s="1"/>
  <c r="BU115" i="6" s="1"/>
  <c r="BT113" i="6"/>
  <c r="BT114" i="6" s="1"/>
  <c r="BS113" i="6"/>
  <c r="BS114" i="6" s="1"/>
  <c r="BR113" i="6"/>
  <c r="BR114" i="6" s="1"/>
  <c r="BQ113" i="6"/>
  <c r="BQ114" i="6" s="1"/>
  <c r="BP113" i="6"/>
  <c r="BP114" i="6" s="1"/>
  <c r="BO113" i="6"/>
  <c r="BO114" i="6" s="1"/>
  <c r="BN113" i="6"/>
  <c r="BN114" i="6" s="1"/>
  <c r="BM113" i="6"/>
  <c r="BM114" i="6" s="1"/>
  <c r="BL113" i="6"/>
  <c r="BL114" i="6" s="1"/>
  <c r="BK113" i="6"/>
  <c r="BK114" i="6" s="1"/>
  <c r="BJ113" i="6"/>
  <c r="BJ114" i="6" s="1"/>
  <c r="BJ115" i="6" s="1"/>
  <c r="BI113" i="6"/>
  <c r="BI114" i="6" s="1"/>
  <c r="BH113" i="6"/>
  <c r="BG113" i="6"/>
  <c r="BF113" i="6"/>
  <c r="BE113" i="6"/>
  <c r="BD113" i="6"/>
  <c r="BC113" i="6"/>
  <c r="BB113" i="6"/>
  <c r="BA113" i="6"/>
  <c r="AZ113" i="6"/>
  <c r="AY113" i="6"/>
  <c r="AX113" i="6"/>
  <c r="AW113" i="6"/>
  <c r="AW114" i="6" s="1"/>
  <c r="AW115" i="6" s="1"/>
  <c r="AV113" i="6"/>
  <c r="AV114" i="6" s="1"/>
  <c r="AV115" i="6" s="1"/>
  <c r="AV116" i="6" s="1"/>
  <c r="AU113" i="6"/>
  <c r="AU114" i="6" s="1"/>
  <c r="AT113" i="6"/>
  <c r="AT114" i="6" s="1"/>
  <c r="AS113" i="6"/>
  <c r="AS114" i="6" s="1"/>
  <c r="AR113" i="6"/>
  <c r="AR114" i="6" s="1"/>
  <c r="AQ113" i="6"/>
  <c r="AQ114" i="6" s="1"/>
  <c r="AQ115" i="6" s="1"/>
  <c r="AP113" i="6"/>
  <c r="AP114" i="6" s="1"/>
  <c r="AO113" i="6"/>
  <c r="AO114" i="6" s="1"/>
  <c r="AN113" i="6"/>
  <c r="AN114" i="6" s="1"/>
  <c r="AM113" i="6"/>
  <c r="AL113" i="6"/>
  <c r="AK113" i="6"/>
  <c r="AK114" i="6" s="1"/>
  <c r="AJ113" i="6"/>
  <c r="AI113" i="6"/>
  <c r="AH113" i="6"/>
  <c r="AG113" i="6"/>
  <c r="AF113" i="6"/>
  <c r="AE113" i="6"/>
  <c r="AD113" i="6"/>
  <c r="AC113" i="6"/>
  <c r="AB113" i="6"/>
  <c r="AA113" i="6"/>
  <c r="Z113" i="6"/>
  <c r="Y113" i="6"/>
  <c r="Y114" i="6" s="1"/>
  <c r="X113" i="6"/>
  <c r="X114" i="6" s="1"/>
  <c r="X115" i="6" s="1"/>
  <c r="W113" i="6"/>
  <c r="W114" i="6" s="1"/>
  <c r="V113" i="6"/>
  <c r="V114" i="6" s="1"/>
  <c r="U113" i="6"/>
  <c r="U114" i="6" s="1"/>
  <c r="T113" i="6"/>
  <c r="T114" i="6" s="1"/>
  <c r="S113" i="6"/>
  <c r="S114" i="6" s="1"/>
  <c r="S115" i="6" s="1"/>
  <c r="R113" i="6"/>
  <c r="R114" i="6" s="1"/>
  <c r="Q113" i="6"/>
  <c r="Q114" i="6" s="1"/>
  <c r="P113" i="6"/>
  <c r="P114" i="6" s="1"/>
  <c r="O113" i="6"/>
  <c r="O114" i="6" s="1"/>
  <c r="N113" i="6"/>
  <c r="N114" i="6" s="1"/>
  <c r="M113" i="6"/>
  <c r="L113" i="6"/>
  <c r="K113" i="6"/>
  <c r="J113" i="6"/>
  <c r="I113" i="6"/>
  <c r="H113" i="6"/>
  <c r="G113" i="6"/>
  <c r="F113" i="6"/>
  <c r="E113" i="6"/>
  <c r="D113" i="6"/>
  <c r="B113" i="6"/>
  <c r="B112" i="6"/>
  <c r="CH111" i="6"/>
  <c r="CG111" i="6"/>
  <c r="CF111" i="6"/>
  <c r="CE111" i="6"/>
  <c r="CD111" i="6"/>
  <c r="CC111" i="6"/>
  <c r="CB111" i="6"/>
  <c r="CA111" i="6"/>
  <c r="BZ111" i="6"/>
  <c r="BY111" i="6"/>
  <c r="BX111" i="6"/>
  <c r="BW111" i="6"/>
  <c r="BV111" i="6"/>
  <c r="BU111" i="6"/>
  <c r="BT111" i="6"/>
  <c r="BS111" i="6"/>
  <c r="BR111" i="6"/>
  <c r="BQ111" i="6"/>
  <c r="BP111" i="6"/>
  <c r="BO111" i="6"/>
  <c r="BN111" i="6"/>
  <c r="BM111" i="6"/>
  <c r="BL111" i="6"/>
  <c r="BK111" i="6"/>
  <c r="BJ111" i="6"/>
  <c r="BI111" i="6"/>
  <c r="BH111" i="6"/>
  <c r="BG111" i="6"/>
  <c r="BF111" i="6"/>
  <c r="BE111" i="6"/>
  <c r="BD111" i="6"/>
  <c r="BC111" i="6"/>
  <c r="BB111" i="6"/>
  <c r="BA111" i="6"/>
  <c r="AZ111" i="6"/>
  <c r="AY111" i="6"/>
  <c r="AX111" i="6"/>
  <c r="AW111" i="6"/>
  <c r="AV111" i="6"/>
  <c r="AU111" i="6"/>
  <c r="AT111" i="6"/>
  <c r="AS111" i="6"/>
  <c r="AR111" i="6"/>
  <c r="AQ111" i="6"/>
  <c r="AP111" i="6"/>
  <c r="AO111" i="6"/>
  <c r="AN111" i="6"/>
  <c r="AM111" i="6"/>
  <c r="AL111" i="6"/>
  <c r="AK111" i="6"/>
  <c r="AJ111" i="6"/>
  <c r="AI111" i="6"/>
  <c r="AH111" i="6"/>
  <c r="AG111" i="6"/>
  <c r="AF111" i="6"/>
  <c r="AE111" i="6"/>
  <c r="AD111" i="6"/>
  <c r="AC111" i="6"/>
  <c r="AB111" i="6"/>
  <c r="AA111" i="6"/>
  <c r="Z111" i="6"/>
  <c r="Y111" i="6"/>
  <c r="X111" i="6"/>
  <c r="W111" i="6"/>
  <c r="V111" i="6"/>
  <c r="U111" i="6"/>
  <c r="T111" i="6"/>
  <c r="S111" i="6"/>
  <c r="R111" i="6"/>
  <c r="Q111" i="6"/>
  <c r="P111" i="6"/>
  <c r="O111" i="6"/>
  <c r="N111" i="6"/>
  <c r="M111" i="6"/>
  <c r="L111" i="6"/>
  <c r="K111" i="6"/>
  <c r="J111" i="6"/>
  <c r="I111" i="6"/>
  <c r="H111" i="6"/>
  <c r="G111" i="6"/>
  <c r="F111" i="6"/>
  <c r="B106" i="6"/>
  <c r="B105" i="6"/>
  <c r="B104" i="6"/>
  <c r="B103" i="6"/>
  <c r="B102" i="6"/>
  <c r="B101" i="6"/>
  <c r="B100" i="6"/>
  <c r="B99" i="6"/>
  <c r="B98" i="6"/>
  <c r="CH97" i="6"/>
  <c r="CG97" i="6"/>
  <c r="CF97" i="6"/>
  <c r="CE97" i="6"/>
  <c r="CD97" i="6"/>
  <c r="CC97" i="6"/>
  <c r="CB97" i="6"/>
  <c r="CA97" i="6"/>
  <c r="BZ97" i="6"/>
  <c r="BZ98" i="6" s="1"/>
  <c r="BY97" i="6"/>
  <c r="BY98" i="6" s="1"/>
  <c r="BX97" i="6"/>
  <c r="BX98" i="6" s="1"/>
  <c r="BW97" i="6"/>
  <c r="BW98" i="6" s="1"/>
  <c r="BV97" i="6"/>
  <c r="BV98" i="6" s="1"/>
  <c r="BU97" i="6"/>
  <c r="BU98" i="6" s="1"/>
  <c r="BT97" i="6"/>
  <c r="BT98" i="6" s="1"/>
  <c r="BT99" i="6" s="1"/>
  <c r="BS97" i="6"/>
  <c r="BS98" i="6" s="1"/>
  <c r="BR97" i="6"/>
  <c r="BR98" i="6" s="1"/>
  <c r="BQ97" i="6"/>
  <c r="BQ98" i="6" s="1"/>
  <c r="BP97" i="6"/>
  <c r="BP98" i="6" s="1"/>
  <c r="BO97" i="6"/>
  <c r="BO98" i="6" s="1"/>
  <c r="BN97" i="6"/>
  <c r="BN98" i="6" s="1"/>
  <c r="BM97" i="6"/>
  <c r="BL97" i="6"/>
  <c r="BK97" i="6"/>
  <c r="BJ97" i="6"/>
  <c r="BI97" i="6"/>
  <c r="BH97" i="6"/>
  <c r="BG97" i="6"/>
  <c r="BF97" i="6"/>
  <c r="BE97" i="6"/>
  <c r="BD97" i="6"/>
  <c r="BC97" i="6"/>
  <c r="BB97" i="6"/>
  <c r="BB98" i="6" s="1"/>
  <c r="BA97" i="6"/>
  <c r="BA98" i="6" s="1"/>
  <c r="BA99" i="6" s="1"/>
  <c r="AZ97" i="6"/>
  <c r="AZ98" i="6" s="1"/>
  <c r="AY97" i="6"/>
  <c r="AY98" i="6" s="1"/>
  <c r="AX97" i="6"/>
  <c r="AX98" i="6" s="1"/>
  <c r="AW97" i="6"/>
  <c r="AW98" i="6" s="1"/>
  <c r="AV97" i="6"/>
  <c r="AV98" i="6" s="1"/>
  <c r="AV99" i="6" s="1"/>
  <c r="AU97" i="6"/>
  <c r="AU98" i="6" s="1"/>
  <c r="AU99" i="6" s="1"/>
  <c r="AT97" i="6"/>
  <c r="AT98" i="6" s="1"/>
  <c r="AS97" i="6"/>
  <c r="AS98" i="6" s="1"/>
  <c r="AR97" i="6"/>
  <c r="AQ97" i="6"/>
  <c r="AQ98" i="6" s="1"/>
  <c r="AP97" i="6"/>
  <c r="AP98" i="6" s="1"/>
  <c r="AO97" i="6"/>
  <c r="AN97" i="6"/>
  <c r="AM97" i="6"/>
  <c r="AL97" i="6"/>
  <c r="AK97" i="6"/>
  <c r="AJ97" i="6"/>
  <c r="AI97" i="6"/>
  <c r="AH97" i="6"/>
  <c r="AG97" i="6"/>
  <c r="AF97" i="6"/>
  <c r="AE97" i="6"/>
  <c r="AD97" i="6"/>
  <c r="AD98" i="6" s="1"/>
  <c r="AD99" i="6" s="1"/>
  <c r="AC97" i="6"/>
  <c r="AB97" i="6"/>
  <c r="AB98" i="6" s="1"/>
  <c r="AA97" i="6"/>
  <c r="AA98" i="6" s="1"/>
  <c r="Z97" i="6"/>
  <c r="Z98" i="6" s="1"/>
  <c r="Y97" i="6"/>
  <c r="Y98" i="6" s="1"/>
  <c r="X97" i="6"/>
  <c r="X98" i="6" s="1"/>
  <c r="W97" i="6"/>
  <c r="W98" i="6" s="1"/>
  <c r="W99" i="6" s="1"/>
  <c r="V97" i="6"/>
  <c r="V98" i="6" s="1"/>
  <c r="U97" i="6"/>
  <c r="U98" i="6" s="1"/>
  <c r="T97" i="6"/>
  <c r="T98" i="6" s="1"/>
  <c r="S97" i="6"/>
  <c r="R97" i="6"/>
  <c r="Q97" i="6"/>
  <c r="P97" i="6"/>
  <c r="O97" i="6"/>
  <c r="N97" i="6"/>
  <c r="M97" i="6"/>
  <c r="L97" i="6"/>
  <c r="K97" i="6"/>
  <c r="J97" i="6"/>
  <c r="I97" i="6"/>
  <c r="H97" i="6"/>
  <c r="G97" i="6"/>
  <c r="F97" i="6"/>
  <c r="F98" i="6" s="1"/>
  <c r="E97" i="6"/>
  <c r="E98" i="6" s="1"/>
  <c r="D97" i="6"/>
  <c r="D98" i="6" s="1"/>
  <c r="B97" i="6"/>
  <c r="B96" i="6"/>
  <c r="CH95" i="6"/>
  <c r="CG95" i="6"/>
  <c r="CF95" i="6"/>
  <c r="CE95" i="6"/>
  <c r="CD95" i="6"/>
  <c r="CC95" i="6"/>
  <c r="CB95" i="6"/>
  <c r="CA95" i="6"/>
  <c r="BZ95" i="6"/>
  <c r="BY95" i="6"/>
  <c r="BX95" i="6"/>
  <c r="BW95" i="6"/>
  <c r="BV95" i="6"/>
  <c r="BU95" i="6"/>
  <c r="BT95" i="6"/>
  <c r="BS95" i="6"/>
  <c r="BR95" i="6"/>
  <c r="BQ95" i="6"/>
  <c r="BP95" i="6"/>
  <c r="BO95" i="6"/>
  <c r="BN95" i="6"/>
  <c r="BM95" i="6"/>
  <c r="BL95" i="6"/>
  <c r="BK95" i="6"/>
  <c r="BJ95" i="6"/>
  <c r="BI95" i="6"/>
  <c r="BH95" i="6"/>
  <c r="BG95" i="6"/>
  <c r="BF95" i="6"/>
  <c r="BE95" i="6"/>
  <c r="BD95" i="6"/>
  <c r="BC95" i="6"/>
  <c r="BB95" i="6"/>
  <c r="BA95" i="6"/>
  <c r="AZ95" i="6"/>
  <c r="AY95" i="6"/>
  <c r="AX95" i="6"/>
  <c r="AW95" i="6"/>
  <c r="AV95" i="6"/>
  <c r="AU95" i="6"/>
  <c r="AT95" i="6"/>
  <c r="AS95" i="6"/>
  <c r="AR95" i="6"/>
  <c r="AQ95" i="6"/>
  <c r="AP95" i="6"/>
  <c r="AO95" i="6"/>
  <c r="AN95" i="6"/>
  <c r="AM95" i="6"/>
  <c r="AL95" i="6"/>
  <c r="AK95" i="6"/>
  <c r="AJ95" i="6"/>
  <c r="AI95" i="6"/>
  <c r="AH95" i="6"/>
  <c r="AG95" i="6"/>
  <c r="AF95" i="6"/>
  <c r="AE95" i="6"/>
  <c r="AD95" i="6"/>
  <c r="AC95" i="6"/>
  <c r="AB95" i="6"/>
  <c r="AA95" i="6"/>
  <c r="Z95" i="6"/>
  <c r="Y95" i="6"/>
  <c r="X95" i="6"/>
  <c r="W95" i="6"/>
  <c r="V95" i="6"/>
  <c r="U95" i="6"/>
  <c r="T95" i="6"/>
  <c r="S95" i="6"/>
  <c r="R95" i="6"/>
  <c r="Q95" i="6"/>
  <c r="P95" i="6"/>
  <c r="O95" i="6"/>
  <c r="N95" i="6"/>
  <c r="M95" i="6"/>
  <c r="L95" i="6"/>
  <c r="K95" i="6"/>
  <c r="J95" i="6"/>
  <c r="I95" i="6"/>
  <c r="H95" i="6"/>
  <c r="G95" i="6"/>
  <c r="F95" i="6"/>
  <c r="E148" i="5"/>
  <c r="E149" i="5" s="1"/>
  <c r="F148" i="5"/>
  <c r="F149" i="5" s="1"/>
  <c r="G148" i="5"/>
  <c r="G149" i="5" s="1"/>
  <c r="H148" i="5"/>
  <c r="H149" i="5" s="1"/>
  <c r="I148" i="5"/>
  <c r="I149" i="5" s="1"/>
  <c r="J148" i="5"/>
  <c r="K148" i="5"/>
  <c r="L148" i="5"/>
  <c r="M148" i="5"/>
  <c r="N148" i="5"/>
  <c r="O148" i="5"/>
  <c r="P148" i="5"/>
  <c r="Q148" i="5"/>
  <c r="R148" i="5"/>
  <c r="S148" i="5"/>
  <c r="T148" i="5"/>
  <c r="U148" i="5"/>
  <c r="U149" i="5" s="1"/>
  <c r="V148" i="5"/>
  <c r="V149" i="5" s="1"/>
  <c r="V150" i="5" s="1"/>
  <c r="W148" i="5"/>
  <c r="W149" i="5" s="1"/>
  <c r="X148" i="5"/>
  <c r="X149" i="5" s="1"/>
  <c r="Y148" i="5"/>
  <c r="Y149" i="5" s="1"/>
  <c r="Z148" i="5"/>
  <c r="Z149" i="5" s="1"/>
  <c r="AA148" i="5"/>
  <c r="AA149" i="5" s="1"/>
  <c r="AB148" i="5"/>
  <c r="AB149" i="5" s="1"/>
  <c r="AC148" i="5"/>
  <c r="AC149" i="5" s="1"/>
  <c r="AD148" i="5"/>
  <c r="AD149" i="5" s="1"/>
  <c r="AE148" i="5"/>
  <c r="AE149" i="5" s="1"/>
  <c r="AF148" i="5"/>
  <c r="AF149" i="5" s="1"/>
  <c r="AG148" i="5"/>
  <c r="AG149" i="5" s="1"/>
  <c r="AH148" i="5"/>
  <c r="AH149" i="5" s="1"/>
  <c r="AI148" i="5"/>
  <c r="AJ148" i="5"/>
  <c r="AK148" i="5"/>
  <c r="AL148" i="5"/>
  <c r="AM148" i="5"/>
  <c r="AN148" i="5"/>
  <c r="AO148" i="5"/>
  <c r="AP148" i="5"/>
  <c r="AQ148" i="5"/>
  <c r="AQ149" i="5" s="1"/>
  <c r="AQ150" i="5" s="1"/>
  <c r="AR148" i="5"/>
  <c r="AR149" i="5" s="1"/>
  <c r="AS148" i="5"/>
  <c r="AS149" i="5" s="1"/>
  <c r="AT148" i="5"/>
  <c r="AT149" i="5" s="1"/>
  <c r="AT150" i="5" s="1"/>
  <c r="AU148" i="5"/>
  <c r="AU149" i="5" s="1"/>
  <c r="AV148" i="5"/>
  <c r="AV149" i="5" s="1"/>
  <c r="AW148" i="5"/>
  <c r="AW149" i="5" s="1"/>
  <c r="AX148" i="5"/>
  <c r="AX149" i="5" s="1"/>
  <c r="AY148" i="5"/>
  <c r="AY149" i="5" s="1"/>
  <c r="AY150" i="5" s="1"/>
  <c r="AZ148" i="5"/>
  <c r="AZ149" i="5" s="1"/>
  <c r="BA148" i="5"/>
  <c r="BA149" i="5" s="1"/>
  <c r="BB148" i="5"/>
  <c r="BB149" i="5" s="1"/>
  <c r="BC148" i="5"/>
  <c r="BC149" i="5" s="1"/>
  <c r="BD148" i="5"/>
  <c r="BD149" i="5" s="1"/>
  <c r="BE148" i="5"/>
  <c r="BE149" i="5" s="1"/>
  <c r="BF148" i="5"/>
  <c r="BF149" i="5" s="1"/>
  <c r="BG148" i="5"/>
  <c r="BH148" i="5"/>
  <c r="BI148" i="5"/>
  <c r="BJ148" i="5"/>
  <c r="BK148" i="5"/>
  <c r="BL148" i="5"/>
  <c r="BM148" i="5"/>
  <c r="BN148" i="5"/>
  <c r="BO148" i="5"/>
  <c r="BO149" i="5" s="1"/>
  <c r="BO150" i="5" s="1"/>
  <c r="BP148" i="5"/>
  <c r="BQ148" i="5"/>
  <c r="BR148" i="5"/>
  <c r="BR149" i="5" s="1"/>
  <c r="BR150" i="5" s="1"/>
  <c r="BS148" i="5"/>
  <c r="BS149" i="5" s="1"/>
  <c r="BT148" i="5"/>
  <c r="BT149" i="5" s="1"/>
  <c r="BU148" i="5"/>
  <c r="BU149" i="5" s="1"/>
  <c r="BV148" i="5"/>
  <c r="BV149" i="5" s="1"/>
  <c r="BV150" i="5" s="1"/>
  <c r="BW148" i="5"/>
  <c r="BW149" i="5" s="1"/>
  <c r="BX148" i="5"/>
  <c r="BX149" i="5" s="1"/>
  <c r="BY148" i="5"/>
  <c r="BY149" i="5" s="1"/>
  <c r="BZ148" i="5"/>
  <c r="BZ149" i="5" s="1"/>
  <c r="CA148" i="5"/>
  <c r="CA149" i="5" s="1"/>
  <c r="CB148" i="5"/>
  <c r="CB149" i="5" s="1"/>
  <c r="CC148" i="5"/>
  <c r="CC149" i="5" s="1"/>
  <c r="CD148" i="5"/>
  <c r="CD149" i="5" s="1"/>
  <c r="CE148" i="5"/>
  <c r="CF148" i="5"/>
  <c r="CG148" i="5"/>
  <c r="CH148" i="5"/>
  <c r="D148" i="5"/>
  <c r="B160" i="5"/>
  <c r="B159" i="5"/>
  <c r="B158" i="5"/>
  <c r="B157" i="5"/>
  <c r="B156" i="5"/>
  <c r="B155" i="5"/>
  <c r="B154" i="5"/>
  <c r="B153" i="5"/>
  <c r="B152" i="5"/>
  <c r="B151" i="5"/>
  <c r="B150" i="5"/>
  <c r="B149" i="5"/>
  <c r="B148" i="5"/>
  <c r="B147" i="5"/>
  <c r="CH146" i="5"/>
  <c r="CG146" i="5"/>
  <c r="CF146" i="5"/>
  <c r="CE146" i="5"/>
  <c r="CD146" i="5"/>
  <c r="CC146" i="5"/>
  <c r="CB146" i="5"/>
  <c r="CA146" i="5"/>
  <c r="BZ146" i="5"/>
  <c r="BY146" i="5"/>
  <c r="BX146" i="5"/>
  <c r="BW146" i="5"/>
  <c r="BV146" i="5"/>
  <c r="BU146" i="5"/>
  <c r="BT146" i="5"/>
  <c r="BS146" i="5"/>
  <c r="BR146" i="5"/>
  <c r="BQ146" i="5"/>
  <c r="BP146" i="5"/>
  <c r="BO146" i="5"/>
  <c r="BN146" i="5"/>
  <c r="BM146" i="5"/>
  <c r="BL146" i="5"/>
  <c r="BK146" i="5"/>
  <c r="BJ146" i="5"/>
  <c r="BI146" i="5"/>
  <c r="BH146" i="5"/>
  <c r="BG146" i="5"/>
  <c r="BF146" i="5"/>
  <c r="BE146" i="5"/>
  <c r="BD146" i="5"/>
  <c r="BC146" i="5"/>
  <c r="BB146" i="5"/>
  <c r="BA146" i="5"/>
  <c r="AZ146" i="5"/>
  <c r="AY146" i="5"/>
  <c r="AX146" i="5"/>
  <c r="AW146" i="5"/>
  <c r="AV146" i="5"/>
  <c r="AU146" i="5"/>
  <c r="AT146" i="5"/>
  <c r="AS146" i="5"/>
  <c r="AR146" i="5"/>
  <c r="AQ146" i="5"/>
  <c r="AP146" i="5"/>
  <c r="AO146" i="5"/>
  <c r="AN146" i="5"/>
  <c r="AM146" i="5"/>
  <c r="AL146" i="5"/>
  <c r="AK146" i="5"/>
  <c r="AJ146" i="5"/>
  <c r="AI146" i="5"/>
  <c r="AH146" i="5"/>
  <c r="AG146" i="5"/>
  <c r="AF146" i="5"/>
  <c r="AE146" i="5"/>
  <c r="AD146" i="5"/>
  <c r="AC146" i="5"/>
  <c r="AB146" i="5"/>
  <c r="AA146" i="5"/>
  <c r="Z146" i="5"/>
  <c r="Y146" i="5"/>
  <c r="X146" i="5"/>
  <c r="W146" i="5"/>
  <c r="V146" i="5"/>
  <c r="U146" i="5"/>
  <c r="T146" i="5"/>
  <c r="S146" i="5"/>
  <c r="R146" i="5"/>
  <c r="Q146" i="5"/>
  <c r="P146" i="5"/>
  <c r="O146" i="5"/>
  <c r="N146" i="5"/>
  <c r="M146" i="5"/>
  <c r="L146" i="5"/>
  <c r="K146" i="5"/>
  <c r="J146" i="5"/>
  <c r="I146" i="5"/>
  <c r="H146" i="5"/>
  <c r="G146" i="5"/>
  <c r="F146" i="5"/>
  <c r="E130" i="5"/>
  <c r="E131" i="5" s="1"/>
  <c r="F130" i="5"/>
  <c r="F131" i="5" s="1"/>
  <c r="G130" i="5"/>
  <c r="G131" i="5" s="1"/>
  <c r="H130" i="5"/>
  <c r="H131" i="5" s="1"/>
  <c r="I130" i="5"/>
  <c r="I131" i="5" s="1"/>
  <c r="J130" i="5"/>
  <c r="J131" i="5" s="1"/>
  <c r="K130" i="5"/>
  <c r="L130" i="5"/>
  <c r="M130" i="5"/>
  <c r="N130" i="5"/>
  <c r="O130" i="5"/>
  <c r="P130" i="5"/>
  <c r="Q130" i="5"/>
  <c r="R130" i="5"/>
  <c r="S130" i="5"/>
  <c r="T130" i="5"/>
  <c r="U130" i="5"/>
  <c r="V130" i="5"/>
  <c r="V131" i="5" s="1"/>
  <c r="W130" i="5"/>
  <c r="W131" i="5" s="1"/>
  <c r="X130" i="5"/>
  <c r="X131" i="5" s="1"/>
  <c r="Y130" i="5"/>
  <c r="Y131" i="5" s="1"/>
  <c r="Z130" i="5"/>
  <c r="Z131" i="5" s="1"/>
  <c r="AA130" i="5"/>
  <c r="AA131" i="5" s="1"/>
  <c r="AB130" i="5"/>
  <c r="AB131" i="5" s="1"/>
  <c r="AC130" i="5"/>
  <c r="AC131" i="5" s="1"/>
  <c r="AD130" i="5"/>
  <c r="AD131" i="5" s="1"/>
  <c r="AE130" i="5"/>
  <c r="AE131" i="5" s="1"/>
  <c r="AF130" i="5"/>
  <c r="AF131" i="5" s="1"/>
  <c r="AG130" i="5"/>
  <c r="AG131" i="5" s="1"/>
  <c r="AH130" i="5"/>
  <c r="AH131" i="5" s="1"/>
  <c r="AI130" i="5"/>
  <c r="AJ130" i="5"/>
  <c r="AK130" i="5"/>
  <c r="AL130" i="5"/>
  <c r="AM130" i="5"/>
  <c r="AN130" i="5"/>
  <c r="AO130" i="5"/>
  <c r="AP130" i="5"/>
  <c r="AQ130" i="5"/>
  <c r="AR130" i="5"/>
  <c r="AS130" i="5"/>
  <c r="AS131" i="5" s="1"/>
  <c r="AT130" i="5"/>
  <c r="AT131" i="5" s="1"/>
  <c r="AU130" i="5"/>
  <c r="AV130" i="5"/>
  <c r="AW130" i="5"/>
  <c r="AW131" i="5" s="1"/>
  <c r="AX130" i="5"/>
  <c r="AX131" i="5" s="1"/>
  <c r="AY130" i="5"/>
  <c r="AY131" i="5" s="1"/>
  <c r="AZ130" i="5"/>
  <c r="AZ131" i="5" s="1"/>
  <c r="BA130" i="5"/>
  <c r="BA131" i="5" s="1"/>
  <c r="BB130" i="5"/>
  <c r="BB131" i="5" s="1"/>
  <c r="BC130" i="5"/>
  <c r="BC131" i="5" s="1"/>
  <c r="BD130" i="5"/>
  <c r="BD131" i="5" s="1"/>
  <c r="BE130" i="5"/>
  <c r="BE131" i="5" s="1"/>
  <c r="BF130" i="5"/>
  <c r="BF131" i="5" s="1"/>
  <c r="BG130" i="5"/>
  <c r="BH130" i="5"/>
  <c r="BI130" i="5"/>
  <c r="BJ130" i="5"/>
  <c r="BK130" i="5"/>
  <c r="BL130" i="5"/>
  <c r="BM130" i="5"/>
  <c r="BN130" i="5"/>
  <c r="BO130" i="5"/>
  <c r="BO131" i="5" s="1"/>
  <c r="BP130" i="5"/>
  <c r="BP131" i="5" s="1"/>
  <c r="BQ130" i="5"/>
  <c r="BQ131" i="5" s="1"/>
  <c r="BR130" i="5"/>
  <c r="BR131" i="5" s="1"/>
  <c r="BS130" i="5"/>
  <c r="BS131" i="5" s="1"/>
  <c r="BT130" i="5"/>
  <c r="BT131" i="5" s="1"/>
  <c r="BU130" i="5"/>
  <c r="BU131" i="5" s="1"/>
  <c r="BV130" i="5"/>
  <c r="BV131" i="5" s="1"/>
  <c r="BW130" i="5"/>
  <c r="BW131" i="5" s="1"/>
  <c r="BX130" i="5"/>
  <c r="BX131" i="5" s="1"/>
  <c r="BY130" i="5"/>
  <c r="BY131" i="5" s="1"/>
  <c r="BZ130" i="5"/>
  <c r="BZ131" i="5" s="1"/>
  <c r="CA130" i="5"/>
  <c r="CA131" i="5" s="1"/>
  <c r="CB130" i="5"/>
  <c r="CB131" i="5" s="1"/>
  <c r="CC130" i="5"/>
  <c r="CC131" i="5" s="1"/>
  <c r="CD130" i="5"/>
  <c r="CE130" i="5"/>
  <c r="CF130" i="5"/>
  <c r="CG130" i="5"/>
  <c r="CH130" i="5"/>
  <c r="D130" i="5"/>
  <c r="B141" i="5"/>
  <c r="B140" i="5"/>
  <c r="B139" i="5"/>
  <c r="B138" i="5"/>
  <c r="B137" i="5"/>
  <c r="B136" i="5"/>
  <c r="B135" i="5"/>
  <c r="B134" i="5"/>
  <c r="B133" i="5"/>
  <c r="B132" i="5"/>
  <c r="B131" i="5"/>
  <c r="B130" i="5"/>
  <c r="B129" i="5"/>
  <c r="CH128" i="5"/>
  <c r="CG128" i="5"/>
  <c r="CF128" i="5"/>
  <c r="CE128" i="5"/>
  <c r="CD128" i="5"/>
  <c r="CC128" i="5"/>
  <c r="CB128" i="5"/>
  <c r="CA128" i="5"/>
  <c r="BZ128" i="5"/>
  <c r="BY128" i="5"/>
  <c r="BX128" i="5"/>
  <c r="BW128" i="5"/>
  <c r="BV128" i="5"/>
  <c r="BU128" i="5"/>
  <c r="BT128" i="5"/>
  <c r="BS128" i="5"/>
  <c r="BR128" i="5"/>
  <c r="BQ128" i="5"/>
  <c r="BP128" i="5"/>
  <c r="BO128" i="5"/>
  <c r="BN128" i="5"/>
  <c r="BM128" i="5"/>
  <c r="BL128" i="5"/>
  <c r="BK128" i="5"/>
  <c r="BJ128" i="5"/>
  <c r="BI128" i="5"/>
  <c r="BH128" i="5"/>
  <c r="BG128" i="5"/>
  <c r="BF128" i="5"/>
  <c r="BE128" i="5"/>
  <c r="BD128" i="5"/>
  <c r="BC128" i="5"/>
  <c r="BB128" i="5"/>
  <c r="BA128" i="5"/>
  <c r="AZ128" i="5"/>
  <c r="AY128" i="5"/>
  <c r="AX128" i="5"/>
  <c r="AW128" i="5"/>
  <c r="AV128" i="5"/>
  <c r="AU128" i="5"/>
  <c r="AT128" i="5"/>
  <c r="AS128" i="5"/>
  <c r="AR128" i="5"/>
  <c r="AQ128" i="5"/>
  <c r="AP128" i="5"/>
  <c r="AO128" i="5"/>
  <c r="AN128" i="5"/>
  <c r="AM128" i="5"/>
  <c r="AL128" i="5"/>
  <c r="AK128" i="5"/>
  <c r="AJ128" i="5"/>
  <c r="AI128" i="5"/>
  <c r="AH128" i="5"/>
  <c r="AG128" i="5"/>
  <c r="AF128" i="5"/>
  <c r="AE128" i="5"/>
  <c r="AD128" i="5"/>
  <c r="AC128" i="5"/>
  <c r="AB128" i="5"/>
  <c r="AA128" i="5"/>
  <c r="Z128" i="5"/>
  <c r="Y128" i="5"/>
  <c r="X128" i="5"/>
  <c r="W128" i="5"/>
  <c r="V128" i="5"/>
  <c r="U128" i="5"/>
  <c r="T128" i="5"/>
  <c r="S128" i="5"/>
  <c r="R128" i="5"/>
  <c r="Q128" i="5"/>
  <c r="P128" i="5"/>
  <c r="O128" i="5"/>
  <c r="N128" i="5"/>
  <c r="M128" i="5"/>
  <c r="L128" i="5"/>
  <c r="K128" i="5"/>
  <c r="J128" i="5"/>
  <c r="I128" i="5"/>
  <c r="H128" i="5"/>
  <c r="G128" i="5"/>
  <c r="F128" i="5"/>
  <c r="E97" i="5"/>
  <c r="E98" i="5" s="1"/>
  <c r="F97" i="5"/>
  <c r="G97" i="5"/>
  <c r="H97" i="5"/>
  <c r="I97" i="5"/>
  <c r="J97" i="5"/>
  <c r="K97" i="5"/>
  <c r="L97" i="5"/>
  <c r="M97" i="5"/>
  <c r="N97" i="5"/>
  <c r="O97" i="5"/>
  <c r="P97" i="5"/>
  <c r="Q97" i="5"/>
  <c r="R97" i="5"/>
  <c r="R98" i="5" s="1"/>
  <c r="S97" i="5"/>
  <c r="T97" i="5"/>
  <c r="U97" i="5"/>
  <c r="V97" i="5"/>
  <c r="W97" i="5"/>
  <c r="W98" i="5" s="1"/>
  <c r="X97" i="5"/>
  <c r="X98" i="5" s="1"/>
  <c r="Y97" i="5"/>
  <c r="Y98" i="5" s="1"/>
  <c r="Z97" i="5"/>
  <c r="AA97" i="5"/>
  <c r="AA98" i="5" s="1"/>
  <c r="AB97" i="5"/>
  <c r="AB98" i="5" s="1"/>
  <c r="AC97" i="5"/>
  <c r="AC98" i="5" s="1"/>
  <c r="AD97" i="5"/>
  <c r="AD98" i="5" s="1"/>
  <c r="AE97" i="5"/>
  <c r="AE98" i="5" s="1"/>
  <c r="AF97" i="5"/>
  <c r="AF98" i="5" s="1"/>
  <c r="AG97" i="5"/>
  <c r="AH97" i="5"/>
  <c r="AI97" i="5"/>
  <c r="AJ97" i="5"/>
  <c r="AK97" i="5"/>
  <c r="AL97" i="5"/>
  <c r="AM97" i="5"/>
  <c r="AN97" i="5"/>
  <c r="AO97" i="5"/>
  <c r="AP97" i="5"/>
  <c r="AP98" i="5" s="1"/>
  <c r="AQ97" i="5"/>
  <c r="AQ98" i="5" s="1"/>
  <c r="AR97" i="5"/>
  <c r="AR98" i="5" s="1"/>
  <c r="AS97" i="5"/>
  <c r="AS98" i="5" s="1"/>
  <c r="AT97" i="5"/>
  <c r="AU97" i="5"/>
  <c r="AV97" i="5"/>
  <c r="AW97" i="5"/>
  <c r="AW98" i="5" s="1"/>
  <c r="AX97" i="5"/>
  <c r="AX98" i="5" s="1"/>
  <c r="AX99" i="5" s="1"/>
  <c r="AY97" i="5"/>
  <c r="AY98" i="5" s="1"/>
  <c r="AZ97" i="5"/>
  <c r="AZ98" i="5" s="1"/>
  <c r="BA97" i="5"/>
  <c r="BA98" i="5" s="1"/>
  <c r="BB97" i="5"/>
  <c r="BB98" i="5" s="1"/>
  <c r="BC97" i="5"/>
  <c r="BD97" i="5"/>
  <c r="BE97" i="5"/>
  <c r="BF97" i="5"/>
  <c r="BG97" i="5"/>
  <c r="BH97" i="5"/>
  <c r="BI97" i="5"/>
  <c r="BJ97" i="5"/>
  <c r="BK97" i="5"/>
  <c r="BL97" i="5"/>
  <c r="BM97" i="5"/>
  <c r="BN97" i="5"/>
  <c r="BN98" i="5" s="1"/>
  <c r="BO97" i="5"/>
  <c r="BO98" i="5" s="1"/>
  <c r="BP97" i="5"/>
  <c r="BP98" i="5" s="1"/>
  <c r="BQ97" i="5"/>
  <c r="BQ98" i="5" s="1"/>
  <c r="BR97" i="5"/>
  <c r="BS97" i="5"/>
  <c r="BS98" i="5" s="1"/>
  <c r="BT97" i="5"/>
  <c r="BT98" i="5" s="1"/>
  <c r="BU97" i="5"/>
  <c r="BU98" i="5" s="1"/>
  <c r="BV97" i="5"/>
  <c r="BW97" i="5"/>
  <c r="BW98" i="5" s="1"/>
  <c r="BX97" i="5"/>
  <c r="BX98" i="5" s="1"/>
  <c r="BY97" i="5"/>
  <c r="BY98" i="5" s="1"/>
  <c r="BZ97" i="5"/>
  <c r="BZ98" i="5" s="1"/>
  <c r="CA97" i="5"/>
  <c r="CB97" i="5"/>
  <c r="CC97" i="5"/>
  <c r="CD97" i="5"/>
  <c r="CE97" i="5"/>
  <c r="CF97" i="5"/>
  <c r="CG97" i="5"/>
  <c r="CH97" i="5"/>
  <c r="D97" i="5"/>
  <c r="E113" i="5"/>
  <c r="E114" i="5" s="1"/>
  <c r="F113" i="5"/>
  <c r="F114" i="5" s="1"/>
  <c r="G113" i="5"/>
  <c r="H113" i="5"/>
  <c r="H114" i="5" s="1"/>
  <c r="I113" i="5"/>
  <c r="I114" i="5" s="1"/>
  <c r="J113" i="5"/>
  <c r="J114" i="5" s="1"/>
  <c r="K113" i="5"/>
  <c r="L113" i="5"/>
  <c r="L114" i="5" s="1"/>
  <c r="M113" i="5"/>
  <c r="M114" i="5" s="1"/>
  <c r="M115" i="5" s="1"/>
  <c r="N113" i="5"/>
  <c r="N114" i="5" s="1"/>
  <c r="O113" i="5"/>
  <c r="P113" i="5"/>
  <c r="Q113" i="5"/>
  <c r="R113" i="5"/>
  <c r="S113" i="5"/>
  <c r="T113" i="5"/>
  <c r="U113" i="5"/>
  <c r="U114" i="5" s="1"/>
  <c r="V113" i="5"/>
  <c r="W113" i="5"/>
  <c r="X113" i="5"/>
  <c r="Y113" i="5"/>
  <c r="Y114" i="5" s="1"/>
  <c r="Y115" i="5" s="1"/>
  <c r="Z113" i="5"/>
  <c r="Z114" i="5" s="1"/>
  <c r="AA113" i="5"/>
  <c r="AA114" i="5" s="1"/>
  <c r="AA115" i="5" s="1"/>
  <c r="AA116" i="5" s="1"/>
  <c r="AB113" i="5"/>
  <c r="AC113" i="5"/>
  <c r="AC114" i="5" s="1"/>
  <c r="AD113" i="5"/>
  <c r="AD114" i="5" s="1"/>
  <c r="AE113" i="5"/>
  <c r="AE114" i="5" s="1"/>
  <c r="AF113" i="5"/>
  <c r="AF114" i="5" s="1"/>
  <c r="AG113" i="5"/>
  <c r="AG114" i="5" s="1"/>
  <c r="AH113" i="5"/>
  <c r="AH114" i="5" s="1"/>
  <c r="AH115" i="5" s="1"/>
  <c r="AH116" i="5" s="1"/>
  <c r="AI113" i="5"/>
  <c r="AI114" i="5" s="1"/>
  <c r="AJ113" i="5"/>
  <c r="AK113" i="5"/>
  <c r="AL113" i="5"/>
  <c r="AL114" i="5" s="1"/>
  <c r="AL115" i="5" s="1"/>
  <c r="AM113" i="5"/>
  <c r="AN113" i="5"/>
  <c r="AO113" i="5"/>
  <c r="AP113" i="5"/>
  <c r="AQ113" i="5"/>
  <c r="AR113" i="5"/>
  <c r="AS113" i="5"/>
  <c r="AT113" i="5"/>
  <c r="AU113" i="5"/>
  <c r="AV113" i="5"/>
  <c r="AW113" i="5"/>
  <c r="AW114" i="5" s="1"/>
  <c r="AX113" i="5"/>
  <c r="AY113" i="5"/>
  <c r="AY114" i="5" s="1"/>
  <c r="AY115" i="5" s="1"/>
  <c r="AZ113" i="5"/>
  <c r="BA113" i="5"/>
  <c r="BA114" i="5" s="1"/>
  <c r="BB113" i="5"/>
  <c r="BB114" i="5" s="1"/>
  <c r="BC113" i="5"/>
  <c r="BD113" i="5"/>
  <c r="BE113" i="5"/>
  <c r="BF113" i="5"/>
  <c r="BF114" i="5" s="1"/>
  <c r="BG113" i="5"/>
  <c r="BH113" i="5"/>
  <c r="BH114" i="5" s="1"/>
  <c r="BI113" i="5"/>
  <c r="BI114" i="5" s="1"/>
  <c r="BJ113" i="5"/>
  <c r="BJ114" i="5" s="1"/>
  <c r="BK113" i="5"/>
  <c r="BL113" i="5"/>
  <c r="BM113" i="5"/>
  <c r="BN113" i="5"/>
  <c r="BO113" i="5"/>
  <c r="BP113" i="5"/>
  <c r="BQ113" i="5"/>
  <c r="BQ114" i="5" s="1"/>
  <c r="BQ115" i="5" s="1"/>
  <c r="BR113" i="5"/>
  <c r="BS113" i="5"/>
  <c r="BT113" i="5"/>
  <c r="BU113" i="5"/>
  <c r="BU114" i="5" s="1"/>
  <c r="BV113" i="5"/>
  <c r="BW113" i="5"/>
  <c r="BW114" i="5" s="1"/>
  <c r="BX113" i="5"/>
  <c r="BX114" i="5" s="1"/>
  <c r="BY113" i="5"/>
  <c r="BY114" i="5" s="1"/>
  <c r="BZ113" i="5"/>
  <c r="CA113" i="5"/>
  <c r="CB113" i="5"/>
  <c r="CC113" i="5"/>
  <c r="CD113" i="5"/>
  <c r="CD114" i="5" s="1"/>
  <c r="CE113" i="5"/>
  <c r="CF113" i="5"/>
  <c r="CF114" i="5" s="1"/>
  <c r="CG113" i="5"/>
  <c r="CH113" i="5"/>
  <c r="CH114" i="5" s="1"/>
  <c r="CH115" i="5" s="1"/>
  <c r="D113" i="5"/>
  <c r="D68" i="5"/>
  <c r="B123" i="5"/>
  <c r="B122" i="5"/>
  <c r="B121" i="5"/>
  <c r="B120" i="5"/>
  <c r="B119" i="5"/>
  <c r="B118" i="5"/>
  <c r="B117" i="5"/>
  <c r="B116" i="5"/>
  <c r="B115" i="5"/>
  <c r="B114" i="5"/>
  <c r="B113" i="5"/>
  <c r="B112" i="5"/>
  <c r="CH111" i="5"/>
  <c r="CG111" i="5"/>
  <c r="CF111" i="5"/>
  <c r="CE111" i="5"/>
  <c r="CD111" i="5"/>
  <c r="CC111" i="5"/>
  <c r="CB111" i="5"/>
  <c r="CA111" i="5"/>
  <c r="BZ111" i="5"/>
  <c r="BY111" i="5"/>
  <c r="BX111" i="5"/>
  <c r="BW111" i="5"/>
  <c r="BV111" i="5"/>
  <c r="BU111" i="5"/>
  <c r="BT111" i="5"/>
  <c r="BS111" i="5"/>
  <c r="BR111" i="5"/>
  <c r="BQ111" i="5"/>
  <c r="BP111" i="5"/>
  <c r="BO111" i="5"/>
  <c r="BN111" i="5"/>
  <c r="BM111" i="5"/>
  <c r="BL111" i="5"/>
  <c r="BK111" i="5"/>
  <c r="BJ111" i="5"/>
  <c r="BI111" i="5"/>
  <c r="BH111" i="5"/>
  <c r="BG111" i="5"/>
  <c r="BF111" i="5"/>
  <c r="BE111" i="5"/>
  <c r="BD111" i="5"/>
  <c r="BC111" i="5"/>
  <c r="BB111" i="5"/>
  <c r="BA111" i="5"/>
  <c r="AZ111" i="5"/>
  <c r="AY111" i="5"/>
  <c r="AX111" i="5"/>
  <c r="AW111" i="5"/>
  <c r="AV111" i="5"/>
  <c r="AU111" i="5"/>
  <c r="AT111" i="5"/>
  <c r="AS111" i="5"/>
  <c r="AR111" i="5"/>
  <c r="AQ111" i="5"/>
  <c r="AP111" i="5"/>
  <c r="AO111" i="5"/>
  <c r="AN111" i="5"/>
  <c r="AM111" i="5"/>
  <c r="AL111" i="5"/>
  <c r="AK111" i="5"/>
  <c r="AJ111" i="5"/>
  <c r="AI111" i="5"/>
  <c r="AH111" i="5"/>
  <c r="AG111" i="5"/>
  <c r="AF111" i="5"/>
  <c r="AE111" i="5"/>
  <c r="AD111" i="5"/>
  <c r="AC111" i="5"/>
  <c r="AB111" i="5"/>
  <c r="AA111" i="5"/>
  <c r="Z111" i="5"/>
  <c r="Y111" i="5"/>
  <c r="X111" i="5"/>
  <c r="W111" i="5"/>
  <c r="V111" i="5"/>
  <c r="U111" i="5"/>
  <c r="T111" i="5"/>
  <c r="S111" i="5"/>
  <c r="R111" i="5"/>
  <c r="Q111" i="5"/>
  <c r="P111" i="5"/>
  <c r="O111" i="5"/>
  <c r="N111" i="5"/>
  <c r="M111" i="5"/>
  <c r="L111" i="5"/>
  <c r="K111" i="5"/>
  <c r="J111" i="5"/>
  <c r="I111" i="5"/>
  <c r="H111" i="5"/>
  <c r="G111" i="5"/>
  <c r="F111" i="5"/>
  <c r="B106" i="5"/>
  <c r="B105" i="5"/>
  <c r="B104" i="5"/>
  <c r="B103" i="5"/>
  <c r="B102" i="5"/>
  <c r="B101" i="5"/>
  <c r="B100" i="5"/>
  <c r="B99" i="5"/>
  <c r="B98" i="5"/>
  <c r="B97" i="5"/>
  <c r="B96" i="5"/>
  <c r="CH95" i="5"/>
  <c r="CG95" i="5"/>
  <c r="CF95" i="5"/>
  <c r="CE95" i="5"/>
  <c r="CD95" i="5"/>
  <c r="CC95" i="5"/>
  <c r="CB95" i="5"/>
  <c r="CA95" i="5"/>
  <c r="BZ95" i="5"/>
  <c r="BY95" i="5"/>
  <c r="BX95" i="5"/>
  <c r="BW95" i="5"/>
  <c r="BV95" i="5"/>
  <c r="BU95" i="5"/>
  <c r="BT95" i="5"/>
  <c r="BS95" i="5"/>
  <c r="BR95" i="5"/>
  <c r="BQ95" i="5"/>
  <c r="BP95" i="5"/>
  <c r="BO95" i="5"/>
  <c r="BN95" i="5"/>
  <c r="BM95" i="5"/>
  <c r="BL95" i="5"/>
  <c r="BK95" i="5"/>
  <c r="BJ95" i="5"/>
  <c r="BI95" i="5"/>
  <c r="BH95" i="5"/>
  <c r="BG95" i="5"/>
  <c r="BF95" i="5"/>
  <c r="BE95" i="5"/>
  <c r="BD95" i="5"/>
  <c r="BC95" i="5"/>
  <c r="BB95" i="5"/>
  <c r="BA95" i="5"/>
  <c r="AZ95" i="5"/>
  <c r="AY95" i="5"/>
  <c r="AX95" i="5"/>
  <c r="AW95" i="5"/>
  <c r="AV95" i="5"/>
  <c r="AU95" i="5"/>
  <c r="AT95" i="5"/>
  <c r="AS95" i="5"/>
  <c r="AR95" i="5"/>
  <c r="AQ95" i="5"/>
  <c r="AP95" i="5"/>
  <c r="AO95" i="5"/>
  <c r="AN95" i="5"/>
  <c r="AM95" i="5"/>
  <c r="AL95" i="5"/>
  <c r="AK95" i="5"/>
  <c r="AJ95" i="5"/>
  <c r="AI95" i="5"/>
  <c r="AH95" i="5"/>
  <c r="AG95" i="5"/>
  <c r="AF95" i="5"/>
  <c r="AE95" i="5"/>
  <c r="AD95" i="5"/>
  <c r="AC95" i="5"/>
  <c r="AB95" i="5"/>
  <c r="AA95" i="5"/>
  <c r="Z95" i="5"/>
  <c r="Y95" i="5"/>
  <c r="X95" i="5"/>
  <c r="W95" i="5"/>
  <c r="V95" i="5"/>
  <c r="U95" i="5"/>
  <c r="T95" i="5"/>
  <c r="S95" i="5"/>
  <c r="R95" i="5"/>
  <c r="Q95" i="5"/>
  <c r="P95" i="5"/>
  <c r="O95" i="5"/>
  <c r="N95" i="5"/>
  <c r="M95" i="5"/>
  <c r="L95" i="5"/>
  <c r="K95" i="5"/>
  <c r="J95" i="5"/>
  <c r="I95" i="5"/>
  <c r="H95" i="5"/>
  <c r="G95" i="5"/>
  <c r="F95" i="5"/>
  <c r="D82" i="5"/>
  <c r="C1" i="26" l="1"/>
  <c r="C27" i="26" s="1"/>
  <c r="D10" i="11"/>
  <c r="J35" i="11" s="1"/>
  <c r="D9" i="11"/>
  <c r="K29" i="11" s="1"/>
  <c r="C1" i="29"/>
  <c r="A6" i="27"/>
  <c r="A7" i="27"/>
  <c r="A4" i="27"/>
  <c r="A5" i="27"/>
  <c r="A2" i="27"/>
  <c r="A3" i="27"/>
  <c r="K3" i="26"/>
  <c r="K2" i="26"/>
  <c r="K18" i="26"/>
  <c r="K10" i="26"/>
  <c r="K9" i="26"/>
  <c r="K24" i="26"/>
  <c r="K16" i="26"/>
  <c r="K8" i="26"/>
  <c r="K17" i="26"/>
  <c r="K23" i="26"/>
  <c r="K15" i="26"/>
  <c r="K7" i="26"/>
  <c r="K6" i="26"/>
  <c r="K21" i="26"/>
  <c r="K13" i="26"/>
  <c r="K5" i="26"/>
  <c r="K20" i="26"/>
  <c r="K12" i="26"/>
  <c r="K4" i="26"/>
  <c r="K19" i="26"/>
  <c r="K11" i="26"/>
  <c r="A147" i="24"/>
  <c r="BY99" i="6"/>
  <c r="BY100" i="6" s="1"/>
  <c r="BB99" i="6"/>
  <c r="BB100" i="6" s="1"/>
  <c r="BZ99" i="6"/>
  <c r="BZ100" i="6" s="1"/>
  <c r="AY114" i="24"/>
  <c r="AY115" i="24" s="1"/>
  <c r="AY116" i="24" s="1"/>
  <c r="AY117" i="24" s="1"/>
  <c r="BP131" i="24"/>
  <c r="BP132" i="24" s="1"/>
  <c r="BP133" i="24" s="1"/>
  <c r="A129" i="24"/>
  <c r="F99" i="6"/>
  <c r="F100" i="6" s="1"/>
  <c r="A116" i="6"/>
  <c r="AX114" i="24"/>
  <c r="AX115" i="24" s="1"/>
  <c r="AB132" i="24"/>
  <c r="AB133" i="24" s="1"/>
  <c r="Z115" i="24"/>
  <c r="Z116" i="24" s="1"/>
  <c r="Z117" i="24" s="1"/>
  <c r="Z118" i="24" s="1"/>
  <c r="BO132" i="24"/>
  <c r="BO133" i="24" s="1"/>
  <c r="BP99" i="24"/>
  <c r="BP100" i="24" s="1"/>
  <c r="BP101" i="24" s="1"/>
  <c r="A151" i="6"/>
  <c r="E99" i="6"/>
  <c r="E100" i="6" s="1"/>
  <c r="A97" i="24"/>
  <c r="CF99" i="24"/>
  <c r="CF100" i="24" s="1"/>
  <c r="BO99" i="24"/>
  <c r="BO100" i="24" s="1"/>
  <c r="BO101" i="24" s="1"/>
  <c r="AW115" i="24"/>
  <c r="AW116" i="24" s="1"/>
  <c r="A136" i="6"/>
  <c r="AM98" i="24"/>
  <c r="V150" i="6"/>
  <c r="V151" i="6" s="1"/>
  <c r="V152" i="6" s="1"/>
  <c r="V153" i="6" s="1"/>
  <c r="BR150" i="6"/>
  <c r="BR151" i="6" s="1"/>
  <c r="BO132" i="6"/>
  <c r="BO133" i="6" s="1"/>
  <c r="BU115" i="24"/>
  <c r="BU116" i="24" s="1"/>
  <c r="BU117" i="24" s="1"/>
  <c r="BU118" i="24" s="1"/>
  <c r="BV115" i="24"/>
  <c r="BV116" i="24" s="1"/>
  <c r="BV117" i="24" s="1"/>
  <c r="Y115" i="6"/>
  <c r="N100" i="24"/>
  <c r="N101" i="24" s="1"/>
  <c r="N102" i="24" s="1"/>
  <c r="AA149" i="6"/>
  <c r="AA150" i="6" s="1"/>
  <c r="AA151" i="6" s="1"/>
  <c r="AA152" i="6" s="1"/>
  <c r="BY131" i="24"/>
  <c r="AG150" i="24"/>
  <c r="AG151" i="24" s="1"/>
  <c r="AC149" i="6"/>
  <c r="BQ98" i="24"/>
  <c r="CC115" i="24"/>
  <c r="CC116" i="24" s="1"/>
  <c r="AJ150" i="24"/>
  <c r="AJ151" i="24" s="1"/>
  <c r="AJ152" i="24" s="1"/>
  <c r="BX132" i="6"/>
  <c r="BX133" i="6" s="1"/>
  <c r="X131" i="24"/>
  <c r="AA131" i="24"/>
  <c r="A133" i="6"/>
  <c r="D150" i="6"/>
  <c r="D151" i="6" s="1"/>
  <c r="BE150" i="24"/>
  <c r="BF150" i="24"/>
  <c r="BF151" i="24" s="1"/>
  <c r="BF152" i="24" s="1"/>
  <c r="AZ150" i="6"/>
  <c r="AZ151" i="6" s="1"/>
  <c r="AZ152" i="6" s="1"/>
  <c r="BG150" i="24"/>
  <c r="BG151" i="24" s="1"/>
  <c r="S98" i="6"/>
  <c r="BH150" i="24"/>
  <c r="BH151" i="24" s="1"/>
  <c r="I149" i="24"/>
  <c r="I150" i="24" s="1"/>
  <c r="CE150" i="24"/>
  <c r="CE151" i="24" s="1"/>
  <c r="CE152" i="24" s="1"/>
  <c r="CH150" i="24"/>
  <c r="CH151" i="24" s="1"/>
  <c r="A149" i="6"/>
  <c r="AS99" i="24"/>
  <c r="AS100" i="24" s="1"/>
  <c r="BQ132" i="24"/>
  <c r="BQ133" i="24" s="1"/>
  <c r="BI99" i="24"/>
  <c r="BI100" i="24" s="1"/>
  <c r="BT132" i="24"/>
  <c r="AC98" i="6"/>
  <c r="BN99" i="24"/>
  <c r="BW132" i="24"/>
  <c r="BW133" i="24" s="1"/>
  <c r="AR98" i="24"/>
  <c r="AR99" i="24" s="1"/>
  <c r="BX132" i="24"/>
  <c r="BX133" i="24" s="1"/>
  <c r="BO99" i="6"/>
  <c r="BO100" i="6" s="1"/>
  <c r="D131" i="24"/>
  <c r="BZ132" i="24"/>
  <c r="BZ133" i="24" s="1"/>
  <c r="BZ134" i="24" s="1"/>
  <c r="A158" i="24"/>
  <c r="Y149" i="24"/>
  <c r="Y150" i="24" s="1"/>
  <c r="R98" i="6"/>
  <c r="R99" i="6" s="1"/>
  <c r="R100" i="6" s="1"/>
  <c r="U150" i="5"/>
  <c r="U151" i="5" s="1"/>
  <c r="AR98" i="6"/>
  <c r="AR99" i="6" s="1"/>
  <c r="S149" i="5"/>
  <c r="S150" i="5" s="1"/>
  <c r="S151" i="5" s="1"/>
  <c r="A115" i="6"/>
  <c r="BA100" i="6"/>
  <c r="BA101" i="6" s="1"/>
  <c r="BA102" i="6" s="1"/>
  <c r="A113" i="6"/>
  <c r="L150" i="24"/>
  <c r="L151" i="24" s="1"/>
  <c r="A103" i="6"/>
  <c r="A112" i="6"/>
  <c r="AV100" i="6"/>
  <c r="AV101" i="6" s="1"/>
  <c r="AV102" i="6" s="1"/>
  <c r="BT100" i="6"/>
  <c r="BT101" i="6" s="1"/>
  <c r="AS150" i="5"/>
  <c r="AS151" i="5" s="1"/>
  <c r="AS152" i="5" s="1"/>
  <c r="AX114" i="6"/>
  <c r="AX115" i="6" s="1"/>
  <c r="F131" i="6"/>
  <c r="F132" i="6" s="1"/>
  <c r="AD131" i="6"/>
  <c r="AD132" i="6" s="1"/>
  <c r="AD133" i="6" s="1"/>
  <c r="BB131" i="6"/>
  <c r="BZ131" i="6"/>
  <c r="AR150" i="5"/>
  <c r="AR151" i="5" s="1"/>
  <c r="AE131" i="6"/>
  <c r="BC131" i="6"/>
  <c r="BC132" i="6" s="1"/>
  <c r="BC133" i="6" s="1"/>
  <c r="CA131" i="6"/>
  <c r="A106" i="6"/>
  <c r="AF131" i="6"/>
  <c r="BD131" i="6"/>
  <c r="CB131" i="6"/>
  <c r="BE131" i="6"/>
  <c r="BE132" i="6" s="1"/>
  <c r="CC131" i="6"/>
  <c r="A130" i="6"/>
  <c r="CG132" i="6"/>
  <c r="CG133" i="6" s="1"/>
  <c r="A96" i="6"/>
  <c r="AV117" i="6"/>
  <c r="AV118" i="6" s="1"/>
  <c r="T149" i="5"/>
  <c r="T150" i="5" s="1"/>
  <c r="T151" i="5" s="1"/>
  <c r="BR132" i="5"/>
  <c r="BR133" i="5" s="1"/>
  <c r="W100" i="6"/>
  <c r="AU100" i="6"/>
  <c r="S116" i="6"/>
  <c r="S117" i="6" s="1"/>
  <c r="AA114" i="6"/>
  <c r="AY114" i="6"/>
  <c r="BW114" i="6"/>
  <c r="BI115" i="6"/>
  <c r="BI116" i="6" s="1"/>
  <c r="A100" i="6"/>
  <c r="BX114" i="6"/>
  <c r="BY114" i="6"/>
  <c r="BY115" i="6" s="1"/>
  <c r="A139" i="6"/>
  <c r="O99" i="24"/>
  <c r="O100" i="24" s="1"/>
  <c r="F114" i="6"/>
  <c r="X116" i="6"/>
  <c r="X117" i="6" s="1"/>
  <c r="G131" i="6"/>
  <c r="G132" i="6" s="1"/>
  <c r="P99" i="24"/>
  <c r="P100" i="24" s="1"/>
  <c r="M131" i="24"/>
  <c r="AK131" i="24"/>
  <c r="AK132" i="24" s="1"/>
  <c r="BI131" i="24"/>
  <c r="BI132" i="24" s="1"/>
  <c r="BI133" i="24" s="1"/>
  <c r="CG131" i="24"/>
  <c r="H131" i="6"/>
  <c r="AZ114" i="6"/>
  <c r="E114" i="6"/>
  <c r="E115" i="6" s="1"/>
  <c r="G98" i="6"/>
  <c r="AE114" i="6"/>
  <c r="AE115" i="6" s="1"/>
  <c r="H98" i="6"/>
  <c r="AF98" i="6"/>
  <c r="BD98" i="6"/>
  <c r="CB98" i="6"/>
  <c r="AQ99" i="6"/>
  <c r="AD100" i="6"/>
  <c r="H114" i="6"/>
  <c r="AF114" i="6"/>
  <c r="AF115" i="6" s="1"/>
  <c r="BD114" i="6"/>
  <c r="BD115" i="6" s="1"/>
  <c r="CB114" i="6"/>
  <c r="CB115" i="6" s="1"/>
  <c r="AL114" i="6"/>
  <c r="I131" i="6"/>
  <c r="I132" i="6" s="1"/>
  <c r="AH132" i="6"/>
  <c r="AH133" i="6" s="1"/>
  <c r="BN132" i="24"/>
  <c r="BN133" i="24" s="1"/>
  <c r="BZ114" i="6"/>
  <c r="BZ115" i="6" s="1"/>
  <c r="BZ116" i="6" s="1"/>
  <c r="AE98" i="6"/>
  <c r="AE99" i="6" s="1"/>
  <c r="I98" i="6"/>
  <c r="AG98" i="6"/>
  <c r="BE98" i="6"/>
  <c r="CC98" i="6"/>
  <c r="T99" i="6"/>
  <c r="BP99" i="6"/>
  <c r="I114" i="6"/>
  <c r="AG114" i="6"/>
  <c r="BE114" i="6"/>
  <c r="CC114" i="6"/>
  <c r="CC115" i="6" s="1"/>
  <c r="AM114" i="6"/>
  <c r="J132" i="6"/>
  <c r="J133" i="6" s="1"/>
  <c r="AI132" i="6"/>
  <c r="AI133" i="6" s="1"/>
  <c r="AB114" i="6"/>
  <c r="AB115" i="6" s="1"/>
  <c r="AB116" i="6" s="1"/>
  <c r="AD114" i="6"/>
  <c r="AD115" i="6" s="1"/>
  <c r="J98" i="6"/>
  <c r="AH98" i="6"/>
  <c r="BF98" i="6"/>
  <c r="CD98" i="6"/>
  <c r="CD99" i="6" s="1"/>
  <c r="U99" i="6"/>
  <c r="U100" i="6" s="1"/>
  <c r="AS99" i="6"/>
  <c r="AS100" i="6" s="1"/>
  <c r="BQ99" i="6"/>
  <c r="BQ100" i="6" s="1"/>
  <c r="A102" i="6"/>
  <c r="J114" i="6"/>
  <c r="AH114" i="6"/>
  <c r="AH115" i="6" s="1"/>
  <c r="AH116" i="6" s="1"/>
  <c r="BF114" i="6"/>
  <c r="CD114" i="6"/>
  <c r="BV114" i="6"/>
  <c r="BV115" i="6" s="1"/>
  <c r="BV116" i="6" s="1"/>
  <c r="AJ132" i="6"/>
  <c r="AT132" i="5"/>
  <c r="AT133" i="5" s="1"/>
  <c r="BA114" i="6"/>
  <c r="G114" i="6"/>
  <c r="K98" i="6"/>
  <c r="AI98" i="6"/>
  <c r="BG98" i="6"/>
  <c r="CE98" i="6"/>
  <c r="V99" i="6"/>
  <c r="AT99" i="6"/>
  <c r="BR99" i="6"/>
  <c r="K114" i="6"/>
  <c r="AI114" i="6"/>
  <c r="AI115" i="6" s="1"/>
  <c r="AI116" i="6" s="1"/>
  <c r="BG114" i="6"/>
  <c r="CE114" i="6"/>
  <c r="CE115" i="6" s="1"/>
  <c r="AK132" i="6"/>
  <c r="AK133" i="6" s="1"/>
  <c r="A98" i="6"/>
  <c r="BB114" i="6"/>
  <c r="CA98" i="6"/>
  <c r="CA99" i="6" s="1"/>
  <c r="L98" i="6"/>
  <c r="AJ98" i="6"/>
  <c r="BH98" i="6"/>
  <c r="CF98" i="6"/>
  <c r="BS99" i="6"/>
  <c r="L114" i="6"/>
  <c r="AJ114" i="6"/>
  <c r="AJ115" i="6" s="1"/>
  <c r="BH114" i="6"/>
  <c r="CF114" i="6"/>
  <c r="A97" i="6"/>
  <c r="M98" i="6"/>
  <c r="M99" i="6" s="1"/>
  <c r="AK98" i="6"/>
  <c r="AK99" i="6" s="1"/>
  <c r="BI98" i="6"/>
  <c r="BI99" i="6" s="1"/>
  <c r="CG98" i="6"/>
  <c r="CG99" i="6" s="1"/>
  <c r="X99" i="6"/>
  <c r="A104" i="6"/>
  <c r="A121" i="6"/>
  <c r="A119" i="6"/>
  <c r="A122" i="6"/>
  <c r="A118" i="6"/>
  <c r="A117" i="6"/>
  <c r="AP99" i="6"/>
  <c r="BQ149" i="5"/>
  <c r="BQ150" i="5" s="1"/>
  <c r="N98" i="6"/>
  <c r="AL98" i="6"/>
  <c r="AL99" i="6" s="1"/>
  <c r="AL100" i="6" s="1"/>
  <c r="BJ98" i="6"/>
  <c r="CH98" i="6"/>
  <c r="CH99" i="6" s="1"/>
  <c r="Y99" i="6"/>
  <c r="AW99" i="6"/>
  <c r="BU99" i="6"/>
  <c r="BU100" i="6" s="1"/>
  <c r="BU101" i="6" s="1"/>
  <c r="A101" i="6"/>
  <c r="A105" i="6"/>
  <c r="N115" i="6"/>
  <c r="N116" i="6" s="1"/>
  <c r="BJ116" i="6"/>
  <c r="AK115" i="6"/>
  <c r="AQ116" i="6"/>
  <c r="AN132" i="6"/>
  <c r="BP149" i="5"/>
  <c r="BP150" i="5" s="1"/>
  <c r="BT150" i="5"/>
  <c r="BT151" i="5" s="1"/>
  <c r="BT152" i="5" s="1"/>
  <c r="BT153" i="5" s="1"/>
  <c r="AV150" i="5"/>
  <c r="AV151" i="5" s="1"/>
  <c r="AV152" i="5" s="1"/>
  <c r="X150" i="5"/>
  <c r="O98" i="6"/>
  <c r="AM98" i="6"/>
  <c r="BK98" i="6"/>
  <c r="A99" i="6"/>
  <c r="Z99" i="6"/>
  <c r="AX99" i="6"/>
  <c r="BV99" i="6"/>
  <c r="BV100" i="6" s="1"/>
  <c r="O115" i="6"/>
  <c r="O116" i="6" s="1"/>
  <c r="BK115" i="6"/>
  <c r="A114" i="6"/>
  <c r="AO132" i="6"/>
  <c r="AO133" i="6" s="1"/>
  <c r="D114" i="6"/>
  <c r="AC114" i="6"/>
  <c r="AC115" i="6" s="1"/>
  <c r="Z114" i="6"/>
  <c r="BC98" i="6"/>
  <c r="CA114" i="6"/>
  <c r="BS150" i="5"/>
  <c r="BS151" i="5" s="1"/>
  <c r="AU150" i="5"/>
  <c r="AU151" i="5" s="1"/>
  <c r="W150" i="5"/>
  <c r="W151" i="5" s="1"/>
  <c r="P98" i="6"/>
  <c r="AN98" i="6"/>
  <c r="BL98" i="6"/>
  <c r="AA99" i="6"/>
  <c r="AY99" i="6"/>
  <c r="AY100" i="6" s="1"/>
  <c r="BW99" i="6"/>
  <c r="CG115" i="6"/>
  <c r="CG116" i="6" s="1"/>
  <c r="A123" i="6"/>
  <c r="BY151" i="6"/>
  <c r="BY152" i="6" s="1"/>
  <c r="BN99" i="6"/>
  <c r="BN100" i="6" s="1"/>
  <c r="BC114" i="6"/>
  <c r="Q98" i="6"/>
  <c r="AO98" i="6"/>
  <c r="BM98" i="6"/>
  <c r="BM99" i="6" s="1"/>
  <c r="D99" i="6"/>
  <c r="AB99" i="6"/>
  <c r="AZ99" i="6"/>
  <c r="BX99" i="6"/>
  <c r="M114" i="6"/>
  <c r="CH115" i="6"/>
  <c r="A120" i="6"/>
  <c r="AG131" i="6"/>
  <c r="O150" i="24"/>
  <c r="AI149" i="6"/>
  <c r="BG149" i="6"/>
  <c r="BG150" i="6" s="1"/>
  <c r="CE151" i="6"/>
  <c r="CE152" i="6" s="1"/>
  <c r="CE153" i="6" s="1"/>
  <c r="L149" i="6"/>
  <c r="L150" i="6" s="1"/>
  <c r="AJ149" i="6"/>
  <c r="AJ150" i="6" s="1"/>
  <c r="BH149" i="6"/>
  <c r="CF149" i="6"/>
  <c r="AR132" i="6"/>
  <c r="AR133" i="6" s="1"/>
  <c r="M149" i="6"/>
  <c r="M150" i="6" s="1"/>
  <c r="AK149" i="6"/>
  <c r="BI149" i="6"/>
  <c r="BI150" i="6" s="1"/>
  <c r="BI151" i="6" s="1"/>
  <c r="CG149" i="6"/>
  <c r="BL115" i="6"/>
  <c r="AS132" i="6"/>
  <c r="BG132" i="6"/>
  <c r="N149" i="6"/>
  <c r="N150" i="6" s="1"/>
  <c r="AL149" i="6"/>
  <c r="AL150" i="6" s="1"/>
  <c r="BJ149" i="6"/>
  <c r="BJ150" i="6" s="1"/>
  <c r="CH149" i="6"/>
  <c r="A112" i="24"/>
  <c r="A114" i="24"/>
  <c r="A140" i="24"/>
  <c r="A133" i="24"/>
  <c r="A132" i="24"/>
  <c r="A134" i="24"/>
  <c r="A138" i="24"/>
  <c r="A135" i="24"/>
  <c r="A141" i="24"/>
  <c r="A131" i="24"/>
  <c r="A137" i="24"/>
  <c r="A139" i="24"/>
  <c r="A130" i="24"/>
  <c r="A136" i="24"/>
  <c r="P115" i="6"/>
  <c r="AN115" i="6"/>
  <c r="BM115" i="6"/>
  <c r="AT132" i="6"/>
  <c r="AT133" i="6" s="1"/>
  <c r="O149" i="6"/>
  <c r="O150" i="6" s="1"/>
  <c r="AM149" i="6"/>
  <c r="AM150" i="6" s="1"/>
  <c r="BK149" i="6"/>
  <c r="BK150" i="6" s="1"/>
  <c r="AS150" i="6"/>
  <c r="AS151" i="6" s="1"/>
  <c r="P114" i="24"/>
  <c r="P115" i="24" s="1"/>
  <c r="AN114" i="24"/>
  <c r="AN115" i="24" s="1"/>
  <c r="BL114" i="24"/>
  <c r="BL115" i="24" s="1"/>
  <c r="Q115" i="6"/>
  <c r="AO115" i="6"/>
  <c r="AO116" i="6" s="1"/>
  <c r="BN115" i="6"/>
  <c r="BN116" i="6" s="1"/>
  <c r="W131" i="6"/>
  <c r="AU132" i="6"/>
  <c r="BS132" i="6"/>
  <c r="BS133" i="6" s="1"/>
  <c r="K132" i="6"/>
  <c r="BI132" i="6"/>
  <c r="BI133" i="6" s="1"/>
  <c r="AN150" i="6"/>
  <c r="BL149" i="6"/>
  <c r="A147" i="6"/>
  <c r="A155" i="6"/>
  <c r="A154" i="6"/>
  <c r="AT150" i="6"/>
  <c r="AT151" i="6" s="1"/>
  <c r="AT152" i="6" s="1"/>
  <c r="AT153" i="6" s="1"/>
  <c r="R115" i="6"/>
  <c r="AP115" i="6"/>
  <c r="BO115" i="6"/>
  <c r="X131" i="6"/>
  <c r="X132" i="6" s="1"/>
  <c r="X133" i="6" s="1"/>
  <c r="AV132" i="6"/>
  <c r="AV133" i="6" s="1"/>
  <c r="AV134" i="6" s="1"/>
  <c r="BT132" i="6"/>
  <c r="L132" i="6"/>
  <c r="AO150" i="6"/>
  <c r="AO151" i="6" s="1"/>
  <c r="BM149" i="6"/>
  <c r="BM150" i="6" s="1"/>
  <c r="BP115" i="6"/>
  <c r="A137" i="6"/>
  <c r="Y131" i="6"/>
  <c r="AW131" i="6"/>
  <c r="BU132" i="6"/>
  <c r="BU133" i="6" s="1"/>
  <c r="AP150" i="6"/>
  <c r="AP151" i="6" s="1"/>
  <c r="AP152" i="6" s="1"/>
  <c r="BN149" i="6"/>
  <c r="BN150" i="6" s="1"/>
  <c r="T115" i="6"/>
  <c r="AR115" i="6"/>
  <c r="AR116" i="6" s="1"/>
  <c r="BQ115" i="6"/>
  <c r="Z131" i="6"/>
  <c r="Z132" i="6" s="1"/>
  <c r="Z133" i="6" s="1"/>
  <c r="AX131" i="6"/>
  <c r="AX132" i="6" s="1"/>
  <c r="AX133" i="6" s="1"/>
  <c r="BV132" i="6"/>
  <c r="BV133" i="6" s="1"/>
  <c r="BL132" i="6"/>
  <c r="K149" i="6"/>
  <c r="U115" i="6"/>
  <c r="AS115" i="6"/>
  <c r="BR115" i="6"/>
  <c r="A131" i="6"/>
  <c r="A129" i="6"/>
  <c r="AA131" i="6"/>
  <c r="AY131" i="6"/>
  <c r="T131" i="6"/>
  <c r="BP131" i="6"/>
  <c r="BM132" i="6"/>
  <c r="P149" i="6"/>
  <c r="V115" i="6"/>
  <c r="AT115" i="6"/>
  <c r="AT116" i="6" s="1"/>
  <c r="BS115" i="6"/>
  <c r="D131" i="6"/>
  <c r="AB131" i="6"/>
  <c r="AZ131" i="6"/>
  <c r="U131" i="6"/>
  <c r="BQ131" i="6"/>
  <c r="BN132" i="6"/>
  <c r="BN133" i="6" s="1"/>
  <c r="A134" i="6"/>
  <c r="Q149" i="6"/>
  <c r="AW116" i="6"/>
  <c r="BU116" i="6"/>
  <c r="W115" i="6"/>
  <c r="AU115" i="6"/>
  <c r="BT115" i="6"/>
  <c r="E131" i="6"/>
  <c r="AC131" i="6"/>
  <c r="BA131" i="6"/>
  <c r="BA132" i="6" s="1"/>
  <c r="BA133" i="6" s="1"/>
  <c r="BY131" i="6"/>
  <c r="V131" i="6"/>
  <c r="BR131" i="6"/>
  <c r="BR132" i="6" s="1"/>
  <c r="R149" i="6"/>
  <c r="Q99" i="24"/>
  <c r="Q100" i="24" s="1"/>
  <c r="R99" i="24"/>
  <c r="P132" i="6"/>
  <c r="P133" i="6" s="1"/>
  <c r="AP132" i="6"/>
  <c r="AP133" i="6" s="1"/>
  <c r="W98" i="24"/>
  <c r="AU98" i="24"/>
  <c r="AU99" i="24" s="1"/>
  <c r="BS98" i="24"/>
  <c r="BS99" i="24" s="1"/>
  <c r="BS100" i="24" s="1"/>
  <c r="S99" i="24"/>
  <c r="S100" i="24" s="1"/>
  <c r="Q132" i="6"/>
  <c r="Q133" i="6" s="1"/>
  <c r="Q134" i="6" s="1"/>
  <c r="Q135" i="6" s="1"/>
  <c r="AQ132" i="6"/>
  <c r="X98" i="24"/>
  <c r="AV98" i="24"/>
  <c r="AV99" i="24" s="1"/>
  <c r="BT98" i="24"/>
  <c r="T99" i="24"/>
  <c r="T100" i="24" s="1"/>
  <c r="G114" i="24"/>
  <c r="AH115" i="24"/>
  <c r="BW115" i="24"/>
  <c r="BW116" i="24" s="1"/>
  <c r="BH133" i="6"/>
  <c r="BH134" i="6" s="1"/>
  <c r="CF133" i="6"/>
  <c r="CF134" i="6" s="1"/>
  <c r="R132" i="6"/>
  <c r="R133" i="6" s="1"/>
  <c r="AW98" i="24"/>
  <c r="AW99" i="24" s="1"/>
  <c r="BU99" i="24"/>
  <c r="U99" i="24"/>
  <c r="AI114" i="24"/>
  <c r="M133" i="6"/>
  <c r="S132" i="6"/>
  <c r="S133" i="6" s="1"/>
  <c r="BS150" i="6"/>
  <c r="AX98" i="24"/>
  <c r="BV99" i="24"/>
  <c r="BV100" i="24" s="1"/>
  <c r="V99" i="24"/>
  <c r="V100" i="24" s="1"/>
  <c r="AK114" i="24"/>
  <c r="AK115" i="24" s="1"/>
  <c r="A138" i="6"/>
  <c r="A140" i="6"/>
  <c r="A141" i="6"/>
  <c r="A132" i="6"/>
  <c r="N131" i="6"/>
  <c r="AL131" i="6"/>
  <c r="BJ131" i="6"/>
  <c r="CH131" i="6"/>
  <c r="AA98" i="24"/>
  <c r="AY98" i="24"/>
  <c r="BW99" i="24"/>
  <c r="BW100" i="24" s="1"/>
  <c r="Y98" i="24"/>
  <c r="AL114" i="24"/>
  <c r="O131" i="6"/>
  <c r="AM131" i="6"/>
  <c r="BK131" i="6"/>
  <c r="A135" i="6"/>
  <c r="D98" i="24"/>
  <c r="AB98" i="24"/>
  <c r="AZ98" i="24"/>
  <c r="BX99" i="24"/>
  <c r="Z98" i="24"/>
  <c r="Z99" i="24" s="1"/>
  <c r="Z100" i="24" s="1"/>
  <c r="K114" i="24"/>
  <c r="BG114" i="24"/>
  <c r="BG115" i="24" s="1"/>
  <c r="CE115" i="24"/>
  <c r="CE116" i="24" s="1"/>
  <c r="E98" i="24"/>
  <c r="E99" i="24" s="1"/>
  <c r="AC98" i="24"/>
  <c r="AC99" i="24" s="1"/>
  <c r="AC100" i="24" s="1"/>
  <c r="BA98" i="24"/>
  <c r="BA99" i="24" s="1"/>
  <c r="BY98" i="24"/>
  <c r="L114" i="24"/>
  <c r="L115" i="24" s="1"/>
  <c r="AJ114" i="24"/>
  <c r="AJ115" i="24" s="1"/>
  <c r="BH114" i="24"/>
  <c r="BH115" i="24" s="1"/>
  <c r="CF114" i="24"/>
  <c r="CD131" i="6"/>
  <c r="F98" i="24"/>
  <c r="AD98" i="24"/>
  <c r="BB98" i="24"/>
  <c r="BB99" i="24" s="1"/>
  <c r="BZ98" i="24"/>
  <c r="M114" i="24"/>
  <c r="BI114" i="24"/>
  <c r="BI115" i="24" s="1"/>
  <c r="CG114" i="24"/>
  <c r="I149" i="6"/>
  <c r="I150" i="6" s="1"/>
  <c r="I151" i="6" s="1"/>
  <c r="AG149" i="6"/>
  <c r="BE149" i="6"/>
  <c r="BE150" i="6" s="1"/>
  <c r="BE151" i="6" s="1"/>
  <c r="CC149" i="6"/>
  <c r="G98" i="24"/>
  <c r="AE98" i="24"/>
  <c r="BC98" i="24"/>
  <c r="BC99" i="24" s="1"/>
  <c r="CA98" i="24"/>
  <c r="N114" i="24"/>
  <c r="N115" i="24" s="1"/>
  <c r="BJ114" i="24"/>
  <c r="BJ115" i="24" s="1"/>
  <c r="CH114" i="24"/>
  <c r="BF131" i="6"/>
  <c r="CE132" i="6"/>
  <c r="J149" i="6"/>
  <c r="J150" i="6" s="1"/>
  <c r="AH149" i="6"/>
  <c r="BF149" i="6"/>
  <c r="CD149" i="6"/>
  <c r="A96" i="24"/>
  <c r="A99" i="24"/>
  <c r="A106" i="24"/>
  <c r="A101" i="24"/>
  <c r="A100" i="24"/>
  <c r="A98" i="24"/>
  <c r="A102" i="24"/>
  <c r="A103" i="24"/>
  <c r="A104" i="24"/>
  <c r="A105" i="24"/>
  <c r="H98" i="24"/>
  <c r="H99" i="24" s="1"/>
  <c r="AF98" i="24"/>
  <c r="BD98" i="24"/>
  <c r="CB98" i="24"/>
  <c r="AN99" i="24"/>
  <c r="O114" i="24"/>
  <c r="O115" i="24" s="1"/>
  <c r="O116" i="24" s="1"/>
  <c r="AM114" i="24"/>
  <c r="BK114" i="24"/>
  <c r="BK115" i="24" s="1"/>
  <c r="W149" i="24"/>
  <c r="AU149" i="24"/>
  <c r="I98" i="24"/>
  <c r="I99" i="24" s="1"/>
  <c r="AG98" i="24"/>
  <c r="BE98" i="24"/>
  <c r="CC98" i="24"/>
  <c r="CC99" i="24" s="1"/>
  <c r="X149" i="24"/>
  <c r="X150" i="24" s="1"/>
  <c r="X151" i="24" s="1"/>
  <c r="AV149" i="24"/>
  <c r="A158" i="6"/>
  <c r="A159" i="6"/>
  <c r="A160" i="6"/>
  <c r="A150" i="6"/>
  <c r="A153" i="6"/>
  <c r="A148" i="6"/>
  <c r="A157" i="6"/>
  <c r="A152" i="6"/>
  <c r="A156" i="6"/>
  <c r="X150" i="6"/>
  <c r="X151" i="6" s="1"/>
  <c r="AV150" i="6"/>
  <c r="AV151" i="6" s="1"/>
  <c r="BT150" i="6"/>
  <c r="BA149" i="6"/>
  <c r="E151" i="6"/>
  <c r="BW132" i="6"/>
  <c r="BW133" i="6" s="1"/>
  <c r="AA149" i="24"/>
  <c r="AA150" i="24" s="1"/>
  <c r="AY149" i="24"/>
  <c r="AY150" i="24" s="1"/>
  <c r="BW149" i="24"/>
  <c r="BW150" i="24" s="1"/>
  <c r="G131" i="24"/>
  <c r="AE132" i="24"/>
  <c r="AE133" i="24" s="1"/>
  <c r="BC131" i="24"/>
  <c r="CA131" i="24"/>
  <c r="H131" i="24"/>
  <c r="H132" i="24" s="1"/>
  <c r="AF131" i="24"/>
  <c r="BD131" i="24"/>
  <c r="BD132" i="24" s="1"/>
  <c r="CB131" i="24"/>
  <c r="BP115" i="24"/>
  <c r="BP116" i="24" s="1"/>
  <c r="I131" i="24"/>
  <c r="I132" i="24" s="1"/>
  <c r="AG131" i="24"/>
  <c r="BE131" i="24"/>
  <c r="CC131" i="24"/>
  <c r="CC132" i="24" s="1"/>
  <c r="F149" i="6"/>
  <c r="AD149" i="6"/>
  <c r="BB149" i="6"/>
  <c r="BZ149" i="6"/>
  <c r="AE115" i="24"/>
  <c r="AE116" i="24" s="1"/>
  <c r="BQ115" i="24"/>
  <c r="J131" i="24"/>
  <c r="AH131" i="24"/>
  <c r="BF131" i="24"/>
  <c r="CD131" i="24"/>
  <c r="CD132" i="24" s="1"/>
  <c r="CD133" i="24" s="1"/>
  <c r="G149" i="6"/>
  <c r="AE149" i="6"/>
  <c r="BC149" i="6"/>
  <c r="BC150" i="6" s="1"/>
  <c r="BC151" i="6" s="1"/>
  <c r="CA149" i="6"/>
  <c r="M101" i="24"/>
  <c r="M102" i="24" s="1"/>
  <c r="AF115" i="24"/>
  <c r="BR115" i="24"/>
  <c r="K131" i="24"/>
  <c r="K132" i="24" s="1"/>
  <c r="AI131" i="24"/>
  <c r="BG131" i="24"/>
  <c r="CE131" i="24"/>
  <c r="H149" i="6"/>
  <c r="AF149" i="6"/>
  <c r="BD149" i="6"/>
  <c r="BD150" i="6" s="1"/>
  <c r="CB149" i="6"/>
  <c r="F114" i="24"/>
  <c r="F115" i="24" s="1"/>
  <c r="AD115" i="24"/>
  <c r="AD116" i="24" s="1"/>
  <c r="AD117" i="24" s="1"/>
  <c r="AD118" i="24" s="1"/>
  <c r="AG115" i="24"/>
  <c r="L131" i="24"/>
  <c r="AJ131" i="24"/>
  <c r="BH131" i="24"/>
  <c r="CF131" i="24"/>
  <c r="J98" i="24"/>
  <c r="AH98" i="24"/>
  <c r="BF98" i="24"/>
  <c r="CD98" i="24"/>
  <c r="AO100" i="24"/>
  <c r="Q114" i="24"/>
  <c r="AO115" i="24"/>
  <c r="BM114" i="24"/>
  <c r="BM115" i="24" s="1"/>
  <c r="BO150" i="6"/>
  <c r="BO151" i="6" s="1"/>
  <c r="AB152" i="6"/>
  <c r="AI98" i="24"/>
  <c r="AI99" i="24" s="1"/>
  <c r="BG98" i="24"/>
  <c r="CE98" i="24"/>
  <c r="R114" i="24"/>
  <c r="R115" i="24" s="1"/>
  <c r="R116" i="24" s="1"/>
  <c r="AP115" i="24"/>
  <c r="BN116" i="24"/>
  <c r="AQ133" i="24"/>
  <c r="S150" i="6"/>
  <c r="S151" i="6" s="1"/>
  <c r="AQ150" i="6"/>
  <c r="AQ151" i="6" s="1"/>
  <c r="BP150" i="6"/>
  <c r="AP99" i="24"/>
  <c r="S114" i="24"/>
  <c r="AQ115" i="24"/>
  <c r="BO116" i="24"/>
  <c r="T150" i="6"/>
  <c r="AR150" i="6"/>
  <c r="BQ150" i="6"/>
  <c r="AQ99" i="24"/>
  <c r="U150" i="6"/>
  <c r="A122" i="24"/>
  <c r="AW131" i="24"/>
  <c r="BU131" i="24"/>
  <c r="BU132" i="24" s="1"/>
  <c r="Y131" i="24"/>
  <c r="AW150" i="6"/>
  <c r="BU150" i="6"/>
  <c r="BU151" i="6" s="1"/>
  <c r="W150" i="6"/>
  <c r="AU150" i="6"/>
  <c r="AU151" i="6" s="1"/>
  <c r="K98" i="24"/>
  <c r="K99" i="24" s="1"/>
  <c r="AT99" i="24"/>
  <c r="AX131" i="24"/>
  <c r="AX132" i="24" s="1"/>
  <c r="BV131" i="24"/>
  <c r="BV132" i="24" s="1"/>
  <c r="Z131" i="24"/>
  <c r="Z132" i="24" s="1"/>
  <c r="Z133" i="24" s="1"/>
  <c r="BV150" i="6"/>
  <c r="Y150" i="6"/>
  <c r="AX150" i="6"/>
  <c r="AX151" i="6" s="1"/>
  <c r="BW150" i="6"/>
  <c r="Z150" i="6"/>
  <c r="AY150" i="6"/>
  <c r="BX150" i="6"/>
  <c r="L99" i="24"/>
  <c r="L100" i="24" s="1"/>
  <c r="BS149" i="24"/>
  <c r="BS150" i="24" s="1"/>
  <c r="BT149" i="24"/>
  <c r="BT150" i="24" s="1"/>
  <c r="A148" i="24"/>
  <c r="A159" i="24"/>
  <c r="A156" i="24"/>
  <c r="A154" i="24"/>
  <c r="A152" i="24"/>
  <c r="A149" i="24"/>
  <c r="A157" i="24"/>
  <c r="A150" i="24"/>
  <c r="A155" i="24"/>
  <c r="A153" i="24"/>
  <c r="BU150" i="24"/>
  <c r="BU151" i="24" s="1"/>
  <c r="BU152" i="24" s="1"/>
  <c r="AV132" i="24"/>
  <c r="AV133" i="24" s="1"/>
  <c r="AV134" i="24" s="1"/>
  <c r="D149" i="24"/>
  <c r="D150" i="24" s="1"/>
  <c r="AZ149" i="24"/>
  <c r="BX149" i="24"/>
  <c r="E149" i="24"/>
  <c r="AC149" i="24"/>
  <c r="BY149" i="24"/>
  <c r="AB149" i="24"/>
  <c r="A160" i="24"/>
  <c r="T114" i="24"/>
  <c r="T115" i="24" s="1"/>
  <c r="AR114" i="24"/>
  <c r="N131" i="24"/>
  <c r="N132" i="24" s="1"/>
  <c r="AL131" i="24"/>
  <c r="CH132" i="24"/>
  <c r="CH133" i="24" s="1"/>
  <c r="AZ132" i="24"/>
  <c r="Q133" i="24"/>
  <c r="Q134" i="24" s="1"/>
  <c r="F149" i="24"/>
  <c r="AD149" i="24"/>
  <c r="BB150" i="24"/>
  <c r="BZ149" i="24"/>
  <c r="BZ150" i="24" s="1"/>
  <c r="BZ151" i="24" s="1"/>
  <c r="CG99" i="24"/>
  <c r="U114" i="24"/>
  <c r="AS114" i="24"/>
  <c r="AS115" i="24" s="1"/>
  <c r="BA132" i="24"/>
  <c r="G149" i="24"/>
  <c r="AE149" i="24"/>
  <c r="BC150" i="24"/>
  <c r="CA149" i="24"/>
  <c r="CH98" i="24"/>
  <c r="CH99" i="24" s="1"/>
  <c r="V114" i="24"/>
  <c r="AT114" i="24"/>
  <c r="A115" i="24"/>
  <c r="W114" i="24"/>
  <c r="AU115" i="24"/>
  <c r="BS114" i="24"/>
  <c r="A113" i="24"/>
  <c r="A121" i="24"/>
  <c r="A120" i="24"/>
  <c r="A116" i="24"/>
  <c r="A123" i="24"/>
  <c r="A117" i="24"/>
  <c r="A118" i="24"/>
  <c r="X114" i="24"/>
  <c r="X115" i="24" s="1"/>
  <c r="AV115" i="24"/>
  <c r="BT114" i="24"/>
  <c r="BH100" i="24"/>
  <c r="BH101" i="24" s="1"/>
  <c r="P150" i="24"/>
  <c r="P151" i="24" s="1"/>
  <c r="P152" i="24" s="1"/>
  <c r="BD115" i="24"/>
  <c r="BD116" i="24" s="1"/>
  <c r="H115" i="24"/>
  <c r="A119" i="24"/>
  <c r="S150" i="24"/>
  <c r="S151" i="24" s="1"/>
  <c r="BJ98" i="24"/>
  <c r="BJ99" i="24" s="1"/>
  <c r="BE115" i="24"/>
  <c r="BE116" i="24" s="1"/>
  <c r="I115" i="24"/>
  <c r="T150" i="24"/>
  <c r="T151" i="24" s="1"/>
  <c r="BK98" i="24"/>
  <c r="BK99" i="24" s="1"/>
  <c r="AJ101" i="24"/>
  <c r="D115" i="24"/>
  <c r="AB116" i="24"/>
  <c r="AZ114" i="24"/>
  <c r="AZ115" i="24" s="1"/>
  <c r="AZ116" i="24" s="1"/>
  <c r="BX114" i="24"/>
  <c r="BJ131" i="24"/>
  <c r="BJ132" i="24" s="1"/>
  <c r="BJ133" i="24" s="1"/>
  <c r="AL98" i="24"/>
  <c r="BL98" i="24"/>
  <c r="AK99" i="24"/>
  <c r="BM99" i="24"/>
  <c r="E115" i="24"/>
  <c r="AC115" i="24"/>
  <c r="AC116" i="24" s="1"/>
  <c r="BA114" i="24"/>
  <c r="BA115" i="24" s="1"/>
  <c r="BY114" i="24"/>
  <c r="BY115" i="24" s="1"/>
  <c r="AA115" i="24"/>
  <c r="AA116" i="24" s="1"/>
  <c r="BK133" i="24"/>
  <c r="BA149" i="24"/>
  <c r="BA150" i="24" s="1"/>
  <c r="Z150" i="24"/>
  <c r="Z151" i="24" s="1"/>
  <c r="A151" i="24"/>
  <c r="H149" i="24"/>
  <c r="AF149" i="24"/>
  <c r="CB149" i="24"/>
  <c r="CB150" i="24" s="1"/>
  <c r="BV150" i="24"/>
  <c r="BV151" i="24" s="1"/>
  <c r="O131" i="24"/>
  <c r="AM131" i="24"/>
  <c r="AO149" i="24"/>
  <c r="AO150" i="24" s="1"/>
  <c r="AW151" i="24"/>
  <c r="AW152" i="24" s="1"/>
  <c r="AN131" i="24"/>
  <c r="BL131" i="24"/>
  <c r="AT132" i="24"/>
  <c r="AT133" i="24" s="1"/>
  <c r="CD150" i="24"/>
  <c r="CD151" i="24" s="1"/>
  <c r="AX151" i="24"/>
  <c r="BM131" i="24"/>
  <c r="AQ149" i="24"/>
  <c r="AQ150" i="24" s="1"/>
  <c r="Y116" i="24"/>
  <c r="BR131" i="24"/>
  <c r="P132" i="24"/>
  <c r="M149" i="24"/>
  <c r="AK149" i="24"/>
  <c r="AK150" i="24" s="1"/>
  <c r="BI149" i="24"/>
  <c r="AL149" i="24"/>
  <c r="AL150" i="24" s="1"/>
  <c r="BD150" i="24"/>
  <c r="BD151" i="24" s="1"/>
  <c r="BB115" i="24"/>
  <c r="BZ114" i="24"/>
  <c r="R132" i="24"/>
  <c r="BC115" i="24"/>
  <c r="CA114" i="24"/>
  <c r="U131" i="24"/>
  <c r="U132" i="24" s="1"/>
  <c r="AP131" i="24"/>
  <c r="V132" i="24"/>
  <c r="Q150" i="24"/>
  <c r="J150" i="24"/>
  <c r="J151" i="24" s="1"/>
  <c r="W131" i="24"/>
  <c r="W132" i="24" s="1"/>
  <c r="AU131" i="24"/>
  <c r="BS131" i="24"/>
  <c r="R150" i="24"/>
  <c r="K150" i="24"/>
  <c r="J116" i="24"/>
  <c r="J117" i="24" s="1"/>
  <c r="CD114" i="24"/>
  <c r="BF115" i="24"/>
  <c r="AS131" i="24"/>
  <c r="AO133" i="24"/>
  <c r="BO149" i="24"/>
  <c r="BO150" i="24" s="1"/>
  <c r="N149" i="24"/>
  <c r="N150" i="24" s="1"/>
  <c r="CG149" i="24"/>
  <c r="AI150" i="24"/>
  <c r="AI151" i="24" s="1"/>
  <c r="BJ149" i="24"/>
  <c r="BK149" i="24"/>
  <c r="BL149" i="24"/>
  <c r="BM149" i="24"/>
  <c r="AR150" i="24"/>
  <c r="AR151" i="24" s="1"/>
  <c r="BN149" i="24"/>
  <c r="BN150" i="24" s="1"/>
  <c r="AP150" i="24"/>
  <c r="CB115" i="24"/>
  <c r="E132" i="24"/>
  <c r="AC132" i="24"/>
  <c r="AC133" i="24" s="1"/>
  <c r="U150" i="24"/>
  <c r="BQ150" i="24"/>
  <c r="BQ151" i="24" s="1"/>
  <c r="AM149" i="24"/>
  <c r="AS150" i="24"/>
  <c r="BR100" i="24"/>
  <c r="F131" i="24"/>
  <c r="AD132" i="24"/>
  <c r="BB132" i="24"/>
  <c r="AY134" i="24"/>
  <c r="AY135" i="24" s="1"/>
  <c r="V149" i="24"/>
  <c r="BR150" i="24"/>
  <c r="AN149" i="24"/>
  <c r="AN150" i="24" s="1"/>
  <c r="BP149" i="24"/>
  <c r="AT150" i="24"/>
  <c r="S133" i="24"/>
  <c r="S134" i="24" s="1"/>
  <c r="AH151" i="24"/>
  <c r="T133" i="24"/>
  <c r="AR133" i="24"/>
  <c r="CC150" i="24"/>
  <c r="CF149" i="24"/>
  <c r="AY151" i="5"/>
  <c r="AY152" i="5" s="1"/>
  <c r="CD150" i="5"/>
  <c r="CD151" i="5" s="1"/>
  <c r="BF150" i="5"/>
  <c r="AH150" i="5"/>
  <c r="CC150" i="5"/>
  <c r="BE150" i="5"/>
  <c r="BE151" i="5" s="1"/>
  <c r="AG150" i="5"/>
  <c r="AG151" i="5" s="1"/>
  <c r="I150" i="5"/>
  <c r="I151" i="5" s="1"/>
  <c r="BR151" i="5"/>
  <c r="AT151" i="5"/>
  <c r="V151" i="5"/>
  <c r="CB150" i="5"/>
  <c r="BD150" i="5"/>
  <c r="AF150" i="5"/>
  <c r="H150" i="5"/>
  <c r="BN149" i="5"/>
  <c r="AP149" i="5"/>
  <c r="R149" i="5"/>
  <c r="CA150" i="5"/>
  <c r="BC150" i="5"/>
  <c r="BC151" i="5" s="1"/>
  <c r="AE150" i="5"/>
  <c r="AE151" i="5" s="1"/>
  <c r="G150" i="5"/>
  <c r="BM149" i="5"/>
  <c r="AO149" i="5"/>
  <c r="Q149" i="5"/>
  <c r="BZ150" i="5"/>
  <c r="BB150" i="5"/>
  <c r="AD150" i="5"/>
  <c r="F150" i="5"/>
  <c r="BL149" i="5"/>
  <c r="AN149" i="5"/>
  <c r="P149" i="5"/>
  <c r="BO151" i="5"/>
  <c r="BO152" i="5" s="1"/>
  <c r="BO153" i="5" s="1"/>
  <c r="AQ151" i="5"/>
  <c r="AQ152" i="5" s="1"/>
  <c r="BY150" i="5"/>
  <c r="BA150" i="5"/>
  <c r="AC150" i="5"/>
  <c r="E150" i="5"/>
  <c r="BK149" i="5"/>
  <c r="AM149" i="5"/>
  <c r="O149" i="5"/>
  <c r="BX150" i="5"/>
  <c r="BX151" i="5" s="1"/>
  <c r="BX152" i="5" s="1"/>
  <c r="AZ150" i="5"/>
  <c r="AB150" i="5"/>
  <c r="CH149" i="5"/>
  <c r="CH150" i="5" s="1"/>
  <c r="BJ149" i="5"/>
  <c r="BJ150" i="5" s="1"/>
  <c r="AL149" i="5"/>
  <c r="AL150" i="5" s="1"/>
  <c r="AL151" i="5" s="1"/>
  <c r="N149" i="5"/>
  <c r="N150" i="5" s="1"/>
  <c r="BW150" i="5"/>
  <c r="BW151" i="5" s="1"/>
  <c r="AA150" i="5"/>
  <c r="AA151" i="5" s="1"/>
  <c r="CG149" i="5"/>
  <c r="BI149" i="5"/>
  <c r="BI150" i="5" s="1"/>
  <c r="BI151" i="5" s="1"/>
  <c r="AK149" i="5"/>
  <c r="M149" i="5"/>
  <c r="M150" i="5" s="1"/>
  <c r="Z150" i="5"/>
  <c r="CF149" i="5"/>
  <c r="BH149" i="5"/>
  <c r="BH150" i="5" s="1"/>
  <c r="AJ149" i="5"/>
  <c r="AJ150" i="5" s="1"/>
  <c r="L149" i="5"/>
  <c r="BU150" i="5"/>
  <c r="BU151" i="5" s="1"/>
  <c r="AW150" i="5"/>
  <c r="AW151" i="5" s="1"/>
  <c r="Y150" i="5"/>
  <c r="Y151" i="5" s="1"/>
  <c r="CE149" i="5"/>
  <c r="CE150" i="5" s="1"/>
  <c r="BG149" i="5"/>
  <c r="AI149" i="5"/>
  <c r="AI150" i="5" s="1"/>
  <c r="K149" i="5"/>
  <c r="BV151" i="5"/>
  <c r="AX150" i="5"/>
  <c r="J149" i="5"/>
  <c r="AR131" i="5"/>
  <c r="AR132" i="5" s="1"/>
  <c r="A147" i="5"/>
  <c r="A149" i="5"/>
  <c r="A148" i="5"/>
  <c r="A150" i="5"/>
  <c r="A151" i="5"/>
  <c r="A152" i="5"/>
  <c r="A153" i="5"/>
  <c r="A154" i="5"/>
  <c r="BQ132" i="5"/>
  <c r="BQ133" i="5" s="1"/>
  <c r="BO132" i="5"/>
  <c r="BO133" i="5" s="1"/>
  <c r="BP132" i="5"/>
  <c r="BP133" i="5" s="1"/>
  <c r="T131" i="5"/>
  <c r="AQ131" i="5"/>
  <c r="AQ132" i="5" s="1"/>
  <c r="A160" i="5"/>
  <c r="U131" i="5"/>
  <c r="U132" i="5" s="1"/>
  <c r="U133" i="5" s="1"/>
  <c r="S131" i="5"/>
  <c r="S132" i="5" s="1"/>
  <c r="AS132" i="5"/>
  <c r="AS133" i="5" s="1"/>
  <c r="A158" i="5"/>
  <c r="BT132" i="5"/>
  <c r="BT133" i="5" s="1"/>
  <c r="AV131" i="5"/>
  <c r="AV132" i="5" s="1"/>
  <c r="AU131" i="5"/>
  <c r="AU132" i="5" s="1"/>
  <c r="AU133" i="5" s="1"/>
  <c r="A156" i="5"/>
  <c r="A159" i="5"/>
  <c r="X132" i="5"/>
  <c r="X133" i="5" s="1"/>
  <c r="A157" i="5"/>
  <c r="BS132" i="5"/>
  <c r="BS133" i="5" s="1"/>
  <c r="W132" i="5"/>
  <c r="W133" i="5" s="1"/>
  <c r="V132" i="5"/>
  <c r="V133" i="5" s="1"/>
  <c r="A155" i="5"/>
  <c r="D149" i="5"/>
  <c r="D150" i="5" s="1"/>
  <c r="Z132" i="5"/>
  <c r="D131" i="5"/>
  <c r="D132" i="5" s="1"/>
  <c r="BK131" i="5"/>
  <c r="AP131" i="5"/>
  <c r="P131" i="5"/>
  <c r="P132" i="5" s="1"/>
  <c r="P133" i="5" s="1"/>
  <c r="CH131" i="5"/>
  <c r="BJ131" i="5"/>
  <c r="AL131" i="5"/>
  <c r="N131" i="5"/>
  <c r="N132" i="5" s="1"/>
  <c r="AZ132" i="5"/>
  <c r="AZ133" i="5" s="1"/>
  <c r="AY132" i="5"/>
  <c r="AY133" i="5" s="1"/>
  <c r="AY134" i="5" s="1"/>
  <c r="AY135" i="5" s="1"/>
  <c r="CG131" i="5"/>
  <c r="BI131" i="5"/>
  <c r="AK131" i="5"/>
  <c r="AK132" i="5" s="1"/>
  <c r="M131" i="5"/>
  <c r="M132" i="5" s="1"/>
  <c r="BN131" i="5"/>
  <c r="BN132" i="5" s="1"/>
  <c r="BM131" i="5"/>
  <c r="CF131" i="5"/>
  <c r="BH131" i="5"/>
  <c r="BH132" i="5" s="1"/>
  <c r="AJ131" i="5"/>
  <c r="AJ132" i="5" s="1"/>
  <c r="L131" i="5"/>
  <c r="L132" i="5" s="1"/>
  <c r="BL131" i="5"/>
  <c r="BL132" i="5" s="1"/>
  <c r="O131" i="5"/>
  <c r="O132" i="5" s="1"/>
  <c r="AI131" i="5"/>
  <c r="AI132" i="5" s="1"/>
  <c r="Q131" i="5"/>
  <c r="Q132" i="5" s="1"/>
  <c r="AO131" i="5"/>
  <c r="AX132" i="5"/>
  <c r="AX133" i="5" s="1"/>
  <c r="AX134" i="5" s="1"/>
  <c r="AM131" i="5"/>
  <c r="BG131" i="5"/>
  <c r="AB132" i="5"/>
  <c r="AB133" i="5" s="1"/>
  <c r="CE131" i="5"/>
  <c r="CE132" i="5" s="1"/>
  <c r="BX132" i="5"/>
  <c r="AA132" i="5"/>
  <c r="AA133" i="5" s="1"/>
  <c r="R131" i="5"/>
  <c r="AN131" i="5"/>
  <c r="K131" i="5"/>
  <c r="K132" i="5" s="1"/>
  <c r="BW132" i="5"/>
  <c r="BW133" i="5" s="1"/>
  <c r="BW134" i="5" s="1"/>
  <c r="BV132" i="5"/>
  <c r="J132" i="5"/>
  <c r="BE132" i="5"/>
  <c r="CB132" i="5"/>
  <c r="BD132" i="5"/>
  <c r="BD133" i="5" s="1"/>
  <c r="BD134" i="5" s="1"/>
  <c r="AF132" i="5"/>
  <c r="H132" i="5"/>
  <c r="BF132" i="5"/>
  <c r="AG132" i="5"/>
  <c r="CA132" i="5"/>
  <c r="BC132" i="5"/>
  <c r="AE132" i="5"/>
  <c r="G132" i="5"/>
  <c r="BZ132" i="5"/>
  <c r="BB132" i="5"/>
  <c r="BB133" i="5" s="1"/>
  <c r="AD132" i="5"/>
  <c r="F132" i="5"/>
  <c r="CC132" i="5"/>
  <c r="BY132" i="5"/>
  <c r="BA132" i="5"/>
  <c r="BA133" i="5" s="1"/>
  <c r="AC132" i="5"/>
  <c r="E132" i="5"/>
  <c r="E133" i="5" s="1"/>
  <c r="AH132" i="5"/>
  <c r="I132" i="5"/>
  <c r="AW132" i="5"/>
  <c r="AW133" i="5" s="1"/>
  <c r="Y132" i="5"/>
  <c r="AZ114" i="5"/>
  <c r="AZ115" i="5" s="1"/>
  <c r="AZ116" i="5" s="1"/>
  <c r="BU132" i="5"/>
  <c r="BU133" i="5" s="1"/>
  <c r="CD131" i="5"/>
  <c r="A130" i="5"/>
  <c r="AX114" i="5"/>
  <c r="AX115" i="5" s="1"/>
  <c r="AX116" i="5" s="1"/>
  <c r="AV98" i="5"/>
  <c r="AV99" i="5" s="1"/>
  <c r="AK114" i="5"/>
  <c r="AJ114" i="5"/>
  <c r="AJ115" i="5" s="1"/>
  <c r="Z98" i="5"/>
  <c r="Z99" i="5" s="1"/>
  <c r="BV98" i="5"/>
  <c r="BV99" i="5" s="1"/>
  <c r="A129" i="5"/>
  <c r="A141" i="5"/>
  <c r="A140" i="5"/>
  <c r="BQ99" i="5"/>
  <c r="BQ100" i="5" s="1"/>
  <c r="A139" i="5"/>
  <c r="BR98" i="5"/>
  <c r="BR99" i="5" s="1"/>
  <c r="BR100" i="5" s="1"/>
  <c r="BR101" i="5" s="1"/>
  <c r="U98" i="5"/>
  <c r="T98" i="5"/>
  <c r="BP99" i="5"/>
  <c r="BP100" i="5" s="1"/>
  <c r="A138" i="5"/>
  <c r="BO99" i="5"/>
  <c r="BO100" i="5" s="1"/>
  <c r="BO101" i="5" s="1"/>
  <c r="A137" i="5"/>
  <c r="BN99" i="5"/>
  <c r="BN100" i="5" s="1"/>
  <c r="A136" i="5"/>
  <c r="AB114" i="5"/>
  <c r="AB115" i="5" s="1"/>
  <c r="AB116" i="5" s="1"/>
  <c r="A135" i="5"/>
  <c r="V98" i="5"/>
  <c r="AT98" i="5"/>
  <c r="A134" i="5"/>
  <c r="A133" i="5"/>
  <c r="AW115" i="5"/>
  <c r="AW116" i="5" s="1"/>
  <c r="AW117" i="5" s="1"/>
  <c r="A132" i="5"/>
  <c r="AU98" i="5"/>
  <c r="AU99" i="5" s="1"/>
  <c r="AQ99" i="5"/>
  <c r="AQ100" i="5" s="1"/>
  <c r="A131" i="5"/>
  <c r="S98" i="5"/>
  <c r="S99" i="5" s="1"/>
  <c r="R99" i="5"/>
  <c r="CG98" i="5"/>
  <c r="CG99" i="5" s="1"/>
  <c r="BI98" i="5"/>
  <c r="BI99" i="5" s="1"/>
  <c r="AK98" i="5"/>
  <c r="AK99" i="5" s="1"/>
  <c r="M98" i="5"/>
  <c r="BH98" i="5"/>
  <c r="CD98" i="5"/>
  <c r="BF98" i="5"/>
  <c r="BF99" i="5" s="1"/>
  <c r="BF100" i="5" s="1"/>
  <c r="AD99" i="5"/>
  <c r="AF99" i="5"/>
  <c r="BW99" i="5"/>
  <c r="BW100" i="5" s="1"/>
  <c r="BC98" i="5"/>
  <c r="BC99" i="5" s="1"/>
  <c r="BS99" i="5"/>
  <c r="W99" i="5"/>
  <c r="CF98" i="5"/>
  <c r="D98" i="5"/>
  <c r="X99" i="5"/>
  <c r="U115" i="5"/>
  <c r="U116" i="5" s="1"/>
  <c r="U117" i="5" s="1"/>
  <c r="U118" i="5" s="1"/>
  <c r="CE98" i="5"/>
  <c r="CE99" i="5" s="1"/>
  <c r="AE99" i="5"/>
  <c r="BZ99" i="5"/>
  <c r="AA99" i="5"/>
  <c r="Y99" i="5"/>
  <c r="AJ98" i="5"/>
  <c r="AG98" i="5"/>
  <c r="AG99" i="5" s="1"/>
  <c r="BU99" i="5"/>
  <c r="BU100" i="5" s="1"/>
  <c r="BS114" i="5"/>
  <c r="AX100" i="5"/>
  <c r="BE98" i="5"/>
  <c r="BB99" i="5"/>
  <c r="BB100" i="5" s="1"/>
  <c r="Z115" i="5"/>
  <c r="Z116" i="5" s="1"/>
  <c r="AY99" i="5"/>
  <c r="AZ99" i="5"/>
  <c r="BT99" i="5"/>
  <c r="BV114" i="5"/>
  <c r="BV115" i="5" s="1"/>
  <c r="AS99" i="5"/>
  <c r="AS100" i="5" s="1"/>
  <c r="K98" i="5"/>
  <c r="K99" i="5" s="1"/>
  <c r="J98" i="5"/>
  <c r="CC98" i="5"/>
  <c r="CC99" i="5" s="1"/>
  <c r="BX99" i="5"/>
  <c r="BR114" i="5"/>
  <c r="BG98" i="5"/>
  <c r="BD98" i="5"/>
  <c r="AL116" i="5"/>
  <c r="AL117" i="5" s="1"/>
  <c r="Q98" i="5"/>
  <c r="AN98" i="5"/>
  <c r="AI98" i="5"/>
  <c r="AI99" i="5" s="1"/>
  <c r="AI100" i="5" s="1"/>
  <c r="AH98" i="5"/>
  <c r="AW99" i="5"/>
  <c r="P98" i="5"/>
  <c r="CH116" i="5"/>
  <c r="CH117" i="5" s="1"/>
  <c r="CH118" i="5" s="1"/>
  <c r="CH119" i="5" s="1"/>
  <c r="AP99" i="5"/>
  <c r="CB98" i="5"/>
  <c r="CB99" i="5" s="1"/>
  <c r="BK98" i="5"/>
  <c r="AM98" i="5"/>
  <c r="O98" i="5"/>
  <c r="L98" i="5"/>
  <c r="I98" i="5"/>
  <c r="H98" i="5"/>
  <c r="AR99" i="5"/>
  <c r="AR100" i="5" s="1"/>
  <c r="G98" i="5"/>
  <c r="BM98" i="5"/>
  <c r="AO98" i="5"/>
  <c r="AO99" i="5" s="1"/>
  <c r="F98" i="5"/>
  <c r="F99" i="5" s="1"/>
  <c r="BL98" i="5"/>
  <c r="A113" i="5"/>
  <c r="CA98" i="5"/>
  <c r="CH98" i="5"/>
  <c r="BJ98" i="5"/>
  <c r="AL98" i="5"/>
  <c r="N98" i="5"/>
  <c r="BY99" i="5"/>
  <c r="BY100" i="5" s="1"/>
  <c r="BA99" i="5"/>
  <c r="AC99" i="5"/>
  <c r="E99" i="5"/>
  <c r="AB99" i="5"/>
  <c r="F115" i="5"/>
  <c r="F116" i="5" s="1"/>
  <c r="BZ114" i="5"/>
  <c r="BZ115" i="5" s="1"/>
  <c r="BZ116" i="5" s="1"/>
  <c r="BB115" i="5"/>
  <c r="BB116" i="5" s="1"/>
  <c r="M116" i="5"/>
  <c r="M117" i="5" s="1"/>
  <c r="AA117" i="5"/>
  <c r="BE114" i="5"/>
  <c r="BG114" i="5"/>
  <c r="AY116" i="5"/>
  <c r="AY117" i="5" s="1"/>
  <c r="L115" i="5"/>
  <c r="V114" i="5"/>
  <c r="BX115" i="5"/>
  <c r="BX116" i="5" s="1"/>
  <c r="BX117" i="5" s="1"/>
  <c r="AH117" i="5"/>
  <c r="AF115" i="5"/>
  <c r="K114" i="5"/>
  <c r="BQ116" i="5"/>
  <c r="BQ117" i="5" s="1"/>
  <c r="AE115" i="5"/>
  <c r="BI115" i="5"/>
  <c r="BI116" i="5" s="1"/>
  <c r="BH115" i="5"/>
  <c r="BH116" i="5" s="1"/>
  <c r="J115" i="5"/>
  <c r="BP114" i="5"/>
  <c r="AR114" i="5"/>
  <c r="AR115" i="5" s="1"/>
  <c r="T114" i="5"/>
  <c r="AI115" i="5"/>
  <c r="AI116" i="5" s="1"/>
  <c r="BW115" i="5"/>
  <c r="BF115" i="5"/>
  <c r="X114" i="5"/>
  <c r="W114" i="5"/>
  <c r="CE114" i="5"/>
  <c r="BO114" i="5"/>
  <c r="AQ114" i="5"/>
  <c r="AQ115" i="5" s="1"/>
  <c r="S114" i="5"/>
  <c r="I115" i="5"/>
  <c r="AD115" i="5"/>
  <c r="AD116" i="5" s="1"/>
  <c r="CD115" i="5"/>
  <c r="AU114" i="5"/>
  <c r="AU115" i="5" s="1"/>
  <c r="BN114" i="5"/>
  <c r="AP114" i="5"/>
  <c r="AP115" i="5" s="1"/>
  <c r="R114" i="5"/>
  <c r="Y116" i="5"/>
  <c r="BT114" i="5"/>
  <c r="CC114" i="5"/>
  <c r="CC115" i="5" s="1"/>
  <c r="Q114" i="5"/>
  <c r="H115" i="5"/>
  <c r="AV114" i="5"/>
  <c r="AV115" i="5" s="1"/>
  <c r="AO114" i="5"/>
  <c r="AO115" i="5" s="1"/>
  <c r="P114" i="5"/>
  <c r="P115" i="5" s="1"/>
  <c r="O114" i="5"/>
  <c r="BC114" i="5"/>
  <c r="N115" i="5"/>
  <c r="BM114" i="5"/>
  <c r="BK114" i="5"/>
  <c r="AG115" i="5"/>
  <c r="BD114" i="5"/>
  <c r="BJ115" i="5"/>
  <c r="BJ116" i="5" s="1"/>
  <c r="AT114" i="5"/>
  <c r="G114" i="5"/>
  <c r="G115" i="5" s="1"/>
  <c r="CB114" i="5"/>
  <c r="AS114" i="5"/>
  <c r="BL114" i="5"/>
  <c r="AN114" i="5"/>
  <c r="CF115" i="5"/>
  <c r="CA114" i="5"/>
  <c r="AM114" i="5"/>
  <c r="D114" i="5"/>
  <c r="D115" i="5" s="1"/>
  <c r="BU115" i="5"/>
  <c r="CG114" i="5"/>
  <c r="BY115" i="5"/>
  <c r="BA115" i="5"/>
  <c r="AC115" i="5"/>
  <c r="E115" i="5"/>
  <c r="A117" i="5"/>
  <c r="A118" i="5"/>
  <c r="A115" i="5"/>
  <c r="A119" i="5"/>
  <c r="A116" i="5"/>
  <c r="A120" i="5"/>
  <c r="A122" i="5"/>
  <c r="A112" i="5"/>
  <c r="A121" i="5"/>
  <c r="A123" i="5"/>
  <c r="A114" i="5"/>
  <c r="A98" i="5"/>
  <c r="A99" i="5"/>
  <c r="A100" i="5"/>
  <c r="A101" i="5"/>
  <c r="A103" i="5"/>
  <c r="A104" i="5"/>
  <c r="A102" i="5"/>
  <c r="A105" i="5"/>
  <c r="A106" i="5"/>
  <c r="A97" i="5"/>
  <c r="A96" i="5"/>
  <c r="B4" i="23"/>
  <c r="B5" i="23"/>
  <c r="B6" i="23"/>
  <c r="B7" i="23"/>
  <c r="B8" i="23"/>
  <c r="B9" i="23"/>
  <c r="B10" i="23"/>
  <c r="B11" i="23"/>
  <c r="B12" i="23"/>
  <c r="B13" i="23"/>
  <c r="B14" i="23"/>
  <c r="B15" i="23"/>
  <c r="B16" i="23"/>
  <c r="B17" i="23"/>
  <c r="B18" i="23"/>
  <c r="B19" i="23"/>
  <c r="B20" i="23"/>
  <c r="B21" i="23"/>
  <c r="B22" i="23"/>
  <c r="B23" i="23"/>
  <c r="B24" i="23"/>
  <c r="B25" i="23"/>
  <c r="B3" i="23"/>
  <c r="D167" i="12"/>
  <c r="D9" i="12"/>
  <c r="AM4" i="6"/>
  <c r="AM5" i="6" s="1"/>
  <c r="AN4" i="6"/>
  <c r="AN5" i="6" s="1"/>
  <c r="AO4" i="6"/>
  <c r="AO5" i="6" s="1"/>
  <c r="AP4" i="6"/>
  <c r="AP5" i="6" s="1"/>
  <c r="AQ4" i="6"/>
  <c r="AQ5" i="6" s="1"/>
  <c r="AR4" i="6"/>
  <c r="AR5" i="6" s="1"/>
  <c r="AS4" i="6"/>
  <c r="AS5" i="6" s="1"/>
  <c r="AT4" i="6"/>
  <c r="AT5" i="6" s="1"/>
  <c r="AU4" i="6"/>
  <c r="AU5" i="6" s="1"/>
  <c r="AV4" i="6"/>
  <c r="AV5" i="6" s="1"/>
  <c r="AW4" i="6"/>
  <c r="AW5" i="6" s="1"/>
  <c r="AX4" i="6"/>
  <c r="AX5" i="6" s="1"/>
  <c r="AY4" i="6"/>
  <c r="AY5" i="6" s="1"/>
  <c r="AZ4" i="6"/>
  <c r="AZ5" i="6" s="1"/>
  <c r="BA4" i="6"/>
  <c r="BA5" i="6" s="1"/>
  <c r="BB4" i="6"/>
  <c r="BB5" i="6" s="1"/>
  <c r="BC4" i="6"/>
  <c r="BC5" i="6" s="1"/>
  <c r="BD4" i="6"/>
  <c r="BD5" i="6" s="1"/>
  <c r="BE4" i="6"/>
  <c r="BE5" i="6" s="1"/>
  <c r="BF4" i="6"/>
  <c r="BF5" i="6" s="1"/>
  <c r="BG4" i="6"/>
  <c r="BG5" i="6" s="1"/>
  <c r="BH4" i="6"/>
  <c r="BH5" i="6" s="1"/>
  <c r="BI4" i="6"/>
  <c r="BI5" i="6" s="1"/>
  <c r="BJ4" i="6"/>
  <c r="BJ5" i="6" s="1"/>
  <c r="BK4" i="6"/>
  <c r="BK5" i="6" s="1"/>
  <c r="BL4" i="6"/>
  <c r="BL5" i="6" s="1"/>
  <c r="BM4" i="6"/>
  <c r="BM5" i="6" s="1"/>
  <c r="BN4" i="6"/>
  <c r="BN5" i="6" s="1"/>
  <c r="BO4" i="6"/>
  <c r="BO5" i="6" s="1"/>
  <c r="BP4" i="6"/>
  <c r="BP5" i="6" s="1"/>
  <c r="BQ4" i="6"/>
  <c r="BQ5" i="6" s="1"/>
  <c r="BR4" i="6"/>
  <c r="BR5" i="6" s="1"/>
  <c r="BS4" i="6"/>
  <c r="BS5" i="6" s="1"/>
  <c r="BT4" i="6"/>
  <c r="BT5" i="6" s="1"/>
  <c r="BU4" i="6"/>
  <c r="BU5" i="6" s="1"/>
  <c r="BV4" i="6"/>
  <c r="BV5" i="6" s="1"/>
  <c r="BW4" i="6"/>
  <c r="BW5" i="6" s="1"/>
  <c r="BX4" i="6"/>
  <c r="BX5" i="6" s="1"/>
  <c r="BY4" i="6"/>
  <c r="BY5" i="6" s="1"/>
  <c r="BZ4" i="6"/>
  <c r="BZ5" i="6" s="1"/>
  <c r="CA4" i="6"/>
  <c r="CA5" i="6" s="1"/>
  <c r="CB4" i="6"/>
  <c r="CB5" i="6" s="1"/>
  <c r="CC4" i="6"/>
  <c r="CC5" i="6" s="1"/>
  <c r="CD4" i="6"/>
  <c r="CD5" i="6" s="1"/>
  <c r="CE4" i="6"/>
  <c r="CE5" i="6" s="1"/>
  <c r="AM9" i="6"/>
  <c r="AN9" i="6"/>
  <c r="AO9" i="6"/>
  <c r="AP9" i="6"/>
  <c r="AQ9" i="6"/>
  <c r="AR9" i="6"/>
  <c r="AS9" i="6"/>
  <c r="AT9" i="6"/>
  <c r="AU9" i="6"/>
  <c r="AV9" i="6"/>
  <c r="AW9" i="6"/>
  <c r="AX9" i="6"/>
  <c r="AY9" i="6"/>
  <c r="AZ9" i="6"/>
  <c r="BA9" i="6"/>
  <c r="BB9" i="6"/>
  <c r="BC9" i="6"/>
  <c r="BD9" i="6"/>
  <c r="BE9" i="6"/>
  <c r="BF9" i="6"/>
  <c r="BG9" i="6"/>
  <c r="BH9" i="6"/>
  <c r="BI9" i="6"/>
  <c r="BJ9" i="6"/>
  <c r="BK9" i="6"/>
  <c r="BL9" i="6"/>
  <c r="BM9" i="6"/>
  <c r="BN9" i="6"/>
  <c r="BO9" i="6"/>
  <c r="BP9" i="6"/>
  <c r="BQ9" i="6"/>
  <c r="BR9" i="6"/>
  <c r="BS9" i="6"/>
  <c r="BT9" i="6"/>
  <c r="BU9" i="6"/>
  <c r="BV9" i="6"/>
  <c r="BW9" i="6"/>
  <c r="BX9" i="6"/>
  <c r="BY9" i="6"/>
  <c r="BZ9" i="6"/>
  <c r="CA9" i="6"/>
  <c r="CB9" i="6"/>
  <c r="CC9" i="6"/>
  <c r="CD9" i="6"/>
  <c r="CE9" i="6"/>
  <c r="AM11" i="6"/>
  <c r="AN11" i="6"/>
  <c r="AO11" i="6"/>
  <c r="AP11" i="6"/>
  <c r="AQ11" i="6"/>
  <c r="AR11" i="6"/>
  <c r="AS11" i="6"/>
  <c r="AT11" i="6"/>
  <c r="AU11" i="6"/>
  <c r="AV11" i="6"/>
  <c r="AV12" i="6" s="1"/>
  <c r="AW11" i="6"/>
  <c r="AW12" i="6" s="1"/>
  <c r="AX11" i="6"/>
  <c r="AX12" i="6" s="1"/>
  <c r="AY11" i="6"/>
  <c r="AZ11" i="6"/>
  <c r="BA11" i="6"/>
  <c r="BB11" i="6"/>
  <c r="BC11" i="6"/>
  <c r="BD11" i="6"/>
  <c r="BD12" i="6" s="1"/>
  <c r="BD10" i="6" s="1"/>
  <c r="BE11" i="6"/>
  <c r="BE12" i="6" s="1"/>
  <c r="BE10" i="6" s="1"/>
  <c r="BF11" i="6"/>
  <c r="BF12" i="6" s="1"/>
  <c r="BG11" i="6"/>
  <c r="BH11" i="6"/>
  <c r="BI11" i="6"/>
  <c r="BJ11" i="6"/>
  <c r="BK11" i="6"/>
  <c r="BL11" i="6"/>
  <c r="BM11" i="6"/>
  <c r="BN11" i="6"/>
  <c r="BO11" i="6"/>
  <c r="BP11" i="6"/>
  <c r="BQ11" i="6"/>
  <c r="BR11" i="6"/>
  <c r="BS11" i="6"/>
  <c r="BT11" i="6"/>
  <c r="BU11" i="6"/>
  <c r="BV11" i="6"/>
  <c r="BW11" i="6"/>
  <c r="BX11" i="6"/>
  <c r="BY11" i="6"/>
  <c r="BZ11" i="6"/>
  <c r="CA11" i="6"/>
  <c r="CB11" i="6"/>
  <c r="CB12" i="6" s="1"/>
  <c r="CC11" i="6"/>
  <c r="CC12" i="6" s="1"/>
  <c r="CD11" i="6"/>
  <c r="CD12" i="6" s="1"/>
  <c r="CE11" i="6"/>
  <c r="CA16" i="6"/>
  <c r="CB16" i="6"/>
  <c r="CC16" i="6"/>
  <c r="CD16" i="6"/>
  <c r="CE16" i="6"/>
  <c r="CA18" i="6"/>
  <c r="CB18" i="6"/>
  <c r="CC18" i="6"/>
  <c r="CC19" i="6" s="1"/>
  <c r="CD18" i="6"/>
  <c r="CD19" i="6" s="1"/>
  <c r="CE18" i="6"/>
  <c r="CA24" i="6"/>
  <c r="CB24" i="6"/>
  <c r="CC24" i="6"/>
  <c r="CD24" i="6"/>
  <c r="CE24" i="6"/>
  <c r="CA26" i="6"/>
  <c r="CB26" i="6"/>
  <c r="CC26" i="6"/>
  <c r="CD26" i="6"/>
  <c r="CE26" i="6"/>
  <c r="CE27" i="6" s="1"/>
  <c r="CE28" i="6" s="1"/>
  <c r="CA33" i="6"/>
  <c r="CB33" i="6"/>
  <c r="CC33" i="6"/>
  <c r="CD33" i="6"/>
  <c r="CE33" i="6"/>
  <c r="CA35" i="6"/>
  <c r="CB35" i="6"/>
  <c r="CC35" i="6"/>
  <c r="CD35" i="6"/>
  <c r="CE35" i="6"/>
  <c r="CA43" i="6"/>
  <c r="CB43" i="6"/>
  <c r="CC43" i="6"/>
  <c r="CD43" i="6"/>
  <c r="CE43" i="6"/>
  <c r="CA45" i="6"/>
  <c r="CA46" i="6" s="1"/>
  <c r="CA47" i="6" s="1"/>
  <c r="CA48" i="6" s="1"/>
  <c r="CB45" i="6"/>
  <c r="CB46" i="6" s="1"/>
  <c r="CC45" i="6"/>
  <c r="CC46" i="6" s="1"/>
  <c r="CD45" i="6"/>
  <c r="CD46" i="6" s="1"/>
  <c r="CE45" i="6"/>
  <c r="CA54" i="6"/>
  <c r="CB54" i="6"/>
  <c r="CC54" i="6"/>
  <c r="CD54" i="6"/>
  <c r="CE54" i="6"/>
  <c r="CA56" i="6"/>
  <c r="CB56" i="6"/>
  <c r="CC56" i="6"/>
  <c r="CD56" i="6"/>
  <c r="CD57" i="6" s="1"/>
  <c r="CD58" i="6" s="1"/>
  <c r="CE56" i="6"/>
  <c r="CE57" i="6" s="1"/>
  <c r="CE58" i="6" s="1"/>
  <c r="CA66" i="6"/>
  <c r="CB66" i="6"/>
  <c r="CC66" i="6"/>
  <c r="CD66" i="6"/>
  <c r="CE66" i="6"/>
  <c r="CA68" i="6"/>
  <c r="CA69" i="6" s="1"/>
  <c r="CB68" i="6"/>
  <c r="CB69" i="6" s="1"/>
  <c r="CB70" i="6" s="1"/>
  <c r="CC68" i="6"/>
  <c r="CC69" i="6" s="1"/>
  <c r="CD68" i="6"/>
  <c r="CD69" i="6" s="1"/>
  <c r="CE68" i="6"/>
  <c r="CE69" i="6" s="1"/>
  <c r="CA80" i="6"/>
  <c r="CB80" i="6"/>
  <c r="CC80" i="6"/>
  <c r="CD80" i="6"/>
  <c r="CE80" i="6"/>
  <c r="CA82" i="6"/>
  <c r="CB82" i="6"/>
  <c r="CC82" i="6"/>
  <c r="CD82" i="6"/>
  <c r="CD83" i="6" s="1"/>
  <c r="CE82" i="6"/>
  <c r="CE83" i="6" s="1"/>
  <c r="AM16" i="6"/>
  <c r="AN16" i="6"/>
  <c r="AO16" i="6"/>
  <c r="AP16" i="6"/>
  <c r="AQ16" i="6"/>
  <c r="AR16" i="6"/>
  <c r="AS16" i="6"/>
  <c r="AT16" i="6"/>
  <c r="AU16" i="6"/>
  <c r="AV16" i="6"/>
  <c r="AW16" i="6"/>
  <c r="AX16" i="6"/>
  <c r="AY16" i="6"/>
  <c r="AZ16" i="6"/>
  <c r="BA16" i="6"/>
  <c r="BB16" i="6"/>
  <c r="BC16" i="6"/>
  <c r="BD16" i="6"/>
  <c r="BE16" i="6"/>
  <c r="BF16" i="6"/>
  <c r="BG16" i="6"/>
  <c r="BH16" i="6"/>
  <c r="BI16" i="6"/>
  <c r="BJ16" i="6"/>
  <c r="BK16" i="6"/>
  <c r="BL16" i="6"/>
  <c r="BM16" i="6"/>
  <c r="BN16" i="6"/>
  <c r="BO16" i="6"/>
  <c r="BP16" i="6"/>
  <c r="BQ16" i="6"/>
  <c r="BR16" i="6"/>
  <c r="BS16" i="6"/>
  <c r="BT16" i="6"/>
  <c r="BU16" i="6"/>
  <c r="BV16" i="6"/>
  <c r="BW16" i="6"/>
  <c r="BX16" i="6"/>
  <c r="BY16" i="6"/>
  <c r="BZ16" i="6"/>
  <c r="AM18" i="6"/>
  <c r="AN18" i="6"/>
  <c r="AO18" i="6"/>
  <c r="AP18" i="6"/>
  <c r="AQ18" i="6"/>
  <c r="AR18" i="6"/>
  <c r="AS18" i="6"/>
  <c r="AS19" i="6" s="1"/>
  <c r="AT18" i="6"/>
  <c r="AT19" i="6" s="1"/>
  <c r="AT22" i="6" s="1"/>
  <c r="AU18" i="6"/>
  <c r="AU19" i="6" s="1"/>
  <c r="AU20" i="6" s="1"/>
  <c r="AV18" i="6"/>
  <c r="AV19" i="6" s="1"/>
  <c r="AV20" i="6" s="1"/>
  <c r="AW18" i="6"/>
  <c r="AW19" i="6" s="1"/>
  <c r="AX18" i="6"/>
  <c r="AX19" i="6" s="1"/>
  <c r="AY18" i="6"/>
  <c r="AY19" i="6" s="1"/>
  <c r="AZ18" i="6"/>
  <c r="BA18" i="6"/>
  <c r="BB18" i="6"/>
  <c r="BC18" i="6"/>
  <c r="BC19" i="6" s="1"/>
  <c r="BD18" i="6"/>
  <c r="BD19" i="6" s="1"/>
  <c r="BE18" i="6"/>
  <c r="BE19" i="6" s="1"/>
  <c r="BF18" i="6"/>
  <c r="BF19" i="6" s="1"/>
  <c r="BG18" i="6"/>
  <c r="BG19" i="6" s="1"/>
  <c r="BH18" i="6"/>
  <c r="BH19" i="6" s="1"/>
  <c r="BI18" i="6"/>
  <c r="BI19" i="6" s="1"/>
  <c r="BJ18" i="6"/>
  <c r="BJ19" i="6" s="1"/>
  <c r="BK18" i="6"/>
  <c r="BK19" i="6" s="1"/>
  <c r="BL18" i="6"/>
  <c r="BL19" i="6" s="1"/>
  <c r="BM18" i="6"/>
  <c r="BM19" i="6" s="1"/>
  <c r="BN18" i="6"/>
  <c r="BO18" i="6"/>
  <c r="BP18" i="6"/>
  <c r="BQ18" i="6"/>
  <c r="BR18" i="6"/>
  <c r="BS18" i="6"/>
  <c r="BT18" i="6"/>
  <c r="BT19" i="6" s="1"/>
  <c r="BT22" i="6" s="1"/>
  <c r="BU18" i="6"/>
  <c r="BU19" i="6" s="1"/>
  <c r="BV18" i="6"/>
  <c r="BV19" i="6" s="1"/>
  <c r="BW18" i="6"/>
  <c r="BW19" i="6" s="1"/>
  <c r="BX18" i="6"/>
  <c r="BX19" i="6" s="1"/>
  <c r="BY18" i="6"/>
  <c r="BZ18" i="6"/>
  <c r="AM24" i="6"/>
  <c r="AN24" i="6"/>
  <c r="AO24" i="6"/>
  <c r="AP24" i="6"/>
  <c r="AQ24" i="6"/>
  <c r="AR24" i="6"/>
  <c r="AS24" i="6"/>
  <c r="AT24" i="6"/>
  <c r="AU24" i="6"/>
  <c r="AV24" i="6"/>
  <c r="AW24" i="6"/>
  <c r="AX24" i="6"/>
  <c r="AY24" i="6"/>
  <c r="AZ24" i="6"/>
  <c r="BA24" i="6"/>
  <c r="BB24" i="6"/>
  <c r="BC24" i="6"/>
  <c r="BD24" i="6"/>
  <c r="BE24" i="6"/>
  <c r="BF24" i="6"/>
  <c r="BG24" i="6"/>
  <c r="BH24" i="6"/>
  <c r="BI24" i="6"/>
  <c r="BJ24" i="6"/>
  <c r="BK24" i="6"/>
  <c r="BL24" i="6"/>
  <c r="BM24" i="6"/>
  <c r="BN24" i="6"/>
  <c r="BO24" i="6"/>
  <c r="BP24" i="6"/>
  <c r="BQ24" i="6"/>
  <c r="BR24" i="6"/>
  <c r="BS24" i="6"/>
  <c r="BT24" i="6"/>
  <c r="BU24" i="6"/>
  <c r="BV24" i="6"/>
  <c r="BW24" i="6"/>
  <c r="BX24" i="6"/>
  <c r="BY24" i="6"/>
  <c r="BZ24" i="6"/>
  <c r="AM26" i="6"/>
  <c r="AN26" i="6"/>
  <c r="AN27" i="6" s="1"/>
  <c r="AN28" i="6" s="1"/>
  <c r="AO26" i="6"/>
  <c r="AO27" i="6" s="1"/>
  <c r="AP26" i="6"/>
  <c r="AP27" i="6" s="1"/>
  <c r="AQ26" i="6"/>
  <c r="AQ27" i="6" s="1"/>
  <c r="AR26" i="6"/>
  <c r="AR27" i="6" s="1"/>
  <c r="AS26" i="6"/>
  <c r="AS27" i="6" s="1"/>
  <c r="AT26" i="6"/>
  <c r="AU26" i="6"/>
  <c r="AV26" i="6"/>
  <c r="AW26" i="6"/>
  <c r="AX26" i="6"/>
  <c r="AY26" i="6"/>
  <c r="AY27" i="6" s="1"/>
  <c r="AZ26" i="6"/>
  <c r="AZ27" i="6" s="1"/>
  <c r="AZ28" i="6" s="1"/>
  <c r="BA26" i="6"/>
  <c r="BA27" i="6" s="1"/>
  <c r="BA28" i="6" s="1"/>
  <c r="BB26" i="6"/>
  <c r="BB27" i="6" s="1"/>
  <c r="BC26" i="6"/>
  <c r="BC27" i="6" s="1"/>
  <c r="BD26" i="6"/>
  <c r="BE26" i="6"/>
  <c r="BF26" i="6"/>
  <c r="BF27" i="6" s="1"/>
  <c r="BG26" i="6"/>
  <c r="BG27" i="6" s="1"/>
  <c r="BH26" i="6"/>
  <c r="BI26" i="6"/>
  <c r="BJ26" i="6"/>
  <c r="BK26" i="6"/>
  <c r="BL26" i="6"/>
  <c r="BM26" i="6"/>
  <c r="BM27" i="6" s="1"/>
  <c r="BN26" i="6"/>
  <c r="BN27" i="6" s="1"/>
  <c r="BO26" i="6"/>
  <c r="BO27" i="6" s="1"/>
  <c r="BP26" i="6"/>
  <c r="BQ26" i="6"/>
  <c r="BR26" i="6"/>
  <c r="BS26" i="6"/>
  <c r="BT26" i="6"/>
  <c r="BU26" i="6"/>
  <c r="BV26" i="6"/>
  <c r="BW26" i="6"/>
  <c r="BX26" i="6"/>
  <c r="BX27" i="6" s="1"/>
  <c r="BY26" i="6"/>
  <c r="BY27" i="6" s="1"/>
  <c r="BZ26" i="6"/>
  <c r="BZ27" i="6" s="1"/>
  <c r="AM33" i="6"/>
  <c r="AN33" i="6"/>
  <c r="AO33" i="6"/>
  <c r="AP33" i="6"/>
  <c r="AQ33" i="6"/>
  <c r="AR33" i="6"/>
  <c r="AS33" i="6"/>
  <c r="AT33" i="6"/>
  <c r="AU33" i="6"/>
  <c r="AV33" i="6"/>
  <c r="AW33" i="6"/>
  <c r="AX33" i="6"/>
  <c r="AY33" i="6"/>
  <c r="AZ33" i="6"/>
  <c r="BA33" i="6"/>
  <c r="BB33" i="6"/>
  <c r="BC33" i="6"/>
  <c r="BD33" i="6"/>
  <c r="BE33" i="6"/>
  <c r="BF33" i="6"/>
  <c r="BG33" i="6"/>
  <c r="BH33" i="6"/>
  <c r="BI33" i="6"/>
  <c r="BJ33" i="6"/>
  <c r="BK33" i="6"/>
  <c r="BL33" i="6"/>
  <c r="BM33" i="6"/>
  <c r="BN33" i="6"/>
  <c r="BO33" i="6"/>
  <c r="BP33" i="6"/>
  <c r="BQ33" i="6"/>
  <c r="BR33" i="6"/>
  <c r="BS33" i="6"/>
  <c r="BT33" i="6"/>
  <c r="BU33" i="6"/>
  <c r="BV33" i="6"/>
  <c r="BW33" i="6"/>
  <c r="BX33" i="6"/>
  <c r="BY33" i="6"/>
  <c r="BZ33" i="6"/>
  <c r="AM35" i="6"/>
  <c r="AM36" i="6" s="1"/>
  <c r="AN35" i="6"/>
  <c r="AO35" i="6"/>
  <c r="AO36" i="6" s="1"/>
  <c r="AO37" i="6" s="1"/>
  <c r="AP35" i="6"/>
  <c r="AP36" i="6" s="1"/>
  <c r="AP37" i="6" s="1"/>
  <c r="AQ35" i="6"/>
  <c r="AQ36" i="6" s="1"/>
  <c r="AQ37" i="6" s="1"/>
  <c r="AR35" i="6"/>
  <c r="AS35" i="6"/>
  <c r="AT35" i="6"/>
  <c r="AU35" i="6"/>
  <c r="AV35" i="6"/>
  <c r="AW35" i="6"/>
  <c r="AX35" i="6"/>
  <c r="AY35" i="6"/>
  <c r="AZ35" i="6"/>
  <c r="BA35" i="6"/>
  <c r="BA36" i="6" s="1"/>
  <c r="BB35" i="6"/>
  <c r="BC35" i="6"/>
  <c r="BD35" i="6"/>
  <c r="BD36" i="6" s="1"/>
  <c r="BE35" i="6"/>
  <c r="BE36" i="6" s="1"/>
  <c r="BF35" i="6"/>
  <c r="BF36" i="6" s="1"/>
  <c r="BG35" i="6"/>
  <c r="BG36" i="6" s="1"/>
  <c r="BH35" i="6"/>
  <c r="BH36" i="6" s="1"/>
  <c r="BI35" i="6"/>
  <c r="BI36" i="6" s="1"/>
  <c r="BJ35" i="6"/>
  <c r="BJ36" i="6" s="1"/>
  <c r="BK35" i="6"/>
  <c r="BL35" i="6"/>
  <c r="BM35" i="6"/>
  <c r="BM36" i="6" s="1"/>
  <c r="BN35" i="6"/>
  <c r="BN36" i="6" s="1"/>
  <c r="BO35" i="6"/>
  <c r="BO36" i="6" s="1"/>
  <c r="BP35" i="6"/>
  <c r="BQ35" i="6"/>
  <c r="BR35" i="6"/>
  <c r="BS35" i="6"/>
  <c r="BT35" i="6"/>
  <c r="BU35" i="6"/>
  <c r="BV35" i="6"/>
  <c r="BW35" i="6"/>
  <c r="BX35" i="6"/>
  <c r="BX36" i="6" s="1"/>
  <c r="BY35" i="6"/>
  <c r="BZ35" i="6"/>
  <c r="AM43" i="6"/>
  <c r="AN43" i="6"/>
  <c r="AO43" i="6"/>
  <c r="AP43" i="6"/>
  <c r="AQ43" i="6"/>
  <c r="AR43" i="6"/>
  <c r="AS43" i="6"/>
  <c r="AT43" i="6"/>
  <c r="AU43" i="6"/>
  <c r="AV43" i="6"/>
  <c r="AW43" i="6"/>
  <c r="AX43" i="6"/>
  <c r="AY43" i="6"/>
  <c r="AZ43" i="6"/>
  <c r="BA43" i="6"/>
  <c r="BB43" i="6"/>
  <c r="BC43" i="6"/>
  <c r="BD43" i="6"/>
  <c r="BE43" i="6"/>
  <c r="BF43" i="6"/>
  <c r="BG43" i="6"/>
  <c r="BH43" i="6"/>
  <c r="BI43" i="6"/>
  <c r="BJ43" i="6"/>
  <c r="BK43" i="6"/>
  <c r="BL43" i="6"/>
  <c r="BM43" i="6"/>
  <c r="BN43" i="6"/>
  <c r="BO43" i="6"/>
  <c r="BP43" i="6"/>
  <c r="BQ43" i="6"/>
  <c r="BR43" i="6"/>
  <c r="BS43" i="6"/>
  <c r="BT43" i="6"/>
  <c r="BU43" i="6"/>
  <c r="BV43" i="6"/>
  <c r="BW43" i="6"/>
  <c r="BX43" i="6"/>
  <c r="BY43" i="6"/>
  <c r="BZ43" i="6"/>
  <c r="AM45" i="6"/>
  <c r="AN45" i="6"/>
  <c r="AO45" i="6"/>
  <c r="AP45" i="6"/>
  <c r="AQ45" i="6"/>
  <c r="AR45" i="6"/>
  <c r="AS45" i="6"/>
  <c r="AT45" i="6"/>
  <c r="AU45" i="6"/>
  <c r="AV45" i="6"/>
  <c r="AW45" i="6"/>
  <c r="AW46" i="6" s="1"/>
  <c r="AW47" i="6" s="1"/>
  <c r="AX45" i="6"/>
  <c r="AX46" i="6" s="1"/>
  <c r="AX47" i="6" s="1"/>
  <c r="AY45" i="6"/>
  <c r="AY46" i="6" s="1"/>
  <c r="AY47" i="6" s="1"/>
  <c r="AZ45" i="6"/>
  <c r="BA45" i="6"/>
  <c r="BB45" i="6"/>
  <c r="BC45" i="6"/>
  <c r="BC46" i="6" s="1"/>
  <c r="BC47" i="6" s="1"/>
  <c r="BD45" i="6"/>
  <c r="BD46" i="6" s="1"/>
  <c r="BE45" i="6"/>
  <c r="BF45" i="6"/>
  <c r="BG45" i="6"/>
  <c r="BH45" i="6"/>
  <c r="BH46" i="6" s="1"/>
  <c r="BI45" i="6"/>
  <c r="BI46" i="6" s="1"/>
  <c r="BJ45" i="6"/>
  <c r="BJ46" i="6" s="1"/>
  <c r="BK45" i="6"/>
  <c r="BK46" i="6" s="1"/>
  <c r="BL45" i="6"/>
  <c r="BL46" i="6" s="1"/>
  <c r="BM45" i="6"/>
  <c r="BM46" i="6" s="1"/>
  <c r="BN45" i="6"/>
  <c r="BN46" i="6" s="1"/>
  <c r="BO45" i="6"/>
  <c r="BP45" i="6"/>
  <c r="BQ45" i="6"/>
  <c r="BR45" i="6"/>
  <c r="BS45" i="6"/>
  <c r="BT45" i="6"/>
  <c r="BU45" i="6"/>
  <c r="BU46" i="6" s="1"/>
  <c r="BV45" i="6"/>
  <c r="BV46" i="6" s="1"/>
  <c r="BV47" i="6" s="1"/>
  <c r="BW45" i="6"/>
  <c r="BW46" i="6" s="1"/>
  <c r="BX45" i="6"/>
  <c r="BY45" i="6"/>
  <c r="BZ45" i="6"/>
  <c r="AM54" i="6"/>
  <c r="AN54" i="6"/>
  <c r="AO54" i="6"/>
  <c r="AP54" i="6"/>
  <c r="AQ54" i="6"/>
  <c r="AR54" i="6"/>
  <c r="AS54" i="6"/>
  <c r="AT54" i="6"/>
  <c r="AU54" i="6"/>
  <c r="AV54" i="6"/>
  <c r="AW54" i="6"/>
  <c r="AX54" i="6"/>
  <c r="AY54" i="6"/>
  <c r="AZ54" i="6"/>
  <c r="BA54" i="6"/>
  <c r="BB54" i="6"/>
  <c r="BC54" i="6"/>
  <c r="BD54" i="6"/>
  <c r="BE54" i="6"/>
  <c r="BF54" i="6"/>
  <c r="BG54" i="6"/>
  <c r="BH54" i="6"/>
  <c r="BI54" i="6"/>
  <c r="BJ54" i="6"/>
  <c r="BK54" i="6"/>
  <c r="BL54" i="6"/>
  <c r="BM54" i="6"/>
  <c r="BN54" i="6"/>
  <c r="BO54" i="6"/>
  <c r="BP54" i="6"/>
  <c r="BQ54" i="6"/>
  <c r="BR54" i="6"/>
  <c r="BS54" i="6"/>
  <c r="BT54" i="6"/>
  <c r="BU54" i="6"/>
  <c r="BV54" i="6"/>
  <c r="BW54" i="6"/>
  <c r="BX54" i="6"/>
  <c r="BY54" i="6"/>
  <c r="BZ54" i="6"/>
  <c r="AM56" i="6"/>
  <c r="AN56" i="6"/>
  <c r="AO56" i="6"/>
  <c r="AP56" i="6"/>
  <c r="AQ56" i="6"/>
  <c r="AR56" i="6"/>
  <c r="AS56" i="6"/>
  <c r="AT56" i="6"/>
  <c r="AU56" i="6"/>
  <c r="AV56" i="6"/>
  <c r="AW56" i="6"/>
  <c r="AX56" i="6"/>
  <c r="AY56" i="6"/>
  <c r="AZ56" i="6"/>
  <c r="AZ57" i="6" s="1"/>
  <c r="BA56" i="6"/>
  <c r="BA57" i="6" s="1"/>
  <c r="BB56" i="6"/>
  <c r="BB57" i="6" s="1"/>
  <c r="BC56" i="6"/>
  <c r="BC57" i="6" s="1"/>
  <c r="BD56" i="6"/>
  <c r="BD57" i="6" s="1"/>
  <c r="BE56" i="6"/>
  <c r="BE57" i="6" s="1"/>
  <c r="BF56" i="6"/>
  <c r="BF57" i="6" s="1"/>
  <c r="BG56" i="6"/>
  <c r="BG57" i="6" s="1"/>
  <c r="BH56" i="6"/>
  <c r="BH57" i="6" s="1"/>
  <c r="BH58" i="6" s="1"/>
  <c r="BI56" i="6"/>
  <c r="BI57" i="6" s="1"/>
  <c r="BJ56" i="6"/>
  <c r="BK56" i="6"/>
  <c r="BL56" i="6"/>
  <c r="BM56" i="6"/>
  <c r="BM57" i="6" s="1"/>
  <c r="BN56" i="6"/>
  <c r="BN57" i="6" s="1"/>
  <c r="BO56" i="6"/>
  <c r="BO57" i="6" s="1"/>
  <c r="BP56" i="6"/>
  <c r="BQ56" i="6"/>
  <c r="BR56" i="6"/>
  <c r="BS56" i="6"/>
  <c r="BT56" i="6"/>
  <c r="BU56" i="6"/>
  <c r="BV56" i="6"/>
  <c r="BW56" i="6"/>
  <c r="BX56" i="6"/>
  <c r="BY56" i="6"/>
  <c r="BY57" i="6" s="1"/>
  <c r="BY58" i="6" s="1"/>
  <c r="BZ56" i="6"/>
  <c r="BZ57" i="6" s="1"/>
  <c r="BZ58" i="6" s="1"/>
  <c r="AM66" i="6"/>
  <c r="AN66" i="6"/>
  <c r="AO66" i="6"/>
  <c r="AP66" i="6"/>
  <c r="AQ66" i="6"/>
  <c r="AR66" i="6"/>
  <c r="AS66" i="6"/>
  <c r="AT66" i="6"/>
  <c r="AU66" i="6"/>
  <c r="AV66" i="6"/>
  <c r="AW66" i="6"/>
  <c r="AX66" i="6"/>
  <c r="AY66" i="6"/>
  <c r="AZ66" i="6"/>
  <c r="BA66" i="6"/>
  <c r="BB66" i="6"/>
  <c r="BC66" i="6"/>
  <c r="BD66" i="6"/>
  <c r="BE66" i="6"/>
  <c r="BF66" i="6"/>
  <c r="BG66" i="6"/>
  <c r="BH66" i="6"/>
  <c r="BI66" i="6"/>
  <c r="BJ66" i="6"/>
  <c r="BK66" i="6"/>
  <c r="BL66" i="6"/>
  <c r="BM66" i="6"/>
  <c r="BN66" i="6"/>
  <c r="BO66" i="6"/>
  <c r="BP66" i="6"/>
  <c r="BQ66" i="6"/>
  <c r="BR66" i="6"/>
  <c r="BS66" i="6"/>
  <c r="BT66" i="6"/>
  <c r="BU66" i="6"/>
  <c r="BV66" i="6"/>
  <c r="BW66" i="6"/>
  <c r="BX66" i="6"/>
  <c r="BY66" i="6"/>
  <c r="BZ66" i="6"/>
  <c r="AM68" i="6"/>
  <c r="AM69" i="6" s="1"/>
  <c r="AN68" i="6"/>
  <c r="AN69" i="6" s="1"/>
  <c r="AO68" i="6"/>
  <c r="AO69" i="6" s="1"/>
  <c r="AP68" i="6"/>
  <c r="AP69" i="6" s="1"/>
  <c r="AQ68" i="6"/>
  <c r="AQ69" i="6" s="1"/>
  <c r="AR68" i="6"/>
  <c r="AS68" i="6"/>
  <c r="AT68" i="6"/>
  <c r="AU68" i="6"/>
  <c r="AV68" i="6"/>
  <c r="AW68" i="6"/>
  <c r="AX68" i="6"/>
  <c r="AY68" i="6"/>
  <c r="AZ68" i="6"/>
  <c r="BA68" i="6"/>
  <c r="BB68" i="6"/>
  <c r="BC68" i="6"/>
  <c r="BD68" i="6"/>
  <c r="BE68" i="6"/>
  <c r="BF68" i="6"/>
  <c r="BG68" i="6"/>
  <c r="BH68" i="6"/>
  <c r="BI68" i="6"/>
  <c r="BI69" i="6" s="1"/>
  <c r="BJ68" i="6"/>
  <c r="BK68" i="6"/>
  <c r="BL68" i="6"/>
  <c r="BM68" i="6"/>
  <c r="BN68" i="6"/>
  <c r="BN69" i="6" s="1"/>
  <c r="BN70" i="6" s="1"/>
  <c r="BO68" i="6"/>
  <c r="BP68" i="6"/>
  <c r="BQ68" i="6"/>
  <c r="BR68" i="6"/>
  <c r="BR69" i="6" s="1"/>
  <c r="BS68" i="6"/>
  <c r="BS69" i="6" s="1"/>
  <c r="BT68" i="6"/>
  <c r="BT69" i="6" s="1"/>
  <c r="BU68" i="6"/>
  <c r="BU69" i="6" s="1"/>
  <c r="BV68" i="6"/>
  <c r="BW68" i="6"/>
  <c r="BX68" i="6"/>
  <c r="BX69" i="6" s="1"/>
  <c r="BY68" i="6"/>
  <c r="BZ68" i="6"/>
  <c r="AM80" i="6"/>
  <c r="AN80" i="6"/>
  <c r="AO80" i="6"/>
  <c r="AP80" i="6"/>
  <c r="AQ80" i="6"/>
  <c r="AR80" i="6"/>
  <c r="AS80" i="6"/>
  <c r="AT80" i="6"/>
  <c r="AU80" i="6"/>
  <c r="AV80" i="6"/>
  <c r="AW80" i="6"/>
  <c r="AX80" i="6"/>
  <c r="AY80" i="6"/>
  <c r="AZ80" i="6"/>
  <c r="BA80" i="6"/>
  <c r="BB80" i="6"/>
  <c r="BC80" i="6"/>
  <c r="BD80" i="6"/>
  <c r="BE80" i="6"/>
  <c r="BF80" i="6"/>
  <c r="BG80" i="6"/>
  <c r="BH80" i="6"/>
  <c r="BI80" i="6"/>
  <c r="BJ80" i="6"/>
  <c r="BK80" i="6"/>
  <c r="BL80" i="6"/>
  <c r="BM80" i="6"/>
  <c r="BN80" i="6"/>
  <c r="BO80" i="6"/>
  <c r="BP80" i="6"/>
  <c r="BQ80" i="6"/>
  <c r="BR80" i="6"/>
  <c r="BS80" i="6"/>
  <c r="BT80" i="6"/>
  <c r="BU80" i="6"/>
  <c r="BV80" i="6"/>
  <c r="BW80" i="6"/>
  <c r="BX80" i="6"/>
  <c r="BY80" i="6"/>
  <c r="BZ80" i="6"/>
  <c r="AM82" i="6"/>
  <c r="AN82" i="6"/>
  <c r="AO82" i="6"/>
  <c r="AP82" i="6"/>
  <c r="AQ82" i="6"/>
  <c r="AR82" i="6"/>
  <c r="AS82" i="6"/>
  <c r="AT82" i="6"/>
  <c r="AU82" i="6"/>
  <c r="AV82" i="6"/>
  <c r="AW82" i="6"/>
  <c r="AX82" i="6"/>
  <c r="AX83" i="6" s="1"/>
  <c r="AY82" i="6"/>
  <c r="AY83" i="6" s="1"/>
  <c r="AZ82" i="6"/>
  <c r="AZ83" i="6" s="1"/>
  <c r="BA82" i="6"/>
  <c r="BA83" i="6" s="1"/>
  <c r="BB82" i="6"/>
  <c r="BB83" i="6" s="1"/>
  <c r="BC82" i="6"/>
  <c r="BC83" i="6" s="1"/>
  <c r="BD82" i="6"/>
  <c r="BD83" i="6" s="1"/>
  <c r="BE82" i="6"/>
  <c r="BE83" i="6" s="1"/>
  <c r="BF82" i="6"/>
  <c r="BG82" i="6"/>
  <c r="BH82" i="6"/>
  <c r="BH83" i="6" s="1"/>
  <c r="BI82" i="6"/>
  <c r="BI83" i="6" s="1"/>
  <c r="BJ82" i="6"/>
  <c r="BK82" i="6"/>
  <c r="BL82" i="6"/>
  <c r="BM82" i="6"/>
  <c r="BM83" i="6" s="1"/>
  <c r="BN82" i="6"/>
  <c r="BN83" i="6" s="1"/>
  <c r="BO82" i="6"/>
  <c r="BO83" i="6" s="1"/>
  <c r="BP82" i="6"/>
  <c r="BP83" i="6" s="1"/>
  <c r="BQ82" i="6"/>
  <c r="BQ83" i="6" s="1"/>
  <c r="BR82" i="6"/>
  <c r="BS82" i="6"/>
  <c r="BT82" i="6"/>
  <c r="BU82" i="6"/>
  <c r="BV82" i="6"/>
  <c r="BV83" i="6" s="1"/>
  <c r="BV84" i="6" s="1"/>
  <c r="BW82" i="6"/>
  <c r="BW83" i="6" s="1"/>
  <c r="BW84" i="6" s="1"/>
  <c r="BX82" i="6"/>
  <c r="BX83" i="6" s="1"/>
  <c r="BY82" i="6"/>
  <c r="BZ82" i="6"/>
  <c r="BZ83" i="6" s="1"/>
  <c r="B90" i="24"/>
  <c r="B89" i="24"/>
  <c r="B88" i="24"/>
  <c r="B87" i="24"/>
  <c r="B86" i="24"/>
  <c r="B85" i="24"/>
  <c r="B84" i="24"/>
  <c r="B83" i="24"/>
  <c r="CH82" i="24"/>
  <c r="CG82" i="24"/>
  <c r="CF82" i="24"/>
  <c r="CE82" i="24"/>
  <c r="CD82" i="24"/>
  <c r="CC82" i="24"/>
  <c r="CB82" i="24"/>
  <c r="CA82" i="24"/>
  <c r="BZ82" i="24"/>
  <c r="BZ83" i="24" s="1"/>
  <c r="BY82" i="24"/>
  <c r="BX82" i="24"/>
  <c r="BW82" i="24"/>
  <c r="BV82" i="24"/>
  <c r="BV83" i="24" s="1"/>
  <c r="BU82" i="24"/>
  <c r="BT82" i="24"/>
  <c r="BS82" i="24"/>
  <c r="BR82" i="24"/>
  <c r="BR83" i="24" s="1"/>
  <c r="BQ82" i="24"/>
  <c r="BQ83" i="24" s="1"/>
  <c r="BQ84" i="24" s="1"/>
  <c r="BP82" i="24"/>
  <c r="BP83" i="24" s="1"/>
  <c r="BO82" i="24"/>
  <c r="BO83" i="24" s="1"/>
  <c r="BN82" i="24"/>
  <c r="BN83" i="24" s="1"/>
  <c r="BM82" i="24"/>
  <c r="BM83" i="24" s="1"/>
  <c r="BL82" i="24"/>
  <c r="BL83" i="24" s="1"/>
  <c r="BK82" i="24"/>
  <c r="BK83" i="24" s="1"/>
  <c r="BJ82" i="24"/>
  <c r="BJ83" i="24" s="1"/>
  <c r="BI82" i="24"/>
  <c r="BI83" i="24" s="1"/>
  <c r="BH82" i="24"/>
  <c r="BG82" i="24"/>
  <c r="BF82" i="24"/>
  <c r="BE82" i="24"/>
  <c r="BD82" i="24"/>
  <c r="BC82" i="24"/>
  <c r="BC83" i="24" s="1"/>
  <c r="BB82" i="24"/>
  <c r="BB83" i="24" s="1"/>
  <c r="BA82" i="24"/>
  <c r="BA83" i="24" s="1"/>
  <c r="AZ82" i="24"/>
  <c r="AY82" i="24"/>
  <c r="AX82" i="24"/>
  <c r="AW82" i="24"/>
  <c r="AV82" i="24"/>
  <c r="AU82" i="24"/>
  <c r="AT82" i="24"/>
  <c r="AS82" i="24"/>
  <c r="AR82" i="24"/>
  <c r="AR83" i="24" s="1"/>
  <c r="AR84" i="24" s="1"/>
  <c r="AQ82" i="24"/>
  <c r="AP82" i="24"/>
  <c r="AO82" i="24"/>
  <c r="AO83" i="24" s="1"/>
  <c r="AN82" i="24"/>
  <c r="AM82" i="24"/>
  <c r="AL82" i="24"/>
  <c r="AK82" i="24"/>
  <c r="AJ82" i="24"/>
  <c r="AJ83" i="24" s="1"/>
  <c r="AI82" i="24"/>
  <c r="AH82" i="24"/>
  <c r="AG82" i="24"/>
  <c r="AF82" i="24"/>
  <c r="AE82" i="24"/>
  <c r="AD82" i="24"/>
  <c r="AC82" i="24"/>
  <c r="AB82" i="24"/>
  <c r="AB83" i="24" s="1"/>
  <c r="AA82" i="24"/>
  <c r="Z82" i="24"/>
  <c r="Z83" i="24" s="1"/>
  <c r="Z84" i="24" s="1"/>
  <c r="Y82" i="24"/>
  <c r="Y83" i="24" s="1"/>
  <c r="X82" i="24"/>
  <c r="X83" i="24" s="1"/>
  <c r="W82" i="24"/>
  <c r="V82" i="24"/>
  <c r="U82" i="24"/>
  <c r="T82" i="24"/>
  <c r="T83" i="24" s="1"/>
  <c r="S82" i="24"/>
  <c r="R82" i="24"/>
  <c r="R83" i="24" s="1"/>
  <c r="R84" i="24" s="1"/>
  <c r="Q82" i="24"/>
  <c r="P82" i="24"/>
  <c r="O82" i="24"/>
  <c r="N82" i="24"/>
  <c r="M82" i="24"/>
  <c r="L82" i="24"/>
  <c r="K82" i="24"/>
  <c r="J82" i="24"/>
  <c r="I82" i="24"/>
  <c r="H82" i="24"/>
  <c r="H83" i="24" s="1"/>
  <c r="G82" i="24"/>
  <c r="F82" i="24"/>
  <c r="E82" i="24"/>
  <c r="D82" i="24"/>
  <c r="B82" i="24"/>
  <c r="B81" i="24"/>
  <c r="CH80" i="24"/>
  <c r="CG80" i="24"/>
  <c r="CF80" i="24"/>
  <c r="CE80" i="24"/>
  <c r="CD80" i="24"/>
  <c r="CC80" i="24"/>
  <c r="CB80" i="24"/>
  <c r="CA80" i="24"/>
  <c r="BZ80" i="24"/>
  <c r="BY80" i="24"/>
  <c r="BX80" i="24"/>
  <c r="BW80" i="24"/>
  <c r="BV80" i="24"/>
  <c r="BU80" i="24"/>
  <c r="BT80" i="24"/>
  <c r="BS80" i="24"/>
  <c r="BR80" i="24"/>
  <c r="BQ80" i="24"/>
  <c r="BP80" i="24"/>
  <c r="BO80" i="24"/>
  <c r="BN80" i="24"/>
  <c r="BM80" i="24"/>
  <c r="BL80" i="24"/>
  <c r="BK80" i="24"/>
  <c r="BJ80" i="24"/>
  <c r="BI80" i="24"/>
  <c r="BH80" i="24"/>
  <c r="BG80" i="24"/>
  <c r="BF80" i="24"/>
  <c r="BE80" i="24"/>
  <c r="BD80" i="24"/>
  <c r="BC80" i="24"/>
  <c r="BB80" i="24"/>
  <c r="BA80" i="24"/>
  <c r="AZ80" i="24"/>
  <c r="AY80" i="24"/>
  <c r="AX80" i="24"/>
  <c r="AW80" i="24"/>
  <c r="AV80" i="24"/>
  <c r="AU80" i="24"/>
  <c r="AT80" i="24"/>
  <c r="AS80" i="24"/>
  <c r="AR80" i="24"/>
  <c r="AQ80" i="24"/>
  <c r="AP80" i="24"/>
  <c r="AO80" i="24"/>
  <c r="AN80" i="24"/>
  <c r="AM80" i="24"/>
  <c r="AL80" i="24"/>
  <c r="AK80" i="24"/>
  <c r="AJ80" i="24"/>
  <c r="AI80" i="24"/>
  <c r="AH80" i="24"/>
  <c r="AG80" i="24"/>
  <c r="AF80" i="24"/>
  <c r="AE80" i="24"/>
  <c r="AD80" i="24"/>
  <c r="AC80" i="24"/>
  <c r="AB80" i="24"/>
  <c r="AA80" i="24"/>
  <c r="Z80" i="24"/>
  <c r="Y80" i="24"/>
  <c r="X80" i="24"/>
  <c r="W80" i="24"/>
  <c r="V80" i="24"/>
  <c r="U80" i="24"/>
  <c r="T80" i="24"/>
  <c r="S80" i="24"/>
  <c r="R80" i="24"/>
  <c r="Q80" i="24"/>
  <c r="P80" i="24"/>
  <c r="O80" i="24"/>
  <c r="N80" i="24"/>
  <c r="M80" i="24"/>
  <c r="L80" i="24"/>
  <c r="K80" i="24"/>
  <c r="J80" i="24"/>
  <c r="I80" i="24"/>
  <c r="H80" i="24"/>
  <c r="G80" i="24"/>
  <c r="F80" i="24"/>
  <c r="B75" i="24"/>
  <c r="B74" i="24"/>
  <c r="B73" i="24"/>
  <c r="B72" i="24"/>
  <c r="B71" i="24"/>
  <c r="B70" i="24"/>
  <c r="B69" i="24"/>
  <c r="CH68" i="24"/>
  <c r="CG68" i="24"/>
  <c r="CF68" i="24"/>
  <c r="CE68" i="24"/>
  <c r="CE69" i="24" s="1"/>
  <c r="CD68" i="24"/>
  <c r="CD69" i="24" s="1"/>
  <c r="CC68" i="24"/>
  <c r="CC69" i="24" s="1"/>
  <c r="CB68" i="24"/>
  <c r="CB69" i="24" s="1"/>
  <c r="CA68" i="24"/>
  <c r="CA69" i="24" s="1"/>
  <c r="BZ68" i="24"/>
  <c r="BY68" i="24"/>
  <c r="BY69" i="24" s="1"/>
  <c r="BX68" i="24"/>
  <c r="BX69" i="24" s="1"/>
  <c r="BX70" i="24" s="1"/>
  <c r="BX71" i="24" s="1"/>
  <c r="BW68" i="24"/>
  <c r="BW69" i="24" s="1"/>
  <c r="BW70" i="24" s="1"/>
  <c r="BV68" i="24"/>
  <c r="BV69" i="24" s="1"/>
  <c r="BU68" i="24"/>
  <c r="BU69" i="24" s="1"/>
  <c r="BT68" i="24"/>
  <c r="BT69" i="24" s="1"/>
  <c r="BS68" i="24"/>
  <c r="BR68" i="24"/>
  <c r="BQ68" i="24"/>
  <c r="BP68" i="24"/>
  <c r="BO68" i="24"/>
  <c r="BN68" i="24"/>
  <c r="BM68" i="24"/>
  <c r="BL68" i="24"/>
  <c r="BK68" i="24"/>
  <c r="BJ68" i="24"/>
  <c r="BI68" i="24"/>
  <c r="BH68" i="24"/>
  <c r="BG68" i="24"/>
  <c r="BF68" i="24"/>
  <c r="BF69" i="24" s="1"/>
  <c r="BE68" i="24"/>
  <c r="BE69" i="24" s="1"/>
  <c r="BD68" i="24"/>
  <c r="BD69" i="24" s="1"/>
  <c r="BD70" i="24" s="1"/>
  <c r="BC68" i="24"/>
  <c r="BC69" i="24" s="1"/>
  <c r="BC70" i="24" s="1"/>
  <c r="BC71" i="24" s="1"/>
  <c r="BB68" i="24"/>
  <c r="BB69" i="24" s="1"/>
  <c r="BB70" i="24" s="1"/>
  <c r="BB71" i="24" s="1"/>
  <c r="BA68" i="24"/>
  <c r="BA69" i="24" s="1"/>
  <c r="AZ68" i="24"/>
  <c r="AZ69" i="24" s="1"/>
  <c r="AY68" i="24"/>
  <c r="AX68" i="24"/>
  <c r="AX69" i="24" s="1"/>
  <c r="AW68" i="24"/>
  <c r="AV68" i="24"/>
  <c r="AU68" i="24"/>
  <c r="AT68" i="24"/>
  <c r="AS68" i="24"/>
  <c r="AR68" i="24"/>
  <c r="AQ68" i="24"/>
  <c r="AP68" i="24"/>
  <c r="AO68" i="24"/>
  <c r="AN68" i="24"/>
  <c r="AN69" i="24" s="1"/>
  <c r="AM68" i="24"/>
  <c r="AL68" i="24"/>
  <c r="AK68" i="24"/>
  <c r="AJ68" i="24"/>
  <c r="AJ69" i="24" s="1"/>
  <c r="AI68" i="24"/>
  <c r="AI69" i="24" s="1"/>
  <c r="AH68" i="24"/>
  <c r="AH69" i="24" s="1"/>
  <c r="AG68" i="24"/>
  <c r="AG69" i="24" s="1"/>
  <c r="AF68" i="24"/>
  <c r="AF69" i="24" s="1"/>
  <c r="AE68" i="24"/>
  <c r="AE69" i="24" s="1"/>
  <c r="AD68" i="24"/>
  <c r="AD69" i="24" s="1"/>
  <c r="AC68" i="24"/>
  <c r="AC69" i="24" s="1"/>
  <c r="AC70" i="24" s="1"/>
  <c r="AB68" i="24"/>
  <c r="AA68" i="24"/>
  <c r="Z68" i="24"/>
  <c r="Z69" i="24" s="1"/>
  <c r="Y68" i="24"/>
  <c r="Y69" i="24" s="1"/>
  <c r="X68" i="24"/>
  <c r="W68" i="24"/>
  <c r="V68" i="24"/>
  <c r="U68" i="24"/>
  <c r="T68" i="24"/>
  <c r="S68" i="24"/>
  <c r="R68" i="24"/>
  <c r="Q68" i="24"/>
  <c r="P68" i="24"/>
  <c r="O68" i="24"/>
  <c r="N68" i="24"/>
  <c r="M68" i="24"/>
  <c r="L68" i="24"/>
  <c r="K68" i="24"/>
  <c r="J68" i="24"/>
  <c r="J69" i="24" s="1"/>
  <c r="I68" i="24"/>
  <c r="H68" i="24"/>
  <c r="H69" i="24" s="1"/>
  <c r="G68" i="24"/>
  <c r="G69" i="24" s="1"/>
  <c r="F68" i="24"/>
  <c r="F69" i="24" s="1"/>
  <c r="E68" i="24"/>
  <c r="E69" i="24" s="1"/>
  <c r="D68" i="24"/>
  <c r="D69" i="24" s="1"/>
  <c r="B68" i="24"/>
  <c r="B67" i="24"/>
  <c r="CH66" i="24"/>
  <c r="CG66" i="24"/>
  <c r="CF66" i="24"/>
  <c r="CE66" i="24"/>
  <c r="CD66" i="24"/>
  <c r="CC66" i="24"/>
  <c r="CB66" i="24"/>
  <c r="CA66" i="24"/>
  <c r="BZ66" i="24"/>
  <c r="BY66" i="24"/>
  <c r="BX66" i="24"/>
  <c r="BW66" i="24"/>
  <c r="BV66" i="24"/>
  <c r="BU66" i="24"/>
  <c r="BT66" i="24"/>
  <c r="BS66" i="24"/>
  <c r="BR66" i="24"/>
  <c r="BQ66" i="24"/>
  <c r="BP66" i="24"/>
  <c r="BO66" i="24"/>
  <c r="BN66" i="24"/>
  <c r="BM66" i="24"/>
  <c r="BL66" i="24"/>
  <c r="BK66" i="24"/>
  <c r="BJ66" i="24"/>
  <c r="BI66" i="24"/>
  <c r="BH66" i="24"/>
  <c r="BG66" i="24"/>
  <c r="BF66" i="24"/>
  <c r="BE66" i="24"/>
  <c r="BD66" i="24"/>
  <c r="BC66" i="24"/>
  <c r="BB66" i="24"/>
  <c r="BA66" i="24"/>
  <c r="AZ66" i="24"/>
  <c r="AY66" i="24"/>
  <c r="AX66" i="24"/>
  <c r="AW66" i="24"/>
  <c r="AV66" i="24"/>
  <c r="AU66" i="24"/>
  <c r="AT66" i="24"/>
  <c r="AS66" i="24"/>
  <c r="AR66" i="24"/>
  <c r="AQ66" i="24"/>
  <c r="AP66" i="24"/>
  <c r="AO66" i="24"/>
  <c r="AN66" i="24"/>
  <c r="AM66" i="24"/>
  <c r="AL66" i="24"/>
  <c r="AK66" i="24"/>
  <c r="AJ66" i="24"/>
  <c r="AI66" i="24"/>
  <c r="AH66" i="24"/>
  <c r="AG66" i="24"/>
  <c r="AF66" i="24"/>
  <c r="AE66" i="24"/>
  <c r="AD66" i="24"/>
  <c r="AC66" i="24"/>
  <c r="AB66" i="24"/>
  <c r="AA66" i="24"/>
  <c r="Z66" i="24"/>
  <c r="Y66" i="24"/>
  <c r="X66" i="24"/>
  <c r="W66" i="24"/>
  <c r="V66" i="24"/>
  <c r="U66" i="24"/>
  <c r="T66" i="24"/>
  <c r="S66" i="24"/>
  <c r="R66" i="24"/>
  <c r="Q66" i="24"/>
  <c r="P66" i="24"/>
  <c r="O66" i="24"/>
  <c r="N66" i="24"/>
  <c r="M66" i="24"/>
  <c r="L66" i="24"/>
  <c r="K66" i="24"/>
  <c r="J66" i="24"/>
  <c r="I66" i="24"/>
  <c r="H66" i="24"/>
  <c r="G66" i="24"/>
  <c r="F66" i="24"/>
  <c r="B62" i="24"/>
  <c r="B61" i="24"/>
  <c r="B60" i="24"/>
  <c r="B59" i="24"/>
  <c r="B58" i="24"/>
  <c r="B57" i="24"/>
  <c r="CH56" i="24"/>
  <c r="CG56" i="24"/>
  <c r="CF56" i="24"/>
  <c r="CE56" i="24"/>
  <c r="CD56" i="24"/>
  <c r="CC56" i="24"/>
  <c r="CB56" i="24"/>
  <c r="CA56" i="24"/>
  <c r="BZ56" i="24"/>
  <c r="BY56" i="24"/>
  <c r="BY57" i="24" s="1"/>
  <c r="BX56" i="24"/>
  <c r="BX57" i="24" s="1"/>
  <c r="BX58" i="24" s="1"/>
  <c r="BW56" i="24"/>
  <c r="BW57" i="24" s="1"/>
  <c r="BV56" i="24"/>
  <c r="BV57" i="24" s="1"/>
  <c r="BU56" i="24"/>
  <c r="BU57" i="24" s="1"/>
  <c r="BT56" i="24"/>
  <c r="BT57" i="24" s="1"/>
  <c r="BS56" i="24"/>
  <c r="BS57" i="24" s="1"/>
  <c r="BR56" i="24"/>
  <c r="BR57" i="24" s="1"/>
  <c r="BR58" i="24" s="1"/>
  <c r="BQ56" i="24"/>
  <c r="BQ57" i="24" s="1"/>
  <c r="BQ58" i="24" s="1"/>
  <c r="BQ59" i="24" s="1"/>
  <c r="BP56" i="24"/>
  <c r="BO56" i="24"/>
  <c r="BO57" i="24" s="1"/>
  <c r="BN56" i="24"/>
  <c r="BM56" i="24"/>
  <c r="BL56" i="24"/>
  <c r="BL57" i="24" s="1"/>
  <c r="BK56" i="24"/>
  <c r="BK57" i="24" s="1"/>
  <c r="BJ56" i="24"/>
  <c r="BI56" i="24"/>
  <c r="BH56" i="24"/>
  <c r="BG56" i="24"/>
  <c r="BF56" i="24"/>
  <c r="BE56" i="24"/>
  <c r="BD56" i="24"/>
  <c r="BC56" i="24"/>
  <c r="BB56" i="24"/>
  <c r="BA56" i="24"/>
  <c r="BA57" i="24" s="1"/>
  <c r="AZ56" i="24"/>
  <c r="AZ57" i="24" s="1"/>
  <c r="AY56" i="24"/>
  <c r="AX56" i="24"/>
  <c r="AW56" i="24"/>
  <c r="AV56" i="24"/>
  <c r="AU56" i="24"/>
  <c r="AU57" i="24" s="1"/>
  <c r="AT56" i="24"/>
  <c r="AT57" i="24" s="1"/>
  <c r="AS56" i="24"/>
  <c r="AS57" i="24" s="1"/>
  <c r="AR56" i="24"/>
  <c r="AR57" i="24" s="1"/>
  <c r="AQ56" i="24"/>
  <c r="AQ57" i="24" s="1"/>
  <c r="AP56" i="24"/>
  <c r="AO56" i="24"/>
  <c r="AN56" i="24"/>
  <c r="AM56" i="24"/>
  <c r="AL56" i="24"/>
  <c r="AL57" i="24" s="1"/>
  <c r="AK56" i="24"/>
  <c r="AK57" i="24" s="1"/>
  <c r="AJ56" i="24"/>
  <c r="AJ57" i="24" s="1"/>
  <c r="AI56" i="24"/>
  <c r="AH56" i="24"/>
  <c r="AG56" i="24"/>
  <c r="AG57" i="24" s="1"/>
  <c r="AF56" i="24"/>
  <c r="AE56" i="24"/>
  <c r="AE57" i="24" s="1"/>
  <c r="AD56" i="24"/>
  <c r="AC56" i="24"/>
  <c r="AC57" i="24" s="1"/>
  <c r="AC58" i="24" s="1"/>
  <c r="AB56" i="24"/>
  <c r="AB57" i="24" s="1"/>
  <c r="AB58" i="24" s="1"/>
  <c r="AA56" i="24"/>
  <c r="AA57" i="24" s="1"/>
  <c r="AA58" i="24" s="1"/>
  <c r="Z56" i="24"/>
  <c r="Z57" i="24" s="1"/>
  <c r="Y56" i="24"/>
  <c r="Y57" i="24" s="1"/>
  <c r="X56" i="24"/>
  <c r="X57" i="24" s="1"/>
  <c r="W56" i="24"/>
  <c r="V56" i="24"/>
  <c r="U56" i="24"/>
  <c r="U57" i="24" s="1"/>
  <c r="T56" i="24"/>
  <c r="S56" i="24"/>
  <c r="R56" i="24"/>
  <c r="Q56" i="24"/>
  <c r="P56" i="24"/>
  <c r="O56" i="24"/>
  <c r="N56" i="24"/>
  <c r="M56" i="24"/>
  <c r="L56" i="24"/>
  <c r="K56" i="24"/>
  <c r="J56" i="24"/>
  <c r="J57" i="24" s="1"/>
  <c r="I56" i="24"/>
  <c r="H56" i="24"/>
  <c r="G56" i="24"/>
  <c r="F56" i="24"/>
  <c r="E56" i="24"/>
  <c r="E57" i="24" s="1"/>
  <c r="D56" i="24"/>
  <c r="D57" i="24" s="1"/>
  <c r="B56" i="24"/>
  <c r="B55" i="24"/>
  <c r="CH54" i="24"/>
  <c r="CG54" i="24"/>
  <c r="CF54" i="24"/>
  <c r="CE54" i="24"/>
  <c r="CD54" i="24"/>
  <c r="CC54" i="24"/>
  <c r="CB54" i="24"/>
  <c r="CA54" i="24"/>
  <c r="BZ54" i="24"/>
  <c r="BY54" i="24"/>
  <c r="BX54" i="24"/>
  <c r="BW54" i="24"/>
  <c r="BV54" i="24"/>
  <c r="BU54" i="24"/>
  <c r="BT54" i="24"/>
  <c r="BS54" i="24"/>
  <c r="BR54" i="24"/>
  <c r="BQ54" i="24"/>
  <c r="BP54" i="24"/>
  <c r="BO54" i="24"/>
  <c r="BN54" i="24"/>
  <c r="BM54" i="24"/>
  <c r="BL54" i="24"/>
  <c r="BK54" i="24"/>
  <c r="BJ54" i="24"/>
  <c r="BI54" i="24"/>
  <c r="BH54" i="24"/>
  <c r="BG54" i="24"/>
  <c r="BF54" i="24"/>
  <c r="BE54" i="24"/>
  <c r="BD54" i="24"/>
  <c r="BC54" i="24"/>
  <c r="BB54" i="24"/>
  <c r="BA54" i="24"/>
  <c r="AZ54" i="24"/>
  <c r="AY54" i="24"/>
  <c r="AX54" i="24"/>
  <c r="AW54" i="24"/>
  <c r="AV54" i="24"/>
  <c r="AU54" i="24"/>
  <c r="AT54" i="24"/>
  <c r="AS54" i="24"/>
  <c r="AR54" i="24"/>
  <c r="AQ54" i="24"/>
  <c r="AP54" i="24"/>
  <c r="AO54" i="24"/>
  <c r="AN54" i="24"/>
  <c r="AM54" i="24"/>
  <c r="AL54" i="24"/>
  <c r="AK54" i="24"/>
  <c r="AJ54" i="24"/>
  <c r="AI54" i="24"/>
  <c r="AH54" i="24"/>
  <c r="AG54" i="24"/>
  <c r="AF54" i="24"/>
  <c r="AE54" i="24"/>
  <c r="AD54" i="24"/>
  <c r="AC54" i="24"/>
  <c r="AB54" i="24"/>
  <c r="AA54" i="24"/>
  <c r="Z54" i="24"/>
  <c r="Y54" i="24"/>
  <c r="X54" i="24"/>
  <c r="W54" i="24"/>
  <c r="V54" i="24"/>
  <c r="U54" i="24"/>
  <c r="T54" i="24"/>
  <c r="S54" i="24"/>
  <c r="R54" i="24"/>
  <c r="Q54" i="24"/>
  <c r="P54" i="24"/>
  <c r="O54" i="24"/>
  <c r="N54" i="24"/>
  <c r="M54" i="24"/>
  <c r="L54" i="24"/>
  <c r="K54" i="24"/>
  <c r="J54" i="24"/>
  <c r="I54" i="24"/>
  <c r="H54" i="24"/>
  <c r="G54" i="24"/>
  <c r="F54" i="24"/>
  <c r="B50" i="24"/>
  <c r="B49" i="24"/>
  <c r="B48" i="24"/>
  <c r="B47" i="24"/>
  <c r="B46" i="24"/>
  <c r="CH45" i="24"/>
  <c r="CG45" i="24"/>
  <c r="CF45" i="24"/>
  <c r="CF46" i="24" s="1"/>
  <c r="CE45" i="24"/>
  <c r="CE46" i="24" s="1"/>
  <c r="CD45" i="24"/>
  <c r="CC45" i="24"/>
  <c r="CB45" i="24"/>
  <c r="CA45" i="24"/>
  <c r="CA46" i="24" s="1"/>
  <c r="CA47" i="24" s="1"/>
  <c r="BZ45" i="24"/>
  <c r="BZ46" i="24" s="1"/>
  <c r="BZ47" i="24" s="1"/>
  <c r="BY45" i="24"/>
  <c r="BY46" i="24" s="1"/>
  <c r="BX45" i="24"/>
  <c r="BX46" i="24" s="1"/>
  <c r="BW45" i="24"/>
  <c r="BW46" i="24" s="1"/>
  <c r="BW47" i="24" s="1"/>
  <c r="BV45" i="24"/>
  <c r="BV46" i="24" s="1"/>
  <c r="BU45" i="24"/>
  <c r="BT45" i="24"/>
  <c r="BT46" i="24" s="1"/>
  <c r="BS45" i="24"/>
  <c r="BS46" i="24" s="1"/>
  <c r="BR45" i="24"/>
  <c r="BR46" i="24" s="1"/>
  <c r="BQ45" i="24"/>
  <c r="BQ46" i="24" s="1"/>
  <c r="BP45" i="24"/>
  <c r="BO45" i="24"/>
  <c r="BN45" i="24"/>
  <c r="BM45" i="24"/>
  <c r="BM46" i="24" s="1"/>
  <c r="BL45" i="24"/>
  <c r="BK45" i="24"/>
  <c r="BJ45" i="24"/>
  <c r="BI45" i="24"/>
  <c r="BH45" i="24"/>
  <c r="BG45" i="24"/>
  <c r="BF45" i="24"/>
  <c r="BE45" i="24"/>
  <c r="BD45" i="24"/>
  <c r="BC45" i="24"/>
  <c r="BC46" i="24" s="1"/>
  <c r="BB45" i="24"/>
  <c r="BB46" i="24" s="1"/>
  <c r="BA45" i="24"/>
  <c r="BA46" i="24" s="1"/>
  <c r="AZ45" i="24"/>
  <c r="AZ46" i="24" s="1"/>
  <c r="AY45" i="24"/>
  <c r="AY46" i="24" s="1"/>
  <c r="AX45" i="24"/>
  <c r="AW45" i="24"/>
  <c r="AV45" i="24"/>
  <c r="AU45" i="24"/>
  <c r="AT45" i="24"/>
  <c r="AT46" i="24" s="1"/>
  <c r="AT47" i="24" s="1"/>
  <c r="AS45" i="24"/>
  <c r="AS46" i="24" s="1"/>
  <c r="AR45" i="24"/>
  <c r="AR46" i="24" s="1"/>
  <c r="AQ45" i="24"/>
  <c r="AQ46" i="24" s="1"/>
  <c r="AP45" i="24"/>
  <c r="AO45" i="24"/>
  <c r="AN45" i="24"/>
  <c r="AN46" i="24" s="1"/>
  <c r="AM45" i="24"/>
  <c r="AM46" i="24" s="1"/>
  <c r="AL45" i="24"/>
  <c r="AK45" i="24"/>
  <c r="AJ45" i="24"/>
  <c r="AI45" i="24"/>
  <c r="AH45" i="24"/>
  <c r="AG45" i="24"/>
  <c r="AF45" i="24"/>
  <c r="AE45" i="24"/>
  <c r="AD45" i="24"/>
  <c r="AC45" i="24"/>
  <c r="AB45" i="24"/>
  <c r="AA45" i="24"/>
  <c r="Z45" i="24"/>
  <c r="Y45" i="24"/>
  <c r="Y46" i="24" s="1"/>
  <c r="Y47" i="24" s="1"/>
  <c r="X45" i="24"/>
  <c r="W45" i="24"/>
  <c r="V45" i="24"/>
  <c r="V46" i="24" s="1"/>
  <c r="V47" i="24" s="1"/>
  <c r="V48" i="24" s="1"/>
  <c r="U45" i="24"/>
  <c r="U46" i="24" s="1"/>
  <c r="T45" i="24"/>
  <c r="T46" i="24" s="1"/>
  <c r="S45" i="24"/>
  <c r="S46" i="24" s="1"/>
  <c r="R45" i="24"/>
  <c r="R46" i="24" s="1"/>
  <c r="Q45" i="24"/>
  <c r="P45" i="24"/>
  <c r="O45" i="24"/>
  <c r="O46" i="24" s="1"/>
  <c r="N45" i="24"/>
  <c r="M45" i="24"/>
  <c r="M46" i="24" s="1"/>
  <c r="L45" i="24"/>
  <c r="K45" i="24"/>
  <c r="J45" i="24"/>
  <c r="I45" i="24"/>
  <c r="H45" i="24"/>
  <c r="G45" i="24"/>
  <c r="F45" i="24"/>
  <c r="E45" i="24"/>
  <c r="D45" i="24"/>
  <c r="B45" i="24"/>
  <c r="B44" i="24"/>
  <c r="CH43" i="24"/>
  <c r="CG43" i="24"/>
  <c r="CF43" i="24"/>
  <c r="CE43" i="24"/>
  <c r="CD43" i="24"/>
  <c r="CC43" i="24"/>
  <c r="CB43" i="24"/>
  <c r="CA43" i="24"/>
  <c r="BZ43" i="24"/>
  <c r="BY43" i="24"/>
  <c r="BX43" i="24"/>
  <c r="BW43" i="24"/>
  <c r="BV43" i="24"/>
  <c r="BU43" i="24"/>
  <c r="BT43" i="24"/>
  <c r="BS43" i="24"/>
  <c r="BR43" i="24"/>
  <c r="BQ43" i="24"/>
  <c r="BP43" i="24"/>
  <c r="BO43" i="24"/>
  <c r="BN43" i="24"/>
  <c r="BM43" i="24"/>
  <c r="BL43" i="24"/>
  <c r="BK43" i="24"/>
  <c r="BJ43" i="24"/>
  <c r="BI43" i="24"/>
  <c r="BH43" i="24"/>
  <c r="BG43" i="24"/>
  <c r="BF43" i="24"/>
  <c r="BE43" i="24"/>
  <c r="BD43" i="24"/>
  <c r="BC43" i="24"/>
  <c r="BB43" i="24"/>
  <c r="BA43" i="24"/>
  <c r="AZ43" i="24"/>
  <c r="AY43" i="24"/>
  <c r="AX43" i="24"/>
  <c r="AW43" i="24"/>
  <c r="AV43" i="24"/>
  <c r="AU43" i="24"/>
  <c r="AT43" i="24"/>
  <c r="AS43" i="24"/>
  <c r="AR43" i="24"/>
  <c r="AQ43" i="24"/>
  <c r="AP43" i="24"/>
  <c r="AO43" i="24"/>
  <c r="AN43" i="24"/>
  <c r="AM43" i="24"/>
  <c r="AL43" i="24"/>
  <c r="AK43" i="24"/>
  <c r="AJ43" i="24"/>
  <c r="AI43" i="24"/>
  <c r="AH43" i="24"/>
  <c r="AG43" i="24"/>
  <c r="AF43" i="24"/>
  <c r="AE43" i="24"/>
  <c r="AD43" i="24"/>
  <c r="AC43" i="24"/>
  <c r="AB43" i="24"/>
  <c r="AA43" i="24"/>
  <c r="Z43" i="24"/>
  <c r="Y43" i="24"/>
  <c r="X43" i="24"/>
  <c r="W43" i="24"/>
  <c r="V43" i="24"/>
  <c r="U43" i="24"/>
  <c r="T43" i="24"/>
  <c r="S43" i="24"/>
  <c r="R43" i="24"/>
  <c r="Q43" i="24"/>
  <c r="P43" i="24"/>
  <c r="O43" i="24"/>
  <c r="N43" i="24"/>
  <c r="M43" i="24"/>
  <c r="L43" i="24"/>
  <c r="K43" i="24"/>
  <c r="J43" i="24"/>
  <c r="I43" i="24"/>
  <c r="H43" i="24"/>
  <c r="G43" i="24"/>
  <c r="F43" i="24"/>
  <c r="B39" i="24"/>
  <c r="B38" i="24"/>
  <c r="B37" i="24"/>
  <c r="B36" i="24"/>
  <c r="CH35" i="24"/>
  <c r="CG35" i="24"/>
  <c r="CF35" i="24"/>
  <c r="CE35" i="24"/>
  <c r="CD35" i="24"/>
  <c r="CD36" i="24" s="1"/>
  <c r="CC35" i="24"/>
  <c r="CC36" i="24" s="1"/>
  <c r="CC37" i="24" s="1"/>
  <c r="CB35" i="24"/>
  <c r="CB36" i="24" s="1"/>
  <c r="CA35" i="24"/>
  <c r="CA36" i="24" s="1"/>
  <c r="CA37" i="24" s="1"/>
  <c r="BZ35" i="24"/>
  <c r="BZ36" i="24" s="1"/>
  <c r="BY35" i="24"/>
  <c r="BY36" i="24" s="1"/>
  <c r="BY37" i="24" s="1"/>
  <c r="BX35" i="24"/>
  <c r="BX36" i="24" s="1"/>
  <c r="BW35" i="24"/>
  <c r="BV35" i="24"/>
  <c r="BU35" i="24"/>
  <c r="BU36" i="24" s="1"/>
  <c r="BT35" i="24"/>
  <c r="BS35" i="24"/>
  <c r="BR35" i="24"/>
  <c r="BQ35" i="24"/>
  <c r="BP35" i="24"/>
  <c r="BO35" i="24"/>
  <c r="BN35" i="24"/>
  <c r="BM35" i="24"/>
  <c r="BL35" i="24"/>
  <c r="BK35" i="24"/>
  <c r="BJ35" i="24"/>
  <c r="BI35" i="24"/>
  <c r="BI36" i="24" s="1"/>
  <c r="BI37" i="24" s="1"/>
  <c r="BH35" i="24"/>
  <c r="BG35" i="24"/>
  <c r="BF35" i="24"/>
  <c r="BF36" i="24" s="1"/>
  <c r="BE35" i="24"/>
  <c r="BE36" i="24" s="1"/>
  <c r="BD35" i="24"/>
  <c r="BD36" i="24" s="1"/>
  <c r="BC35" i="24"/>
  <c r="BC36" i="24" s="1"/>
  <c r="BB35" i="24"/>
  <c r="BB36" i="24" s="1"/>
  <c r="BA35" i="24"/>
  <c r="BA36" i="24" s="1"/>
  <c r="AZ35" i="24"/>
  <c r="AY35" i="24"/>
  <c r="AX35" i="24"/>
  <c r="AX36" i="24" s="1"/>
  <c r="AW35" i="24"/>
  <c r="AW36" i="24" s="1"/>
  <c r="AV35" i="24"/>
  <c r="AV36" i="24" s="1"/>
  <c r="AU35" i="24"/>
  <c r="AT35" i="24"/>
  <c r="AS35" i="24"/>
  <c r="AR35" i="24"/>
  <c r="AQ35" i="24"/>
  <c r="AP35" i="24"/>
  <c r="AO35" i="24"/>
  <c r="AN35" i="24"/>
  <c r="AM35" i="24"/>
  <c r="AL35" i="24"/>
  <c r="AL36" i="24" s="1"/>
  <c r="AK35" i="24"/>
  <c r="AK36" i="24" s="1"/>
  <c r="AK37" i="24" s="1"/>
  <c r="AJ35" i="24"/>
  <c r="AI35" i="24"/>
  <c r="AH35" i="24"/>
  <c r="AH36" i="24" s="1"/>
  <c r="AG35" i="24"/>
  <c r="AG36" i="24" s="1"/>
  <c r="AG37" i="24" s="1"/>
  <c r="AF35" i="24"/>
  <c r="AF36" i="24" s="1"/>
  <c r="AE35" i="24"/>
  <c r="AE36" i="24" s="1"/>
  <c r="AE37" i="24" s="1"/>
  <c r="AD35" i="24"/>
  <c r="AD36" i="24" s="1"/>
  <c r="AC35" i="24"/>
  <c r="AC36" i="24" s="1"/>
  <c r="AB35" i="24"/>
  <c r="AA35" i="24"/>
  <c r="Z35" i="24"/>
  <c r="Z36" i="24" s="1"/>
  <c r="Y35" i="24"/>
  <c r="Y36" i="24" s="1"/>
  <c r="X35" i="24"/>
  <c r="X36" i="24" s="1"/>
  <c r="W35" i="24"/>
  <c r="V35" i="24"/>
  <c r="U35" i="24"/>
  <c r="T35" i="24"/>
  <c r="S35" i="24"/>
  <c r="R35" i="24"/>
  <c r="Q35" i="24"/>
  <c r="P35" i="24"/>
  <c r="O35" i="24"/>
  <c r="N35" i="24"/>
  <c r="N36" i="24" s="1"/>
  <c r="M35" i="24"/>
  <c r="M36" i="24" s="1"/>
  <c r="L35" i="24"/>
  <c r="K35" i="24"/>
  <c r="J35" i="24"/>
  <c r="J36" i="24" s="1"/>
  <c r="I35" i="24"/>
  <c r="I36" i="24" s="1"/>
  <c r="H35" i="24"/>
  <c r="H36" i="24" s="1"/>
  <c r="G35" i="24"/>
  <c r="G36" i="24" s="1"/>
  <c r="F35" i="24"/>
  <c r="F36" i="24" s="1"/>
  <c r="F37" i="24" s="1"/>
  <c r="E35" i="24"/>
  <c r="E36" i="24" s="1"/>
  <c r="E37" i="24" s="1"/>
  <c r="D35" i="24"/>
  <c r="D36" i="24" s="1"/>
  <c r="D37" i="24" s="1"/>
  <c r="B35" i="24"/>
  <c r="B34" i="24"/>
  <c r="CH33" i="24"/>
  <c r="CG33" i="24"/>
  <c r="CF33" i="24"/>
  <c r="CE33" i="24"/>
  <c r="CD33" i="24"/>
  <c r="CC33" i="24"/>
  <c r="CB33" i="24"/>
  <c r="CA33" i="24"/>
  <c r="BZ33" i="24"/>
  <c r="BY33" i="24"/>
  <c r="BX33" i="24"/>
  <c r="BW33" i="24"/>
  <c r="BV33" i="24"/>
  <c r="BU33" i="24"/>
  <c r="BT33" i="24"/>
  <c r="BS33" i="24"/>
  <c r="BR33" i="24"/>
  <c r="BQ33" i="24"/>
  <c r="BP33" i="24"/>
  <c r="BO33" i="24"/>
  <c r="BN33" i="24"/>
  <c r="BM33" i="24"/>
  <c r="BL33" i="24"/>
  <c r="BK33" i="24"/>
  <c r="BJ33" i="24"/>
  <c r="BI33" i="24"/>
  <c r="BH33" i="24"/>
  <c r="BG33" i="24"/>
  <c r="BF33" i="24"/>
  <c r="BE33" i="24"/>
  <c r="BD33" i="24"/>
  <c r="BC33" i="24"/>
  <c r="BB33" i="24"/>
  <c r="BA33" i="24"/>
  <c r="AZ33" i="24"/>
  <c r="AY33" i="24"/>
  <c r="AX33" i="24"/>
  <c r="AW33" i="24"/>
  <c r="AV33" i="24"/>
  <c r="AU33" i="24"/>
  <c r="AT33" i="24"/>
  <c r="AS33" i="24"/>
  <c r="AR33" i="24"/>
  <c r="AQ33" i="24"/>
  <c r="AP33" i="24"/>
  <c r="AO33" i="24"/>
  <c r="AN33" i="24"/>
  <c r="AM33" i="24"/>
  <c r="AL33" i="24"/>
  <c r="AK33" i="24"/>
  <c r="AJ33" i="24"/>
  <c r="AI33" i="24"/>
  <c r="AH33" i="24"/>
  <c r="AG33" i="24"/>
  <c r="AF33" i="24"/>
  <c r="AE33" i="24"/>
  <c r="AD33" i="24"/>
  <c r="AC33" i="24"/>
  <c r="AB33" i="24"/>
  <c r="AA33" i="24"/>
  <c r="Z33" i="24"/>
  <c r="Y33" i="24"/>
  <c r="X33" i="24"/>
  <c r="W33" i="24"/>
  <c r="V33" i="24"/>
  <c r="U33" i="24"/>
  <c r="T33" i="24"/>
  <c r="S33" i="24"/>
  <c r="R33" i="24"/>
  <c r="Q33" i="24"/>
  <c r="P33" i="24"/>
  <c r="O33" i="24"/>
  <c r="N33" i="24"/>
  <c r="M33" i="24"/>
  <c r="L33" i="24"/>
  <c r="K33" i="24"/>
  <c r="J33" i="24"/>
  <c r="I33" i="24"/>
  <c r="H33" i="24"/>
  <c r="G33" i="24"/>
  <c r="F33" i="24"/>
  <c r="B29" i="24"/>
  <c r="B28" i="24"/>
  <c r="B27" i="24"/>
  <c r="CH26" i="24"/>
  <c r="CG26" i="24"/>
  <c r="CF26" i="24"/>
  <c r="CE26" i="24"/>
  <c r="CD26" i="24"/>
  <c r="CC26" i="24"/>
  <c r="CB26" i="24"/>
  <c r="CA26" i="24"/>
  <c r="BZ26" i="24"/>
  <c r="BZ27" i="24" s="1"/>
  <c r="BY26" i="24"/>
  <c r="BY27" i="24" s="1"/>
  <c r="BX26" i="24"/>
  <c r="BX27" i="24" s="1"/>
  <c r="BW26" i="24"/>
  <c r="BV26" i="24"/>
  <c r="BV27" i="24" s="1"/>
  <c r="BU26" i="24"/>
  <c r="BU27" i="24" s="1"/>
  <c r="BT26" i="24"/>
  <c r="BT27" i="24" s="1"/>
  <c r="BS26" i="24"/>
  <c r="BS27" i="24" s="1"/>
  <c r="BS28" i="24" s="1"/>
  <c r="BS29" i="24" s="1"/>
  <c r="BS25" i="24" s="1"/>
  <c r="BR26" i="24"/>
  <c r="BR27" i="24" s="1"/>
  <c r="BR28" i="24" s="1"/>
  <c r="BQ26" i="24"/>
  <c r="BQ27" i="24" s="1"/>
  <c r="BP26" i="24"/>
  <c r="BP27" i="24" s="1"/>
  <c r="BO26" i="24"/>
  <c r="BN26" i="24"/>
  <c r="BM26" i="24"/>
  <c r="BM27" i="24" s="1"/>
  <c r="BL26" i="24"/>
  <c r="BL27" i="24" s="1"/>
  <c r="BK26" i="24"/>
  <c r="BK27" i="24" s="1"/>
  <c r="BK28" i="24" s="1"/>
  <c r="BJ26" i="24"/>
  <c r="BJ27" i="24" s="1"/>
  <c r="BI26" i="24"/>
  <c r="BI27" i="24" s="1"/>
  <c r="BH26" i="24"/>
  <c r="BG26" i="24"/>
  <c r="BF26" i="24"/>
  <c r="BE26" i="24"/>
  <c r="BD26" i="24"/>
  <c r="BD27" i="24" s="1"/>
  <c r="BD28" i="24" s="1"/>
  <c r="BC26" i="24"/>
  <c r="BC27" i="24" s="1"/>
  <c r="BB26" i="24"/>
  <c r="BB27" i="24" s="1"/>
  <c r="BA26" i="24"/>
  <c r="AZ26" i="24"/>
  <c r="AZ27" i="24" s="1"/>
  <c r="AY26" i="24"/>
  <c r="AY27" i="24" s="1"/>
  <c r="AX26" i="24"/>
  <c r="AX27" i="24" s="1"/>
  <c r="AW26" i="24"/>
  <c r="AW27" i="24" s="1"/>
  <c r="AV26" i="24"/>
  <c r="AU26" i="24"/>
  <c r="AU27" i="24" s="1"/>
  <c r="AU28" i="24" s="1"/>
  <c r="AT26" i="24"/>
  <c r="AT27" i="24" s="1"/>
  <c r="AS26" i="24"/>
  <c r="AS27" i="24" s="1"/>
  <c r="AR26" i="24"/>
  <c r="AQ26" i="24"/>
  <c r="AQ27" i="24" s="1"/>
  <c r="AP26" i="24"/>
  <c r="AP27" i="24" s="1"/>
  <c r="AO26" i="24"/>
  <c r="AO27" i="24" s="1"/>
  <c r="AN26" i="24"/>
  <c r="AN27" i="24" s="1"/>
  <c r="AN28" i="24" s="1"/>
  <c r="AM26" i="24"/>
  <c r="AL26" i="24"/>
  <c r="AK26" i="24"/>
  <c r="AJ26" i="24"/>
  <c r="AI26" i="24"/>
  <c r="AI27" i="24" s="1"/>
  <c r="AH26" i="24"/>
  <c r="AG26" i="24"/>
  <c r="AF26" i="24"/>
  <c r="AE26" i="24"/>
  <c r="AE27" i="24" s="1"/>
  <c r="AD26" i="24"/>
  <c r="AD27" i="24" s="1"/>
  <c r="AC26" i="24"/>
  <c r="AC27" i="24" s="1"/>
  <c r="AB26" i="24"/>
  <c r="AB27" i="24" s="1"/>
  <c r="AA26" i="24"/>
  <c r="AA27" i="24" s="1"/>
  <c r="Z26" i="24"/>
  <c r="Z27" i="24" s="1"/>
  <c r="Y26" i="24"/>
  <c r="X26" i="24"/>
  <c r="W26" i="24"/>
  <c r="V26" i="24"/>
  <c r="U26" i="24"/>
  <c r="U27" i="24" s="1"/>
  <c r="U28" i="24" s="1"/>
  <c r="T26" i="24"/>
  <c r="T27" i="24" s="1"/>
  <c r="T28" i="24" s="1"/>
  <c r="S26" i="24"/>
  <c r="S27" i="24" s="1"/>
  <c r="R26" i="24"/>
  <c r="R27" i="24" s="1"/>
  <c r="Q26" i="24"/>
  <c r="Q27" i="24" s="1"/>
  <c r="P26" i="24"/>
  <c r="O26" i="24"/>
  <c r="N26" i="24"/>
  <c r="M26" i="24"/>
  <c r="L26" i="24"/>
  <c r="K26" i="24"/>
  <c r="K27" i="24" s="1"/>
  <c r="J26" i="24"/>
  <c r="I26" i="24"/>
  <c r="H26" i="24"/>
  <c r="G26" i="24"/>
  <c r="F26" i="24"/>
  <c r="E26" i="24"/>
  <c r="D26" i="24"/>
  <c r="D27" i="24" s="1"/>
  <c r="D28" i="24" s="1"/>
  <c r="B26" i="24"/>
  <c r="B25" i="24"/>
  <c r="CH24" i="24"/>
  <c r="CG24" i="24"/>
  <c r="CF24" i="24"/>
  <c r="CE24" i="24"/>
  <c r="CD24" i="24"/>
  <c r="CC24" i="24"/>
  <c r="CB24" i="24"/>
  <c r="CA24" i="24"/>
  <c r="BZ24" i="24"/>
  <c r="BY24" i="24"/>
  <c r="BX24" i="24"/>
  <c r="BW24" i="24"/>
  <c r="BV24" i="24"/>
  <c r="BU24" i="24"/>
  <c r="BT24" i="24"/>
  <c r="BS24" i="24"/>
  <c r="BR24" i="24"/>
  <c r="BQ24" i="24"/>
  <c r="BP24" i="24"/>
  <c r="BO24" i="24"/>
  <c r="BN24" i="24"/>
  <c r="BM24" i="24"/>
  <c r="BL24" i="24"/>
  <c r="BK24" i="24"/>
  <c r="BJ24" i="24"/>
  <c r="BI24" i="24"/>
  <c r="BH24" i="24"/>
  <c r="BG24" i="24"/>
  <c r="BF24" i="24"/>
  <c r="BE24" i="24"/>
  <c r="BD24" i="24"/>
  <c r="BC24" i="24"/>
  <c r="BB24" i="24"/>
  <c r="BA24" i="24"/>
  <c r="AZ24" i="24"/>
  <c r="AY24" i="24"/>
  <c r="AX24" i="24"/>
  <c r="AW24" i="24"/>
  <c r="AV24" i="24"/>
  <c r="AU24" i="24"/>
  <c r="AT24" i="24"/>
  <c r="AS24" i="24"/>
  <c r="AR24" i="24"/>
  <c r="AQ24" i="24"/>
  <c r="AP24" i="24"/>
  <c r="AO24" i="24"/>
  <c r="AN24" i="24"/>
  <c r="AM24" i="24"/>
  <c r="AL24" i="24"/>
  <c r="AK24" i="24"/>
  <c r="AJ24" i="24"/>
  <c r="AI24" i="24"/>
  <c r="AH24" i="24"/>
  <c r="AG24" i="24"/>
  <c r="AF24" i="24"/>
  <c r="AE24" i="24"/>
  <c r="AD24" i="24"/>
  <c r="AC24" i="24"/>
  <c r="AB24" i="24"/>
  <c r="AA24" i="24"/>
  <c r="Z24" i="24"/>
  <c r="Y24" i="24"/>
  <c r="X24" i="24"/>
  <c r="W24" i="24"/>
  <c r="V24" i="24"/>
  <c r="U24" i="24"/>
  <c r="T24" i="24"/>
  <c r="S24" i="24"/>
  <c r="R24" i="24"/>
  <c r="Q24" i="24"/>
  <c r="P24" i="24"/>
  <c r="O24" i="24"/>
  <c r="N24" i="24"/>
  <c r="M24" i="24"/>
  <c r="L24" i="24"/>
  <c r="K24" i="24"/>
  <c r="J24" i="24"/>
  <c r="I24" i="24"/>
  <c r="H24" i="24"/>
  <c r="G24" i="24"/>
  <c r="F24" i="24"/>
  <c r="B20" i="24"/>
  <c r="B19" i="24"/>
  <c r="CH18" i="24"/>
  <c r="CH19" i="24" s="1"/>
  <c r="CG18" i="24"/>
  <c r="CG19" i="24" s="1"/>
  <c r="CF18" i="24"/>
  <c r="CF19" i="24" s="1"/>
  <c r="CE18" i="24"/>
  <c r="CE19" i="24" s="1"/>
  <c r="CE20" i="24" s="1"/>
  <c r="CE17" i="24" s="1"/>
  <c r="CD18" i="24"/>
  <c r="CD19" i="24" s="1"/>
  <c r="CC18" i="24"/>
  <c r="CB18" i="24"/>
  <c r="CB19" i="24" s="1"/>
  <c r="CA18" i="24"/>
  <c r="CA19" i="24" s="1"/>
  <c r="CA20" i="24" s="1"/>
  <c r="BZ18" i="24"/>
  <c r="BY18" i="24"/>
  <c r="BY19" i="24" s="1"/>
  <c r="BY20" i="24" s="1"/>
  <c r="BX18" i="24"/>
  <c r="BX19" i="24" s="1"/>
  <c r="BX22" i="24" s="1"/>
  <c r="BW18" i="24"/>
  <c r="BW19" i="24" s="1"/>
  <c r="BV18" i="24"/>
  <c r="BV19" i="24" s="1"/>
  <c r="BU18" i="24"/>
  <c r="BU19" i="24" s="1"/>
  <c r="BU20" i="24" s="1"/>
  <c r="BT18" i="24"/>
  <c r="BS18" i="24"/>
  <c r="BR18" i="24"/>
  <c r="BR19" i="24" s="1"/>
  <c r="BQ18" i="24"/>
  <c r="BQ19" i="24" s="1"/>
  <c r="BQ20" i="24" s="1"/>
  <c r="BP18" i="24"/>
  <c r="BO18" i="24"/>
  <c r="BN18" i="24"/>
  <c r="BM18" i="24"/>
  <c r="BM19" i="24" s="1"/>
  <c r="BM20" i="24" s="1"/>
  <c r="BL18" i="24"/>
  <c r="BK18" i="24"/>
  <c r="BJ18" i="24"/>
  <c r="BI18" i="24"/>
  <c r="BI19" i="24" s="1"/>
  <c r="BH18" i="24"/>
  <c r="BH19" i="24" s="1"/>
  <c r="BG18" i="24"/>
  <c r="BG19" i="24" s="1"/>
  <c r="BF18" i="24"/>
  <c r="BF19" i="24" s="1"/>
  <c r="BE18" i="24"/>
  <c r="BE19" i="24" s="1"/>
  <c r="BD18" i="24"/>
  <c r="BD19" i="24" s="1"/>
  <c r="BC18" i="24"/>
  <c r="BB18" i="24"/>
  <c r="BA18" i="24"/>
  <c r="AZ18" i="24"/>
  <c r="AY18" i="24"/>
  <c r="AX18" i="24"/>
  <c r="AW18" i="24"/>
  <c r="AV18" i="24"/>
  <c r="AU18" i="24"/>
  <c r="AT18" i="24"/>
  <c r="AS18" i="24"/>
  <c r="AS19" i="24" s="1"/>
  <c r="AR18" i="24"/>
  <c r="AQ18" i="24"/>
  <c r="AP18" i="24"/>
  <c r="AO18" i="24"/>
  <c r="AN18" i="24"/>
  <c r="AM18" i="24"/>
  <c r="AL18" i="24"/>
  <c r="AL19" i="24" s="1"/>
  <c r="AK18" i="24"/>
  <c r="AK19" i="24" s="1"/>
  <c r="AJ18" i="24"/>
  <c r="AJ19" i="24" s="1"/>
  <c r="AI18" i="24"/>
  <c r="AI19" i="24" s="1"/>
  <c r="AH18" i="24"/>
  <c r="AH19" i="24" s="1"/>
  <c r="AG18" i="24"/>
  <c r="AG19" i="24" s="1"/>
  <c r="AF18" i="24"/>
  <c r="AF19" i="24" s="1"/>
  <c r="AE18" i="24"/>
  <c r="AE19" i="24" s="1"/>
  <c r="AD18" i="24"/>
  <c r="AD19" i="24" s="1"/>
  <c r="AC18" i="24"/>
  <c r="AC19" i="24" s="1"/>
  <c r="AB18" i="24"/>
  <c r="AB19" i="24" s="1"/>
  <c r="AA18" i="24"/>
  <c r="AA19" i="24" s="1"/>
  <c r="Z18" i="24"/>
  <c r="Z19" i="24" s="1"/>
  <c r="Y18" i="24"/>
  <c r="X18" i="24"/>
  <c r="W18" i="24"/>
  <c r="V18" i="24"/>
  <c r="U18" i="24"/>
  <c r="T18" i="24"/>
  <c r="S18" i="24"/>
  <c r="R18" i="24"/>
  <c r="Q18" i="24"/>
  <c r="Q19" i="24" s="1"/>
  <c r="Q20" i="24" s="1"/>
  <c r="P18" i="24"/>
  <c r="O18" i="24"/>
  <c r="N18" i="24"/>
  <c r="N19" i="24" s="1"/>
  <c r="M18" i="24"/>
  <c r="M19" i="24" s="1"/>
  <c r="L18" i="24"/>
  <c r="L19" i="24" s="1"/>
  <c r="K18" i="24"/>
  <c r="K19" i="24" s="1"/>
  <c r="J18" i="24"/>
  <c r="J19" i="24" s="1"/>
  <c r="I18" i="24"/>
  <c r="I19" i="24" s="1"/>
  <c r="H18" i="24"/>
  <c r="H19" i="24" s="1"/>
  <c r="G18" i="24"/>
  <c r="G19" i="24" s="1"/>
  <c r="F18" i="24"/>
  <c r="F19" i="24" s="1"/>
  <c r="E18" i="24"/>
  <c r="E19" i="24" s="1"/>
  <c r="D18" i="24"/>
  <c r="B18" i="24"/>
  <c r="B17" i="24"/>
  <c r="CH16" i="24"/>
  <c r="CG16" i="24"/>
  <c r="CF16" i="24"/>
  <c r="CE16" i="24"/>
  <c r="CD16" i="24"/>
  <c r="CC16" i="24"/>
  <c r="CB16" i="24"/>
  <c r="CA16" i="24"/>
  <c r="BZ16" i="24"/>
  <c r="BY16" i="24"/>
  <c r="BX16" i="24"/>
  <c r="BW16" i="24"/>
  <c r="BV16" i="24"/>
  <c r="BU16" i="24"/>
  <c r="BT16" i="24"/>
  <c r="BS16" i="24"/>
  <c r="BR16" i="24"/>
  <c r="BQ16" i="24"/>
  <c r="BP16" i="24"/>
  <c r="BO16" i="24"/>
  <c r="BN16" i="24"/>
  <c r="BM16" i="24"/>
  <c r="BL16" i="24"/>
  <c r="BK16" i="24"/>
  <c r="BJ16" i="24"/>
  <c r="BI16" i="24"/>
  <c r="BH16" i="24"/>
  <c r="BG16" i="24"/>
  <c r="BF16" i="24"/>
  <c r="BE16" i="24"/>
  <c r="BD16" i="24"/>
  <c r="BC16" i="24"/>
  <c r="BB16" i="24"/>
  <c r="BA16" i="24"/>
  <c r="AZ16" i="24"/>
  <c r="AY16" i="24"/>
  <c r="AX16" i="24"/>
  <c r="AW16" i="24"/>
  <c r="AV16" i="24"/>
  <c r="AU16" i="24"/>
  <c r="AT16" i="24"/>
  <c r="AS16" i="24"/>
  <c r="AR16" i="24"/>
  <c r="AQ16" i="24"/>
  <c r="AP16" i="24"/>
  <c r="AO16" i="24"/>
  <c r="AN16" i="24"/>
  <c r="AM16" i="24"/>
  <c r="AL16" i="24"/>
  <c r="AK16" i="24"/>
  <c r="AJ16" i="24"/>
  <c r="AI16" i="24"/>
  <c r="AH16" i="24"/>
  <c r="AG16" i="24"/>
  <c r="AF16" i="24"/>
  <c r="AE16" i="24"/>
  <c r="AD16" i="24"/>
  <c r="AC16" i="24"/>
  <c r="AB16" i="24"/>
  <c r="AA16" i="24"/>
  <c r="Z16" i="24"/>
  <c r="Y16" i="24"/>
  <c r="X16" i="24"/>
  <c r="W16" i="24"/>
  <c r="V16" i="24"/>
  <c r="U16" i="24"/>
  <c r="T16" i="24"/>
  <c r="S16" i="24"/>
  <c r="R16" i="24"/>
  <c r="Q16" i="24"/>
  <c r="P16" i="24"/>
  <c r="O16" i="24"/>
  <c r="N16" i="24"/>
  <c r="M16" i="24"/>
  <c r="L16" i="24"/>
  <c r="K16" i="24"/>
  <c r="J16" i="24"/>
  <c r="I16" i="24"/>
  <c r="H16" i="24"/>
  <c r="G16" i="24"/>
  <c r="F16" i="24"/>
  <c r="B12" i="24"/>
  <c r="CH11" i="24"/>
  <c r="CG11" i="24"/>
  <c r="CF11" i="24"/>
  <c r="CE11" i="24"/>
  <c r="CD11" i="24"/>
  <c r="CC11" i="24"/>
  <c r="CB11" i="24"/>
  <c r="CA11" i="24"/>
  <c r="CA12" i="24" s="1"/>
  <c r="CA10" i="24" s="1"/>
  <c r="BZ11" i="24"/>
  <c r="BY11" i="24"/>
  <c r="BX11" i="24"/>
  <c r="BW11" i="24"/>
  <c r="BV11" i="24"/>
  <c r="BU11" i="24"/>
  <c r="BT11" i="24"/>
  <c r="BS11" i="24"/>
  <c r="BR11" i="24"/>
  <c r="BQ11" i="24"/>
  <c r="BP11" i="24"/>
  <c r="BO11" i="24"/>
  <c r="BN11" i="24"/>
  <c r="BM11" i="24"/>
  <c r="BL11" i="24"/>
  <c r="BK11" i="24"/>
  <c r="BJ11" i="24"/>
  <c r="BI11" i="24"/>
  <c r="BH11" i="24"/>
  <c r="BG11" i="24"/>
  <c r="BF11" i="24"/>
  <c r="BE11" i="24"/>
  <c r="BD11" i="24"/>
  <c r="BC11" i="24"/>
  <c r="BC12" i="24" s="1"/>
  <c r="BC10" i="24" s="1"/>
  <c r="BB11" i="24"/>
  <c r="BA11" i="24"/>
  <c r="AZ11" i="24"/>
  <c r="AY11" i="24"/>
  <c r="AX11" i="24"/>
  <c r="AW11" i="24"/>
  <c r="AV11" i="24"/>
  <c r="AU11" i="24"/>
  <c r="AT11" i="24"/>
  <c r="AS11" i="24"/>
  <c r="AR11" i="24"/>
  <c r="AQ11" i="24"/>
  <c r="AP11" i="24"/>
  <c r="AO11" i="24"/>
  <c r="AN11" i="24"/>
  <c r="AM11" i="24"/>
  <c r="AL11" i="24"/>
  <c r="AK11" i="24"/>
  <c r="AJ11" i="24"/>
  <c r="AI11" i="24"/>
  <c r="AH11" i="24"/>
  <c r="AG11" i="24"/>
  <c r="AF11" i="24"/>
  <c r="AE11" i="24"/>
  <c r="AE12" i="24" s="1"/>
  <c r="AE10" i="24" s="1"/>
  <c r="AD11" i="24"/>
  <c r="AC11" i="24"/>
  <c r="AB11" i="24"/>
  <c r="AA11" i="24"/>
  <c r="Z11" i="24"/>
  <c r="Y11" i="24"/>
  <c r="X11" i="24"/>
  <c r="W11" i="24"/>
  <c r="V11" i="24"/>
  <c r="U11" i="24"/>
  <c r="T11" i="24"/>
  <c r="S11" i="24"/>
  <c r="R11" i="24"/>
  <c r="Q11" i="24"/>
  <c r="P11" i="24"/>
  <c r="O11" i="24"/>
  <c r="N11" i="24"/>
  <c r="M11" i="24"/>
  <c r="L11" i="24"/>
  <c r="K11" i="24"/>
  <c r="J11" i="24"/>
  <c r="I11" i="24"/>
  <c r="H11" i="24"/>
  <c r="G11" i="24"/>
  <c r="G12" i="24" s="1"/>
  <c r="G10" i="24" s="1"/>
  <c r="F11" i="24"/>
  <c r="E11" i="24"/>
  <c r="E12" i="24" s="1"/>
  <c r="E10" i="24" s="1"/>
  <c r="D11" i="24"/>
  <c r="D12" i="24" s="1"/>
  <c r="D10" i="24" s="1"/>
  <c r="B11" i="24"/>
  <c r="B10" i="24"/>
  <c r="CH9" i="24"/>
  <c r="CG9" i="24"/>
  <c r="CF9" i="24"/>
  <c r="CE9" i="24"/>
  <c r="CD9" i="24"/>
  <c r="CC9" i="24"/>
  <c r="CB9" i="24"/>
  <c r="CA9" i="24"/>
  <c r="BZ9" i="24"/>
  <c r="BY9" i="24"/>
  <c r="BX9" i="24"/>
  <c r="BW9" i="24"/>
  <c r="BV9" i="24"/>
  <c r="BU9" i="24"/>
  <c r="BT9" i="24"/>
  <c r="BS9" i="24"/>
  <c r="BR9" i="24"/>
  <c r="BQ9" i="24"/>
  <c r="BP9" i="24"/>
  <c r="BO9" i="24"/>
  <c r="BN9" i="24"/>
  <c r="BM9" i="24"/>
  <c r="BL9" i="24"/>
  <c r="BK9" i="24"/>
  <c r="BJ9" i="24"/>
  <c r="BI9" i="24"/>
  <c r="BH9" i="24"/>
  <c r="BG9" i="24"/>
  <c r="BF9" i="24"/>
  <c r="BE9" i="24"/>
  <c r="BD9" i="24"/>
  <c r="BC9" i="24"/>
  <c r="BB9" i="24"/>
  <c r="BA9" i="24"/>
  <c r="AZ9" i="24"/>
  <c r="AY9" i="24"/>
  <c r="AX9" i="24"/>
  <c r="AW9" i="24"/>
  <c r="AV9" i="24"/>
  <c r="AU9" i="24"/>
  <c r="AT9" i="24"/>
  <c r="AS9" i="24"/>
  <c r="AR9" i="24"/>
  <c r="AQ9" i="24"/>
  <c r="AP9" i="24"/>
  <c r="AO9" i="24"/>
  <c r="AN9" i="24"/>
  <c r="AM9" i="24"/>
  <c r="AL9" i="24"/>
  <c r="AK9" i="24"/>
  <c r="AJ9" i="24"/>
  <c r="AI9" i="24"/>
  <c r="AH9" i="24"/>
  <c r="AG9" i="24"/>
  <c r="AF9" i="24"/>
  <c r="AE9" i="24"/>
  <c r="AD9" i="24"/>
  <c r="AC9" i="24"/>
  <c r="AB9" i="24"/>
  <c r="AA9" i="24"/>
  <c r="Z9" i="24"/>
  <c r="Y9" i="24"/>
  <c r="X9" i="24"/>
  <c r="W9" i="24"/>
  <c r="V9" i="24"/>
  <c r="U9" i="24"/>
  <c r="T9" i="24"/>
  <c r="S9" i="24"/>
  <c r="R9" i="24"/>
  <c r="Q9" i="24"/>
  <c r="P9" i="24"/>
  <c r="O9" i="24"/>
  <c r="N9" i="24"/>
  <c r="M9" i="24"/>
  <c r="L9" i="24"/>
  <c r="K9" i="24"/>
  <c r="J9" i="24"/>
  <c r="I9" i="24"/>
  <c r="H9" i="24"/>
  <c r="G9" i="24"/>
  <c r="F9" i="24"/>
  <c r="B5" i="24"/>
  <c r="CH4" i="24"/>
  <c r="CH5" i="24" s="1"/>
  <c r="CG4" i="24"/>
  <c r="CG5" i="24" s="1"/>
  <c r="CF4" i="24"/>
  <c r="CF5" i="24" s="1"/>
  <c r="CE4" i="24"/>
  <c r="CE5" i="24" s="1"/>
  <c r="CD4" i="24"/>
  <c r="CD5" i="24" s="1"/>
  <c r="CC4" i="24"/>
  <c r="CC5" i="24" s="1"/>
  <c r="CB4" i="24"/>
  <c r="CB5" i="24" s="1"/>
  <c r="CA4" i="24"/>
  <c r="CA5" i="24" s="1"/>
  <c r="BZ4" i="24"/>
  <c r="BZ5" i="24" s="1"/>
  <c r="BY4" i="24"/>
  <c r="BY5" i="24" s="1"/>
  <c r="BX4" i="24"/>
  <c r="BX5" i="24" s="1"/>
  <c r="BW4" i="24"/>
  <c r="BW5" i="24" s="1"/>
  <c r="BV4" i="24"/>
  <c r="BV5" i="24" s="1"/>
  <c r="BU4" i="24"/>
  <c r="BU5" i="24" s="1"/>
  <c r="BT4" i="24"/>
  <c r="BT5" i="24" s="1"/>
  <c r="BS4" i="24"/>
  <c r="BS5" i="24" s="1"/>
  <c r="BR4" i="24"/>
  <c r="BR5" i="24" s="1"/>
  <c r="BQ4" i="24"/>
  <c r="BQ5" i="24" s="1"/>
  <c r="BP4" i="24"/>
  <c r="BP5" i="24" s="1"/>
  <c r="BO4" i="24"/>
  <c r="BO5" i="24" s="1"/>
  <c r="BN4" i="24"/>
  <c r="BN5" i="24" s="1"/>
  <c r="BM4" i="24"/>
  <c r="BM5" i="24" s="1"/>
  <c r="BL4" i="24"/>
  <c r="BL5" i="24" s="1"/>
  <c r="BK4" i="24"/>
  <c r="BK5" i="24" s="1"/>
  <c r="BJ4" i="24"/>
  <c r="BJ5" i="24" s="1"/>
  <c r="BI4" i="24"/>
  <c r="BI5" i="24" s="1"/>
  <c r="BH4" i="24"/>
  <c r="BH5" i="24" s="1"/>
  <c r="BG4" i="24"/>
  <c r="BG5" i="24" s="1"/>
  <c r="BF4" i="24"/>
  <c r="BF5" i="24" s="1"/>
  <c r="BE4" i="24"/>
  <c r="BE5" i="24" s="1"/>
  <c r="BD4" i="24"/>
  <c r="BD5" i="24" s="1"/>
  <c r="BC4" i="24"/>
  <c r="BC5" i="24" s="1"/>
  <c r="BB4" i="24"/>
  <c r="BB5" i="24" s="1"/>
  <c r="BA4" i="24"/>
  <c r="BA5" i="24" s="1"/>
  <c r="AZ4" i="24"/>
  <c r="AZ5" i="24" s="1"/>
  <c r="AY4" i="24"/>
  <c r="AY5" i="24" s="1"/>
  <c r="AX4" i="24"/>
  <c r="AX5" i="24" s="1"/>
  <c r="AW4" i="24"/>
  <c r="AW5" i="24" s="1"/>
  <c r="AV4" i="24"/>
  <c r="AV5" i="24" s="1"/>
  <c r="AU4" i="24"/>
  <c r="AU5" i="24" s="1"/>
  <c r="AT4" i="24"/>
  <c r="AT5" i="24" s="1"/>
  <c r="AS4" i="24"/>
  <c r="AS5" i="24" s="1"/>
  <c r="AR4" i="24"/>
  <c r="AR5" i="24" s="1"/>
  <c r="AQ4" i="24"/>
  <c r="AQ5" i="24" s="1"/>
  <c r="AP4" i="24"/>
  <c r="AP5" i="24" s="1"/>
  <c r="AO4" i="24"/>
  <c r="AO5" i="24" s="1"/>
  <c r="AN4" i="24"/>
  <c r="AN5" i="24" s="1"/>
  <c r="AM4" i="24"/>
  <c r="AM5" i="24" s="1"/>
  <c r="AL4" i="24"/>
  <c r="AL5" i="24" s="1"/>
  <c r="AK4" i="24"/>
  <c r="AK5" i="24" s="1"/>
  <c r="AJ4" i="24"/>
  <c r="AJ5" i="24" s="1"/>
  <c r="AI4" i="24"/>
  <c r="AI5" i="24" s="1"/>
  <c r="AH4" i="24"/>
  <c r="AH5" i="24" s="1"/>
  <c r="AG4" i="24"/>
  <c r="AG5" i="24" s="1"/>
  <c r="AF4" i="24"/>
  <c r="AF5" i="24" s="1"/>
  <c r="AE4" i="24"/>
  <c r="AE5" i="24" s="1"/>
  <c r="AD4" i="24"/>
  <c r="AD5" i="24" s="1"/>
  <c r="AC4" i="24"/>
  <c r="AC5" i="24" s="1"/>
  <c r="AB4" i="24"/>
  <c r="AB5" i="24" s="1"/>
  <c r="AA4" i="24"/>
  <c r="AA5" i="24" s="1"/>
  <c r="Z4" i="24"/>
  <c r="Z5" i="24" s="1"/>
  <c r="Y4" i="24"/>
  <c r="Y5" i="24" s="1"/>
  <c r="X4" i="24"/>
  <c r="X5" i="24" s="1"/>
  <c r="W4" i="24"/>
  <c r="W5" i="24" s="1"/>
  <c r="V4" i="24"/>
  <c r="V5" i="24" s="1"/>
  <c r="U4" i="24"/>
  <c r="U5" i="24" s="1"/>
  <c r="T4" i="24"/>
  <c r="T5" i="24" s="1"/>
  <c r="S4" i="24"/>
  <c r="S5" i="24" s="1"/>
  <c r="R4" i="24"/>
  <c r="R5" i="24" s="1"/>
  <c r="Q4" i="24"/>
  <c r="Q5" i="24" s="1"/>
  <c r="P4" i="24"/>
  <c r="P5" i="24" s="1"/>
  <c r="O4" i="24"/>
  <c r="O5" i="24" s="1"/>
  <c r="N4" i="24"/>
  <c r="N5" i="24" s="1"/>
  <c r="M4" i="24"/>
  <c r="M5" i="24" s="1"/>
  <c r="L4" i="24"/>
  <c r="L5" i="24" s="1"/>
  <c r="K4" i="24"/>
  <c r="K5" i="24" s="1"/>
  <c r="J4" i="24"/>
  <c r="J5" i="24" s="1"/>
  <c r="I4" i="24"/>
  <c r="I5" i="24" s="1"/>
  <c r="H4" i="24"/>
  <c r="H5" i="24" s="1"/>
  <c r="G4" i="24"/>
  <c r="G5" i="24" s="1"/>
  <c r="F4" i="24"/>
  <c r="F5" i="24" s="1"/>
  <c r="E4" i="24"/>
  <c r="E5" i="24" s="1"/>
  <c r="D4" i="24"/>
  <c r="D5" i="24" s="1"/>
  <c r="B4" i="24"/>
  <c r="AM4" i="5"/>
  <c r="AM5" i="5" s="1"/>
  <c r="AN4" i="5"/>
  <c r="AN5" i="5" s="1"/>
  <c r="AO4" i="5"/>
  <c r="AO5" i="5" s="1"/>
  <c r="AP4" i="5"/>
  <c r="AP5" i="5" s="1"/>
  <c r="AQ4" i="5"/>
  <c r="AQ5" i="5" s="1"/>
  <c r="AR4" i="5"/>
  <c r="AR5" i="5" s="1"/>
  <c r="AS4" i="5"/>
  <c r="AS5" i="5" s="1"/>
  <c r="AT4" i="5"/>
  <c r="AT5" i="5" s="1"/>
  <c r="AU4" i="5"/>
  <c r="AU5" i="5" s="1"/>
  <c r="AV4" i="5"/>
  <c r="AV5" i="5" s="1"/>
  <c r="AW4" i="5"/>
  <c r="AW5" i="5" s="1"/>
  <c r="AX4" i="5"/>
  <c r="AX5" i="5" s="1"/>
  <c r="AY4" i="5"/>
  <c r="AY5" i="5" s="1"/>
  <c r="AZ4" i="5"/>
  <c r="AZ5" i="5" s="1"/>
  <c r="BA4" i="5"/>
  <c r="BA5" i="5" s="1"/>
  <c r="BB4" i="5"/>
  <c r="BB5" i="5" s="1"/>
  <c r="BC4" i="5"/>
  <c r="BC5" i="5" s="1"/>
  <c r="BD4" i="5"/>
  <c r="BD5" i="5" s="1"/>
  <c r="BE4" i="5"/>
  <c r="BE5" i="5" s="1"/>
  <c r="BF4" i="5"/>
  <c r="BF5" i="5" s="1"/>
  <c r="BG4" i="5"/>
  <c r="BG5" i="5" s="1"/>
  <c r="BH4" i="5"/>
  <c r="BH5" i="5" s="1"/>
  <c r="BI4" i="5"/>
  <c r="BI5" i="5" s="1"/>
  <c r="BJ4" i="5"/>
  <c r="BJ5" i="5" s="1"/>
  <c r="BK4" i="5"/>
  <c r="BK5" i="5" s="1"/>
  <c r="BL4" i="5"/>
  <c r="BL5" i="5" s="1"/>
  <c r="BM4" i="5"/>
  <c r="BM5" i="5" s="1"/>
  <c r="BN4" i="5"/>
  <c r="BN5" i="5" s="1"/>
  <c r="BO4" i="5"/>
  <c r="BO5" i="5" s="1"/>
  <c r="BP4" i="5"/>
  <c r="BP5" i="5" s="1"/>
  <c r="BQ4" i="5"/>
  <c r="BQ5" i="5" s="1"/>
  <c r="BR4" i="5"/>
  <c r="BR5" i="5" s="1"/>
  <c r="BS4" i="5"/>
  <c r="BS5" i="5" s="1"/>
  <c r="BT4" i="5"/>
  <c r="BT5" i="5" s="1"/>
  <c r="BU4" i="5"/>
  <c r="BU5" i="5" s="1"/>
  <c r="BV4" i="5"/>
  <c r="BV5" i="5" s="1"/>
  <c r="BW4" i="5"/>
  <c r="BW5" i="5" s="1"/>
  <c r="BX4" i="5"/>
  <c r="BX5" i="5" s="1"/>
  <c r="BY4" i="5"/>
  <c r="BY5" i="5" s="1"/>
  <c r="BZ4" i="5"/>
  <c r="BZ5" i="5" s="1"/>
  <c r="CA4" i="5"/>
  <c r="CA5" i="5" s="1"/>
  <c r="CB4" i="5"/>
  <c r="CB5" i="5" s="1"/>
  <c r="CC4" i="5"/>
  <c r="CC5" i="5" s="1"/>
  <c r="CD4" i="5"/>
  <c r="CD5" i="5" s="1"/>
  <c r="CE4" i="5"/>
  <c r="CE5" i="5" s="1"/>
  <c r="CF4" i="5"/>
  <c r="CF5" i="5" s="1"/>
  <c r="CG4" i="5"/>
  <c r="CG5" i="5" s="1"/>
  <c r="CH4" i="5"/>
  <c r="CH5" i="5" s="1"/>
  <c r="AM9" i="5"/>
  <c r="AN9" i="5"/>
  <c r="AO9" i="5"/>
  <c r="AP9" i="5"/>
  <c r="AQ9" i="5"/>
  <c r="AR9" i="5"/>
  <c r="AS9" i="5"/>
  <c r="AT9" i="5"/>
  <c r="AU9" i="5"/>
  <c r="AV9" i="5"/>
  <c r="AW9" i="5"/>
  <c r="AX9" i="5"/>
  <c r="AY9" i="5"/>
  <c r="AZ9" i="5"/>
  <c r="BA9" i="5"/>
  <c r="BB9" i="5"/>
  <c r="BC9" i="5"/>
  <c r="BD9" i="5"/>
  <c r="BE9" i="5"/>
  <c r="BF9" i="5"/>
  <c r="BG9" i="5"/>
  <c r="BH9" i="5"/>
  <c r="BI9" i="5"/>
  <c r="BJ9" i="5"/>
  <c r="BK9" i="5"/>
  <c r="BL9" i="5"/>
  <c r="BM9" i="5"/>
  <c r="BN9" i="5"/>
  <c r="BO9" i="5"/>
  <c r="BP9" i="5"/>
  <c r="BQ9" i="5"/>
  <c r="BR9" i="5"/>
  <c r="BS9" i="5"/>
  <c r="BT9" i="5"/>
  <c r="BU9" i="5"/>
  <c r="BV9" i="5"/>
  <c r="BW9" i="5"/>
  <c r="BX9" i="5"/>
  <c r="BY9" i="5"/>
  <c r="BZ9" i="5"/>
  <c r="CA9" i="5"/>
  <c r="CB9" i="5"/>
  <c r="CC9" i="5"/>
  <c r="CD9" i="5"/>
  <c r="CE9" i="5"/>
  <c r="CF9" i="5"/>
  <c r="CG9" i="5"/>
  <c r="CH9" i="5"/>
  <c r="AM11" i="5"/>
  <c r="AN11" i="5"/>
  <c r="AO11" i="5"/>
  <c r="AP11" i="5"/>
  <c r="AQ11" i="5"/>
  <c r="AR11" i="5"/>
  <c r="AS11" i="5"/>
  <c r="AT11" i="5"/>
  <c r="AU11" i="5"/>
  <c r="AV11" i="5"/>
  <c r="AW11" i="5"/>
  <c r="AX11" i="5"/>
  <c r="AY11" i="5"/>
  <c r="AZ11" i="5"/>
  <c r="BA11" i="5"/>
  <c r="BB11" i="5"/>
  <c r="BB12" i="5" s="1"/>
  <c r="BB10" i="5" s="1"/>
  <c r="BC11" i="5"/>
  <c r="BC12" i="5" s="1"/>
  <c r="BD11" i="5"/>
  <c r="BE11" i="5"/>
  <c r="BF11" i="5"/>
  <c r="BG11" i="5"/>
  <c r="BG12" i="5" s="1"/>
  <c r="BH11" i="5"/>
  <c r="BH12" i="5" s="1"/>
  <c r="BI11" i="5"/>
  <c r="BI12" i="5" s="1"/>
  <c r="BJ11" i="5"/>
  <c r="BK11" i="5"/>
  <c r="BL11" i="5"/>
  <c r="BM11" i="5"/>
  <c r="BN11" i="5"/>
  <c r="BO11" i="5"/>
  <c r="BP11" i="5"/>
  <c r="BQ11" i="5"/>
  <c r="BR11" i="5"/>
  <c r="BS11" i="5"/>
  <c r="BT11" i="5"/>
  <c r="BT12" i="5" s="1"/>
  <c r="BU11" i="5"/>
  <c r="BV11" i="5"/>
  <c r="BW11" i="5"/>
  <c r="BX11" i="5"/>
  <c r="BY11" i="5"/>
  <c r="BZ11" i="5"/>
  <c r="CA11" i="5"/>
  <c r="CA12" i="5" s="1"/>
  <c r="CB11" i="5"/>
  <c r="CC11" i="5"/>
  <c r="CD11" i="5"/>
  <c r="CE11" i="5"/>
  <c r="CE12" i="5" s="1"/>
  <c r="CF11" i="5"/>
  <c r="CF12" i="5" s="1"/>
  <c r="CG11" i="5"/>
  <c r="CG12" i="5" s="1"/>
  <c r="CH11" i="5"/>
  <c r="AM16" i="5"/>
  <c r="AN16" i="5"/>
  <c r="AO16" i="5"/>
  <c r="AP16" i="5"/>
  <c r="AQ16" i="5"/>
  <c r="AR16" i="5"/>
  <c r="AS16" i="5"/>
  <c r="AT16" i="5"/>
  <c r="AU16" i="5"/>
  <c r="AV16" i="5"/>
  <c r="AW16" i="5"/>
  <c r="AX16" i="5"/>
  <c r="AY16" i="5"/>
  <c r="AZ16" i="5"/>
  <c r="BA16" i="5"/>
  <c r="BB16" i="5"/>
  <c r="BC16" i="5"/>
  <c r="BD16" i="5"/>
  <c r="BE16" i="5"/>
  <c r="BF16" i="5"/>
  <c r="BG16" i="5"/>
  <c r="BH16" i="5"/>
  <c r="BI16" i="5"/>
  <c r="BJ16" i="5"/>
  <c r="BK16" i="5"/>
  <c r="BL16" i="5"/>
  <c r="BM16" i="5"/>
  <c r="BN16" i="5"/>
  <c r="BO16" i="5"/>
  <c r="BP16" i="5"/>
  <c r="BQ16" i="5"/>
  <c r="BR16" i="5"/>
  <c r="BS16" i="5"/>
  <c r="BT16" i="5"/>
  <c r="BU16" i="5"/>
  <c r="BV16" i="5"/>
  <c r="BW16" i="5"/>
  <c r="BX16" i="5"/>
  <c r="BY16" i="5"/>
  <c r="BZ16" i="5"/>
  <c r="CA16" i="5"/>
  <c r="CB16" i="5"/>
  <c r="CC16" i="5"/>
  <c r="CD16" i="5"/>
  <c r="CE16" i="5"/>
  <c r="CF16" i="5"/>
  <c r="CG16" i="5"/>
  <c r="CH16" i="5"/>
  <c r="AM18" i="5"/>
  <c r="AN18" i="5"/>
  <c r="AO18" i="5"/>
  <c r="AO19" i="5" s="1"/>
  <c r="AO20" i="5" s="1"/>
  <c r="AP18" i="5"/>
  <c r="AP19" i="5" s="1"/>
  <c r="AQ18" i="5"/>
  <c r="AQ19" i="5" s="1"/>
  <c r="AR18" i="5"/>
  <c r="AR19" i="5" s="1"/>
  <c r="AS18" i="5"/>
  <c r="AT18" i="5"/>
  <c r="AT19" i="5" s="1"/>
  <c r="AU18" i="5"/>
  <c r="AU19" i="5" s="1"/>
  <c r="AV18" i="5"/>
  <c r="AV19" i="5" s="1"/>
  <c r="AW18" i="5"/>
  <c r="AX18" i="5"/>
  <c r="AX19" i="5" s="1"/>
  <c r="AY18" i="5"/>
  <c r="AY19" i="5" s="1"/>
  <c r="AZ18" i="5"/>
  <c r="AZ19" i="5" s="1"/>
  <c r="AZ20" i="5" s="1"/>
  <c r="BA18" i="5"/>
  <c r="BA19" i="5" s="1"/>
  <c r="BA20" i="5" s="1"/>
  <c r="BB18" i="5"/>
  <c r="BB19" i="5" s="1"/>
  <c r="BC18" i="5"/>
  <c r="BC19" i="5" s="1"/>
  <c r="BC20" i="5" s="1"/>
  <c r="BD18" i="5"/>
  <c r="BD19" i="5" s="1"/>
  <c r="BD20" i="5" s="1"/>
  <c r="BE18" i="5"/>
  <c r="BF18" i="5"/>
  <c r="BF19" i="5" s="1"/>
  <c r="BG18" i="5"/>
  <c r="BH18" i="5"/>
  <c r="BI18" i="5"/>
  <c r="BI19" i="5" s="1"/>
  <c r="BJ18" i="5"/>
  <c r="BJ19" i="5" s="1"/>
  <c r="BK18" i="5"/>
  <c r="BL18" i="5"/>
  <c r="BM18" i="5"/>
  <c r="BM19" i="5" s="1"/>
  <c r="BM20" i="5" s="1"/>
  <c r="BM17" i="5" s="1"/>
  <c r="BN18" i="5"/>
  <c r="BN19" i="5" s="1"/>
  <c r="BO18" i="5"/>
  <c r="BP18" i="5"/>
  <c r="BQ18" i="5"/>
  <c r="BR18" i="5"/>
  <c r="BR19" i="5" s="1"/>
  <c r="BS18" i="5"/>
  <c r="BS19" i="5" s="1"/>
  <c r="BS20" i="5" s="1"/>
  <c r="BT18" i="5"/>
  <c r="BT19" i="5" s="1"/>
  <c r="BU18" i="5"/>
  <c r="BU19" i="5" s="1"/>
  <c r="BU20" i="5" s="1"/>
  <c r="BU17" i="5" s="1"/>
  <c r="BV18" i="5"/>
  <c r="BV19" i="5" s="1"/>
  <c r="BW18" i="5"/>
  <c r="BW19" i="5" s="1"/>
  <c r="BX18" i="5"/>
  <c r="BX19" i="5" s="1"/>
  <c r="BX20" i="5" s="1"/>
  <c r="BX17" i="5" s="1"/>
  <c r="BY18" i="5"/>
  <c r="BY19" i="5" s="1"/>
  <c r="BZ18" i="5"/>
  <c r="BZ19" i="5" s="1"/>
  <c r="CA18" i="5"/>
  <c r="CA19" i="5" s="1"/>
  <c r="CB18" i="5"/>
  <c r="CB19" i="5" s="1"/>
  <c r="CC18" i="5"/>
  <c r="CD18" i="5"/>
  <c r="CE18" i="5"/>
  <c r="CF18" i="5"/>
  <c r="CG18" i="5"/>
  <c r="CG19" i="5" s="1"/>
  <c r="CH18" i="5"/>
  <c r="AM24" i="5"/>
  <c r="AN24" i="5"/>
  <c r="AO24" i="5"/>
  <c r="AP24" i="5"/>
  <c r="AQ24" i="5"/>
  <c r="AR24" i="5"/>
  <c r="AS24" i="5"/>
  <c r="AT24" i="5"/>
  <c r="AU24" i="5"/>
  <c r="AV24" i="5"/>
  <c r="AW24" i="5"/>
  <c r="AX24" i="5"/>
  <c r="AY24" i="5"/>
  <c r="AZ24" i="5"/>
  <c r="BA24" i="5"/>
  <c r="BB24" i="5"/>
  <c r="BC24" i="5"/>
  <c r="BD24" i="5"/>
  <c r="BE24" i="5"/>
  <c r="BF24" i="5"/>
  <c r="BG24" i="5"/>
  <c r="BH24" i="5"/>
  <c r="BI24" i="5"/>
  <c r="BJ24" i="5"/>
  <c r="BK24" i="5"/>
  <c r="BL24" i="5"/>
  <c r="BM24" i="5"/>
  <c r="BN24" i="5"/>
  <c r="BO24" i="5"/>
  <c r="BP24" i="5"/>
  <c r="BQ24" i="5"/>
  <c r="BR24" i="5"/>
  <c r="BS24" i="5"/>
  <c r="BT24" i="5"/>
  <c r="BU24" i="5"/>
  <c r="BV24" i="5"/>
  <c r="BW24" i="5"/>
  <c r="BX24" i="5"/>
  <c r="BY24" i="5"/>
  <c r="BZ24" i="5"/>
  <c r="CA24" i="5"/>
  <c r="CB24" i="5"/>
  <c r="CC24" i="5"/>
  <c r="CD24" i="5"/>
  <c r="CE24" i="5"/>
  <c r="CF24" i="5"/>
  <c r="CG24" i="5"/>
  <c r="CH24" i="5"/>
  <c r="AM26" i="5"/>
  <c r="AM27" i="5" s="1"/>
  <c r="AN26" i="5"/>
  <c r="AN27" i="5" s="1"/>
  <c r="AO26" i="5"/>
  <c r="AO27" i="5" s="1"/>
  <c r="AP26" i="5"/>
  <c r="AP27" i="5" s="1"/>
  <c r="AQ26" i="5"/>
  <c r="AQ27" i="5" s="1"/>
  <c r="AR26" i="5"/>
  <c r="AS26" i="5"/>
  <c r="AS27" i="5" s="1"/>
  <c r="AT26" i="5"/>
  <c r="AT27" i="5" s="1"/>
  <c r="AU26" i="5"/>
  <c r="AU27" i="5" s="1"/>
  <c r="AV26" i="5"/>
  <c r="AV27" i="5" s="1"/>
  <c r="AW26" i="5"/>
  <c r="AX26" i="5"/>
  <c r="AX27" i="5" s="1"/>
  <c r="AY26" i="5"/>
  <c r="AY27" i="5" s="1"/>
  <c r="AZ26" i="5"/>
  <c r="AZ27" i="5" s="1"/>
  <c r="BA26" i="5"/>
  <c r="BB26" i="5"/>
  <c r="BB27" i="5" s="1"/>
  <c r="BC26" i="5"/>
  <c r="BC27" i="5" s="1"/>
  <c r="BC28" i="5" s="1"/>
  <c r="BD26" i="5"/>
  <c r="BD27" i="5" s="1"/>
  <c r="BE26" i="5"/>
  <c r="BF26" i="5"/>
  <c r="BG26" i="5"/>
  <c r="BH26" i="5"/>
  <c r="BH27" i="5" s="1"/>
  <c r="BI26" i="5"/>
  <c r="BI27" i="5" s="1"/>
  <c r="BJ26" i="5"/>
  <c r="BJ27" i="5" s="1"/>
  <c r="BK26" i="5"/>
  <c r="BK27" i="5" s="1"/>
  <c r="BL26" i="5"/>
  <c r="BM26" i="5"/>
  <c r="BM27" i="5" s="1"/>
  <c r="BM28" i="5" s="1"/>
  <c r="BN26" i="5"/>
  <c r="BN27" i="5" s="1"/>
  <c r="BN28" i="5" s="1"/>
  <c r="BN29" i="5" s="1"/>
  <c r="BO26" i="5"/>
  <c r="BO27" i="5" s="1"/>
  <c r="BP26" i="5"/>
  <c r="BP27" i="5" s="1"/>
  <c r="BQ26" i="5"/>
  <c r="BQ27" i="5" s="1"/>
  <c r="BR26" i="5"/>
  <c r="BR27" i="5" s="1"/>
  <c r="BS26" i="5"/>
  <c r="BT26" i="5"/>
  <c r="BU26" i="5"/>
  <c r="BV26" i="5"/>
  <c r="BW26" i="5"/>
  <c r="BW27" i="5" s="1"/>
  <c r="BW28" i="5" s="1"/>
  <c r="BX26" i="5"/>
  <c r="BX27" i="5" s="1"/>
  <c r="BY26" i="5"/>
  <c r="BZ26" i="5"/>
  <c r="BZ27" i="5" s="1"/>
  <c r="CA26" i="5"/>
  <c r="CB26" i="5"/>
  <c r="CC26" i="5"/>
  <c r="CD26" i="5"/>
  <c r="CE26" i="5"/>
  <c r="CF26" i="5"/>
  <c r="CF27" i="5" s="1"/>
  <c r="CF28" i="5" s="1"/>
  <c r="CF29" i="5" s="1"/>
  <c r="CG26" i="5"/>
  <c r="CG27" i="5" s="1"/>
  <c r="CG28" i="5" s="1"/>
  <c r="CG29" i="5" s="1"/>
  <c r="CH26" i="5"/>
  <c r="CH27" i="5" s="1"/>
  <c r="CH28" i="5" s="1"/>
  <c r="CH29" i="5" s="1"/>
  <c r="AM33" i="5"/>
  <c r="AN33" i="5"/>
  <c r="AO33" i="5"/>
  <c r="AP33" i="5"/>
  <c r="AQ33" i="5"/>
  <c r="AR33" i="5"/>
  <c r="AS33" i="5"/>
  <c r="AT33" i="5"/>
  <c r="AU33" i="5"/>
  <c r="AV33" i="5"/>
  <c r="AW33" i="5"/>
  <c r="AX33" i="5"/>
  <c r="AY33" i="5"/>
  <c r="AZ33" i="5"/>
  <c r="BA33" i="5"/>
  <c r="BB33" i="5"/>
  <c r="BC33" i="5"/>
  <c r="BD33" i="5"/>
  <c r="BE33" i="5"/>
  <c r="BF33" i="5"/>
  <c r="BG33" i="5"/>
  <c r="BH33" i="5"/>
  <c r="BI33" i="5"/>
  <c r="BJ33" i="5"/>
  <c r="BK33" i="5"/>
  <c r="BL33" i="5"/>
  <c r="BM33" i="5"/>
  <c r="BN33" i="5"/>
  <c r="BO33" i="5"/>
  <c r="BP33" i="5"/>
  <c r="BQ33" i="5"/>
  <c r="BR33" i="5"/>
  <c r="BS33" i="5"/>
  <c r="BT33" i="5"/>
  <c r="BU33" i="5"/>
  <c r="BV33" i="5"/>
  <c r="BW33" i="5"/>
  <c r="BX33" i="5"/>
  <c r="BY33" i="5"/>
  <c r="BZ33" i="5"/>
  <c r="CA33" i="5"/>
  <c r="CB33" i="5"/>
  <c r="CC33" i="5"/>
  <c r="CD33" i="5"/>
  <c r="CE33" i="5"/>
  <c r="CF33" i="5"/>
  <c r="CG33" i="5"/>
  <c r="CH33" i="5"/>
  <c r="AM35" i="5"/>
  <c r="AN35" i="5"/>
  <c r="AN36" i="5" s="1"/>
  <c r="AO35" i="5"/>
  <c r="AP35" i="5"/>
  <c r="AP36" i="5" s="1"/>
  <c r="AQ35" i="5"/>
  <c r="AQ36" i="5" s="1"/>
  <c r="AR35" i="5"/>
  <c r="AS35" i="5"/>
  <c r="AS36" i="5" s="1"/>
  <c r="AT35" i="5"/>
  <c r="AT36" i="5" s="1"/>
  <c r="AT37" i="5" s="1"/>
  <c r="AU35" i="5"/>
  <c r="AU36" i="5" s="1"/>
  <c r="AV35" i="5"/>
  <c r="AW35" i="5"/>
  <c r="AW36" i="5" s="1"/>
  <c r="AX35" i="5"/>
  <c r="AY35" i="5"/>
  <c r="AZ35" i="5"/>
  <c r="AZ36" i="5" s="1"/>
  <c r="BA35" i="5"/>
  <c r="BA36" i="5" s="1"/>
  <c r="BB35" i="5"/>
  <c r="BB36" i="5" s="1"/>
  <c r="BC35" i="5"/>
  <c r="BD35" i="5"/>
  <c r="BE35" i="5"/>
  <c r="BF35" i="5"/>
  <c r="BG35" i="5"/>
  <c r="BH35" i="5"/>
  <c r="BH36" i="5" s="1"/>
  <c r="BH37" i="5" s="1"/>
  <c r="BI35" i="5"/>
  <c r="BI36" i="5" s="1"/>
  <c r="BJ35" i="5"/>
  <c r="BK35" i="5"/>
  <c r="BK36" i="5" s="1"/>
  <c r="BL35" i="5"/>
  <c r="BL36" i="5" s="1"/>
  <c r="BM35" i="5"/>
  <c r="BM36" i="5" s="1"/>
  <c r="BN35" i="5"/>
  <c r="BN36" i="5" s="1"/>
  <c r="BO35" i="5"/>
  <c r="BO36" i="5" s="1"/>
  <c r="BO37" i="5" s="1"/>
  <c r="BP35" i="5"/>
  <c r="BQ35" i="5"/>
  <c r="BQ36" i="5" s="1"/>
  <c r="BR35" i="5"/>
  <c r="BR36" i="5" s="1"/>
  <c r="BS35" i="5"/>
  <c r="BS36" i="5" s="1"/>
  <c r="BT35" i="5"/>
  <c r="BU35" i="5"/>
  <c r="BU36" i="5" s="1"/>
  <c r="BU37" i="5" s="1"/>
  <c r="BU38" i="5" s="1"/>
  <c r="BV35" i="5"/>
  <c r="BW35" i="5"/>
  <c r="BX35" i="5"/>
  <c r="BY35" i="5"/>
  <c r="BZ35" i="5"/>
  <c r="CA35" i="5"/>
  <c r="CA36" i="5" s="1"/>
  <c r="CB35" i="5"/>
  <c r="CC35" i="5"/>
  <c r="CC36" i="5" s="1"/>
  <c r="CD35" i="5"/>
  <c r="CD36" i="5" s="1"/>
  <c r="CE35" i="5"/>
  <c r="CF35" i="5"/>
  <c r="CF36" i="5" s="1"/>
  <c r="CF37" i="5" s="1"/>
  <c r="CG35" i="5"/>
  <c r="CG36" i="5" s="1"/>
  <c r="CH35" i="5"/>
  <c r="CH36" i="5" s="1"/>
  <c r="AM43" i="5"/>
  <c r="AN43" i="5"/>
  <c r="AO43" i="5"/>
  <c r="AP43" i="5"/>
  <c r="AQ43" i="5"/>
  <c r="AR43" i="5"/>
  <c r="AS43" i="5"/>
  <c r="AT43" i="5"/>
  <c r="AU43" i="5"/>
  <c r="AV43" i="5"/>
  <c r="AW43" i="5"/>
  <c r="AX43" i="5"/>
  <c r="AY43" i="5"/>
  <c r="AZ43" i="5"/>
  <c r="BA43" i="5"/>
  <c r="BB43" i="5"/>
  <c r="BC43" i="5"/>
  <c r="BD43" i="5"/>
  <c r="BE43" i="5"/>
  <c r="BF43" i="5"/>
  <c r="BG43" i="5"/>
  <c r="BH43" i="5"/>
  <c r="BI43" i="5"/>
  <c r="BJ43" i="5"/>
  <c r="BK43" i="5"/>
  <c r="BL43" i="5"/>
  <c r="BM43" i="5"/>
  <c r="BN43" i="5"/>
  <c r="BO43" i="5"/>
  <c r="BP43" i="5"/>
  <c r="BQ43" i="5"/>
  <c r="BR43" i="5"/>
  <c r="BS43" i="5"/>
  <c r="BT43" i="5"/>
  <c r="BU43" i="5"/>
  <c r="BV43" i="5"/>
  <c r="BW43" i="5"/>
  <c r="BX43" i="5"/>
  <c r="BY43" i="5"/>
  <c r="BZ43" i="5"/>
  <c r="CA43" i="5"/>
  <c r="CB43" i="5"/>
  <c r="CC43" i="5"/>
  <c r="CD43" i="5"/>
  <c r="CE43" i="5"/>
  <c r="CF43" i="5"/>
  <c r="CG43" i="5"/>
  <c r="CH43" i="5"/>
  <c r="AM45" i="5"/>
  <c r="AM46" i="5" s="1"/>
  <c r="AN45" i="5"/>
  <c r="AN46" i="5" s="1"/>
  <c r="AO45" i="5"/>
  <c r="AO46" i="5" s="1"/>
  <c r="AO47" i="5" s="1"/>
  <c r="AO48" i="5" s="1"/>
  <c r="AP45" i="5"/>
  <c r="AP46" i="5" s="1"/>
  <c r="AP47" i="5" s="1"/>
  <c r="AP48" i="5" s="1"/>
  <c r="AQ45" i="5"/>
  <c r="AQ46" i="5" s="1"/>
  <c r="AQ47" i="5" s="1"/>
  <c r="AQ48" i="5" s="1"/>
  <c r="AR45" i="5"/>
  <c r="AS45" i="5"/>
  <c r="AT45" i="5"/>
  <c r="AU45" i="5"/>
  <c r="AV45" i="5"/>
  <c r="AW45" i="5"/>
  <c r="AW46" i="5" s="1"/>
  <c r="AW47" i="5" s="1"/>
  <c r="AX45" i="5"/>
  <c r="AX46" i="5" s="1"/>
  <c r="AY45" i="5"/>
  <c r="AY46" i="5" s="1"/>
  <c r="AZ45" i="5"/>
  <c r="AZ46" i="5" s="1"/>
  <c r="BA45" i="5"/>
  <c r="BB45" i="5"/>
  <c r="BC45" i="5"/>
  <c r="BD45" i="5"/>
  <c r="BE45" i="5"/>
  <c r="BF45" i="5"/>
  <c r="BF46" i="5" s="1"/>
  <c r="BG45" i="5"/>
  <c r="BH45" i="5"/>
  <c r="BH46" i="5" s="1"/>
  <c r="BI45" i="5"/>
  <c r="BJ45" i="5"/>
  <c r="BK45" i="5"/>
  <c r="BL45" i="5"/>
  <c r="BL46" i="5" s="1"/>
  <c r="BM45" i="5"/>
  <c r="BM46" i="5" s="1"/>
  <c r="BM47" i="5" s="1"/>
  <c r="BN45" i="5"/>
  <c r="BO45" i="5"/>
  <c r="BP45" i="5"/>
  <c r="BQ45" i="5"/>
  <c r="BR45" i="5"/>
  <c r="BS45" i="5"/>
  <c r="BS46" i="5" s="1"/>
  <c r="BT45" i="5"/>
  <c r="BU45" i="5"/>
  <c r="BU46" i="5" s="1"/>
  <c r="BV45" i="5"/>
  <c r="BV46" i="5" s="1"/>
  <c r="BV47" i="5" s="1"/>
  <c r="BW45" i="5"/>
  <c r="BW46" i="5" s="1"/>
  <c r="BX45" i="5"/>
  <c r="BX46" i="5" s="1"/>
  <c r="BY45" i="5"/>
  <c r="BY46" i="5" s="1"/>
  <c r="BZ45" i="5"/>
  <c r="CA45" i="5"/>
  <c r="CB45" i="5"/>
  <c r="CC45" i="5"/>
  <c r="CD45" i="5"/>
  <c r="CE45" i="5"/>
  <c r="CF45" i="5"/>
  <c r="CG45" i="5"/>
  <c r="CH45" i="5"/>
  <c r="AM54" i="5"/>
  <c r="AN54" i="5"/>
  <c r="AO54" i="5"/>
  <c r="AP54" i="5"/>
  <c r="AQ54" i="5"/>
  <c r="AR54" i="5"/>
  <c r="AS54" i="5"/>
  <c r="AT54" i="5"/>
  <c r="AU54" i="5"/>
  <c r="AV54" i="5"/>
  <c r="AW54" i="5"/>
  <c r="AX54" i="5"/>
  <c r="AY54" i="5"/>
  <c r="AZ54" i="5"/>
  <c r="BA54" i="5"/>
  <c r="BB54" i="5"/>
  <c r="BC54" i="5"/>
  <c r="BD54" i="5"/>
  <c r="BE54" i="5"/>
  <c r="BF54" i="5"/>
  <c r="BG54" i="5"/>
  <c r="BH54" i="5"/>
  <c r="BI54" i="5"/>
  <c r="BJ54" i="5"/>
  <c r="BK54" i="5"/>
  <c r="BL54" i="5"/>
  <c r="BM54" i="5"/>
  <c r="BN54" i="5"/>
  <c r="BO54" i="5"/>
  <c r="BP54" i="5"/>
  <c r="BQ54" i="5"/>
  <c r="BR54" i="5"/>
  <c r="BS54" i="5"/>
  <c r="BT54" i="5"/>
  <c r="BU54" i="5"/>
  <c r="BV54" i="5"/>
  <c r="BW54" i="5"/>
  <c r="BX54" i="5"/>
  <c r="BY54" i="5"/>
  <c r="BZ54" i="5"/>
  <c r="CA54" i="5"/>
  <c r="CB54" i="5"/>
  <c r="CC54" i="5"/>
  <c r="CD54" i="5"/>
  <c r="CE54" i="5"/>
  <c r="CF54" i="5"/>
  <c r="CG54" i="5"/>
  <c r="CH54" i="5"/>
  <c r="AM56" i="5"/>
  <c r="AM57" i="5" s="1"/>
  <c r="AM58" i="5" s="1"/>
  <c r="AN56" i="5"/>
  <c r="AN57" i="5" s="1"/>
  <c r="AN58" i="5" s="1"/>
  <c r="AN59" i="5" s="1"/>
  <c r="AO56" i="5"/>
  <c r="AO57" i="5" s="1"/>
  <c r="AO58" i="5" s="1"/>
  <c r="AP56" i="5"/>
  <c r="AP57" i="5" s="1"/>
  <c r="AP58" i="5" s="1"/>
  <c r="AQ56" i="5"/>
  <c r="AR56" i="5"/>
  <c r="AR57" i="5" s="1"/>
  <c r="AS56" i="5"/>
  <c r="AT56" i="5"/>
  <c r="AU56" i="5"/>
  <c r="AU57" i="5" s="1"/>
  <c r="AV56" i="5"/>
  <c r="AW56" i="5"/>
  <c r="AX56" i="5"/>
  <c r="AY56" i="5"/>
  <c r="AZ56" i="5"/>
  <c r="BA56" i="5"/>
  <c r="BA57" i="5" s="1"/>
  <c r="BB56" i="5"/>
  <c r="BB57" i="5" s="1"/>
  <c r="BB58" i="5" s="1"/>
  <c r="BC56" i="5"/>
  <c r="BC57" i="5" s="1"/>
  <c r="BD56" i="5"/>
  <c r="BD57" i="5" s="1"/>
  <c r="BD58" i="5" s="1"/>
  <c r="BE56" i="5"/>
  <c r="BE57" i="5" s="1"/>
  <c r="BF56" i="5"/>
  <c r="BG56" i="5"/>
  <c r="BH56" i="5"/>
  <c r="BI56" i="5"/>
  <c r="BJ56" i="5"/>
  <c r="BK56" i="5"/>
  <c r="BK57" i="5" s="1"/>
  <c r="BK58" i="5" s="1"/>
  <c r="BK59" i="5" s="1"/>
  <c r="BL56" i="5"/>
  <c r="BL57" i="5" s="1"/>
  <c r="BL58" i="5" s="1"/>
  <c r="BM56" i="5"/>
  <c r="BM57" i="5" s="1"/>
  <c r="BN56" i="5"/>
  <c r="BN57" i="5" s="1"/>
  <c r="BO56" i="5"/>
  <c r="BP56" i="5"/>
  <c r="BQ56" i="5"/>
  <c r="BR56" i="5"/>
  <c r="BS56" i="5"/>
  <c r="BS57" i="5" s="1"/>
  <c r="BT56" i="5"/>
  <c r="BU56" i="5"/>
  <c r="BU57" i="5" s="1"/>
  <c r="BU58" i="5" s="1"/>
  <c r="BV56" i="5"/>
  <c r="BV57" i="5" s="1"/>
  <c r="BW56" i="5"/>
  <c r="BX56" i="5"/>
  <c r="BX57" i="5" s="1"/>
  <c r="BY56" i="5"/>
  <c r="BZ56" i="5"/>
  <c r="CA56" i="5"/>
  <c r="CB56" i="5"/>
  <c r="CC56" i="5"/>
  <c r="CD56" i="5"/>
  <c r="CE56" i="5"/>
  <c r="CF56" i="5"/>
  <c r="CG56" i="5"/>
  <c r="CG57" i="5" s="1"/>
  <c r="CH56" i="5"/>
  <c r="CH57" i="5" s="1"/>
  <c r="AM66" i="5"/>
  <c r="AN66" i="5"/>
  <c r="AO66" i="5"/>
  <c r="AP66" i="5"/>
  <c r="AQ66" i="5"/>
  <c r="AR66" i="5"/>
  <c r="AS66" i="5"/>
  <c r="AT66" i="5"/>
  <c r="AU66" i="5"/>
  <c r="AV66" i="5"/>
  <c r="AW66" i="5"/>
  <c r="AX66" i="5"/>
  <c r="AY66" i="5"/>
  <c r="AZ66" i="5"/>
  <c r="BA66" i="5"/>
  <c r="BB66" i="5"/>
  <c r="BC66" i="5"/>
  <c r="BD66" i="5"/>
  <c r="BE66" i="5"/>
  <c r="BF66" i="5"/>
  <c r="BG66" i="5"/>
  <c r="BH66" i="5"/>
  <c r="BI66" i="5"/>
  <c r="BJ66" i="5"/>
  <c r="BK66" i="5"/>
  <c r="BL66" i="5"/>
  <c r="BM66" i="5"/>
  <c r="BN66" i="5"/>
  <c r="BO66" i="5"/>
  <c r="BP66" i="5"/>
  <c r="BQ66" i="5"/>
  <c r="BR66" i="5"/>
  <c r="BS66" i="5"/>
  <c r="BT66" i="5"/>
  <c r="BU66" i="5"/>
  <c r="BV66" i="5"/>
  <c r="BW66" i="5"/>
  <c r="BX66" i="5"/>
  <c r="BY66" i="5"/>
  <c r="BZ66" i="5"/>
  <c r="CA66" i="5"/>
  <c r="CB66" i="5"/>
  <c r="CC66" i="5"/>
  <c r="CD66" i="5"/>
  <c r="CE66" i="5"/>
  <c r="CF66" i="5"/>
  <c r="CG66" i="5"/>
  <c r="CH66" i="5"/>
  <c r="AM68" i="5"/>
  <c r="AM69" i="5" s="1"/>
  <c r="AN68" i="5"/>
  <c r="AO68" i="5"/>
  <c r="AO69" i="5" s="1"/>
  <c r="AO70" i="5" s="1"/>
  <c r="AO71" i="5" s="1"/>
  <c r="AP68" i="5"/>
  <c r="AQ68" i="5"/>
  <c r="AR68" i="5"/>
  <c r="AR69" i="5" s="1"/>
  <c r="AS68" i="5"/>
  <c r="AT68" i="5"/>
  <c r="AU68" i="5"/>
  <c r="AV68" i="5"/>
  <c r="AW68" i="5"/>
  <c r="AX68" i="5"/>
  <c r="AY68" i="5"/>
  <c r="AZ68" i="5"/>
  <c r="BA68" i="5"/>
  <c r="BB68" i="5"/>
  <c r="BC68" i="5"/>
  <c r="BC69" i="5" s="1"/>
  <c r="BD68" i="5"/>
  <c r="BD69" i="5" s="1"/>
  <c r="BE68" i="5"/>
  <c r="BE69" i="5" s="1"/>
  <c r="BE70" i="5" s="1"/>
  <c r="BF68" i="5"/>
  <c r="BF69" i="5" s="1"/>
  <c r="BF70" i="5" s="1"/>
  <c r="BG68" i="5"/>
  <c r="BG69" i="5" s="1"/>
  <c r="BH68" i="5"/>
  <c r="BH69" i="5" s="1"/>
  <c r="BI68" i="5"/>
  <c r="BI69" i="5" s="1"/>
  <c r="BJ68" i="5"/>
  <c r="BJ69" i="5" s="1"/>
  <c r="BK68" i="5"/>
  <c r="BK69" i="5" s="1"/>
  <c r="BL68" i="5"/>
  <c r="BM68" i="5"/>
  <c r="BM69" i="5" s="1"/>
  <c r="BN68" i="5"/>
  <c r="BO68" i="5"/>
  <c r="BP68" i="5"/>
  <c r="BQ68" i="5"/>
  <c r="BR68" i="5"/>
  <c r="BS68" i="5"/>
  <c r="BT68" i="5"/>
  <c r="BU68" i="5"/>
  <c r="BV68" i="5"/>
  <c r="BW68" i="5"/>
  <c r="BX68" i="5"/>
  <c r="BY68" i="5"/>
  <c r="BZ68" i="5"/>
  <c r="CA68" i="5"/>
  <c r="CA69" i="5" s="1"/>
  <c r="CA70" i="5" s="1"/>
  <c r="CB68" i="5"/>
  <c r="CB69" i="5" s="1"/>
  <c r="CC68" i="5"/>
  <c r="CC69" i="5" s="1"/>
  <c r="CD68" i="5"/>
  <c r="CE68" i="5"/>
  <c r="CE69" i="5" s="1"/>
  <c r="CF68" i="5"/>
  <c r="CG68" i="5"/>
  <c r="CH68" i="5"/>
  <c r="AM80" i="5"/>
  <c r="AN80" i="5"/>
  <c r="AO80" i="5"/>
  <c r="AP80" i="5"/>
  <c r="AQ80" i="5"/>
  <c r="AR80" i="5"/>
  <c r="AS80" i="5"/>
  <c r="AT80" i="5"/>
  <c r="AU80" i="5"/>
  <c r="AV80" i="5"/>
  <c r="AW80" i="5"/>
  <c r="AX80" i="5"/>
  <c r="AY80" i="5"/>
  <c r="AZ80" i="5"/>
  <c r="BA80" i="5"/>
  <c r="BB80" i="5"/>
  <c r="BC80" i="5"/>
  <c r="BD80" i="5"/>
  <c r="BE80" i="5"/>
  <c r="BF80" i="5"/>
  <c r="BG80" i="5"/>
  <c r="BH80" i="5"/>
  <c r="BI80" i="5"/>
  <c r="BJ80" i="5"/>
  <c r="BK80" i="5"/>
  <c r="BL80" i="5"/>
  <c r="BM80" i="5"/>
  <c r="BN80" i="5"/>
  <c r="BO80" i="5"/>
  <c r="BP80" i="5"/>
  <c r="BQ80" i="5"/>
  <c r="BR80" i="5"/>
  <c r="BS80" i="5"/>
  <c r="BT80" i="5"/>
  <c r="BU80" i="5"/>
  <c r="BV80" i="5"/>
  <c r="BW80" i="5"/>
  <c r="BX80" i="5"/>
  <c r="BY80" i="5"/>
  <c r="BZ80" i="5"/>
  <c r="CA80" i="5"/>
  <c r="CB80" i="5"/>
  <c r="CC80" i="5"/>
  <c r="CD80" i="5"/>
  <c r="CE80" i="5"/>
  <c r="CF80" i="5"/>
  <c r="CG80" i="5"/>
  <c r="CH80" i="5"/>
  <c r="AM82" i="5"/>
  <c r="AM83" i="5" s="1"/>
  <c r="AN82" i="5"/>
  <c r="AN83" i="5" s="1"/>
  <c r="AO82" i="5"/>
  <c r="AP82" i="5"/>
  <c r="AQ82" i="5"/>
  <c r="AR82" i="5"/>
  <c r="AS82" i="5"/>
  <c r="AT82" i="5"/>
  <c r="AT83" i="5" s="1"/>
  <c r="AU82" i="5"/>
  <c r="AU83" i="5" s="1"/>
  <c r="AV82" i="5"/>
  <c r="AV83" i="5" s="1"/>
  <c r="AW82" i="5"/>
  <c r="AW83" i="5" s="1"/>
  <c r="AX82" i="5"/>
  <c r="AX83" i="5" s="1"/>
  <c r="AY82" i="5"/>
  <c r="AY83" i="5" s="1"/>
  <c r="AY84" i="5" s="1"/>
  <c r="AZ82" i="5"/>
  <c r="AZ83" i="5" s="1"/>
  <c r="BA82" i="5"/>
  <c r="BB82" i="5"/>
  <c r="BC82" i="5"/>
  <c r="BC83" i="5" s="1"/>
  <c r="BD82" i="5"/>
  <c r="BE82" i="5"/>
  <c r="BF82" i="5"/>
  <c r="BG82" i="5"/>
  <c r="BH82" i="5"/>
  <c r="BH83" i="5" s="1"/>
  <c r="BI82" i="5"/>
  <c r="BI83" i="5" s="1"/>
  <c r="BI84" i="5" s="1"/>
  <c r="BJ82" i="5"/>
  <c r="BJ83" i="5" s="1"/>
  <c r="BK82" i="5"/>
  <c r="BK83" i="5" s="1"/>
  <c r="BL82" i="5"/>
  <c r="BL83" i="5" s="1"/>
  <c r="BM82" i="5"/>
  <c r="BN82" i="5"/>
  <c r="BN83" i="5" s="1"/>
  <c r="BO82" i="5"/>
  <c r="BP82" i="5"/>
  <c r="BP83" i="5" s="1"/>
  <c r="BQ82" i="5"/>
  <c r="BQ83" i="5" s="1"/>
  <c r="BR82" i="5"/>
  <c r="BR83" i="5" s="1"/>
  <c r="BS82" i="5"/>
  <c r="BS83" i="5" s="1"/>
  <c r="BT82" i="5"/>
  <c r="BT83" i="5" s="1"/>
  <c r="BU82" i="5"/>
  <c r="BU83" i="5" s="1"/>
  <c r="BV82" i="5"/>
  <c r="BV83" i="5" s="1"/>
  <c r="BV84" i="5" s="1"/>
  <c r="BW82" i="5"/>
  <c r="BW83" i="5" s="1"/>
  <c r="BW84" i="5" s="1"/>
  <c r="BX82" i="5"/>
  <c r="BX83" i="5" s="1"/>
  <c r="BX84" i="5" s="1"/>
  <c r="BY82" i="5"/>
  <c r="BY83" i="5" s="1"/>
  <c r="BY84" i="5" s="1"/>
  <c r="BZ82" i="5"/>
  <c r="BZ83" i="5" s="1"/>
  <c r="BZ84" i="5" s="1"/>
  <c r="BZ85" i="5" s="1"/>
  <c r="CA82" i="5"/>
  <c r="CA83" i="5" s="1"/>
  <c r="CA84" i="5" s="1"/>
  <c r="CA85" i="5" s="1"/>
  <c r="CB82" i="5"/>
  <c r="CC82" i="5"/>
  <c r="CD82" i="5"/>
  <c r="CE82" i="5"/>
  <c r="CF82" i="5"/>
  <c r="CG82" i="5"/>
  <c r="CG83" i="5" s="1"/>
  <c r="CH82" i="5"/>
  <c r="CH83" i="5" s="1"/>
  <c r="C19" i="26" l="1"/>
  <c r="Y22" i="1" s="1"/>
  <c r="C21" i="26"/>
  <c r="Y24" i="1" s="1"/>
  <c r="C24" i="26"/>
  <c r="Y27" i="1" s="1"/>
  <c r="C7" i="26"/>
  <c r="Y10" i="1" s="1"/>
  <c r="C10" i="26"/>
  <c r="Y13" i="1" s="1"/>
  <c r="C11" i="26"/>
  <c r="Y14" i="1" s="1"/>
  <c r="C6" i="26"/>
  <c r="Y9" i="1" s="1"/>
  <c r="C9" i="26"/>
  <c r="Y12" i="1" s="1"/>
  <c r="C4" i="26"/>
  <c r="Y7" i="1" s="1"/>
  <c r="C15" i="26"/>
  <c r="Y18" i="1" s="1"/>
  <c r="C18" i="26"/>
  <c r="Y21" i="1" s="1"/>
  <c r="C12" i="26"/>
  <c r="Y15" i="1" s="1"/>
  <c r="C26" i="26"/>
  <c r="C20" i="26"/>
  <c r="Y23" i="1" s="1"/>
  <c r="C17" i="26"/>
  <c r="Y20" i="1" s="1"/>
  <c r="C3" i="26"/>
  <c r="Y6" i="1" s="1"/>
  <c r="C5" i="26"/>
  <c r="Y8" i="1" s="1"/>
  <c r="C13" i="26"/>
  <c r="Y16" i="1" s="1"/>
  <c r="C16" i="26"/>
  <c r="Y19" i="1" s="1"/>
  <c r="C23" i="26"/>
  <c r="Y26" i="1" s="1"/>
  <c r="C2" i="26"/>
  <c r="Y5" i="1" s="1"/>
  <c r="C66" i="26"/>
  <c r="C71" i="26"/>
  <c r="P29" i="11" s="1"/>
  <c r="C70" i="26"/>
  <c r="C8" i="26"/>
  <c r="Y11" i="1" s="1"/>
  <c r="C72" i="26"/>
  <c r="T29" i="11" s="1"/>
  <c r="C25" i="26"/>
  <c r="C73" i="26"/>
  <c r="BY12" i="24"/>
  <c r="BY10" i="24" s="1"/>
  <c r="C69" i="26"/>
  <c r="Y12" i="24"/>
  <c r="Y10" i="24" s="1"/>
  <c r="AZ12" i="6"/>
  <c r="AZ10" i="6" s="1"/>
  <c r="BW12" i="6"/>
  <c r="BW10" i="6" s="1"/>
  <c r="AY12" i="6"/>
  <c r="AY10" i="6" s="1"/>
  <c r="C68" i="26"/>
  <c r="C67" i="26"/>
  <c r="D6" i="11"/>
  <c r="M2" i="23" s="1"/>
  <c r="D1" i="27"/>
  <c r="L74" i="26" s="1"/>
  <c r="C74" i="26" s="1"/>
  <c r="U40" i="11" s="1"/>
  <c r="X40" i="11" s="1"/>
  <c r="BZ101" i="6"/>
  <c r="BZ102" i="6" s="1"/>
  <c r="F12" i="24"/>
  <c r="F10" i="24" s="1"/>
  <c r="BR12" i="24"/>
  <c r="BR10" i="24" s="1"/>
  <c r="CA12" i="6"/>
  <c r="CA10" i="6" s="1"/>
  <c r="BC12" i="6"/>
  <c r="BC10" i="6" s="1"/>
  <c r="X12" i="24"/>
  <c r="X10" i="24" s="1"/>
  <c r="BZ12" i="6"/>
  <c r="BZ10" i="6" s="1"/>
  <c r="BB12" i="6"/>
  <c r="BB10" i="6" s="1"/>
  <c r="BI12" i="6"/>
  <c r="BI10" i="6" s="1"/>
  <c r="BA12" i="6"/>
  <c r="BA10" i="6" s="1"/>
  <c r="AP12" i="24"/>
  <c r="AP10" i="24" s="1"/>
  <c r="BN12" i="24"/>
  <c r="BN10" i="24" s="1"/>
  <c r="BV12" i="24"/>
  <c r="BV10" i="24" s="1"/>
  <c r="AI12" i="24"/>
  <c r="AI10" i="24" s="1"/>
  <c r="BG12" i="24"/>
  <c r="BG10" i="24" s="1"/>
  <c r="BO12" i="24"/>
  <c r="BO10" i="24" s="1"/>
  <c r="CG134" i="6"/>
  <c r="CG135" i="6" s="1"/>
  <c r="BA116" i="24"/>
  <c r="BA117" i="24" s="1"/>
  <c r="BA118" i="24" s="1"/>
  <c r="BA119" i="24" s="1"/>
  <c r="CH100" i="24"/>
  <c r="CH101" i="24" s="1"/>
  <c r="P101" i="24"/>
  <c r="P102" i="24" s="1"/>
  <c r="O101" i="24"/>
  <c r="O102" i="24" s="1"/>
  <c r="BO101" i="6"/>
  <c r="BO102" i="6" s="1"/>
  <c r="BP151" i="5"/>
  <c r="BP152" i="5" s="1"/>
  <c r="AX116" i="24"/>
  <c r="R134" i="6"/>
  <c r="R135" i="6" s="1"/>
  <c r="R136" i="6" s="1"/>
  <c r="J99" i="24"/>
  <c r="BI134" i="24"/>
  <c r="BI135" i="24" s="1"/>
  <c r="AR100" i="6"/>
  <c r="AR101" i="6" s="1"/>
  <c r="BZ132" i="6"/>
  <c r="BZ133" i="6" s="1"/>
  <c r="BZ134" i="6" s="1"/>
  <c r="Y132" i="6"/>
  <c r="AW117" i="24"/>
  <c r="AW118" i="24" s="1"/>
  <c r="AK100" i="6"/>
  <c r="AK101" i="6" s="1"/>
  <c r="S152" i="24"/>
  <c r="S153" i="24" s="1"/>
  <c r="BW115" i="6"/>
  <c r="BW116" i="6" s="1"/>
  <c r="BW117" i="6" s="1"/>
  <c r="BB101" i="6"/>
  <c r="BY132" i="24"/>
  <c r="BQ99" i="24"/>
  <c r="BQ100" i="24" s="1"/>
  <c r="AM99" i="24"/>
  <c r="AM100" i="24" s="1"/>
  <c r="T116" i="24"/>
  <c r="T117" i="24" s="1"/>
  <c r="AW153" i="24"/>
  <c r="AW154" i="24" s="1"/>
  <c r="AW155" i="24" s="1"/>
  <c r="AN116" i="24"/>
  <c r="AN117" i="24" s="1"/>
  <c r="BV101" i="6"/>
  <c r="BV102" i="6" s="1"/>
  <c r="S99" i="6"/>
  <c r="S100" i="6" s="1"/>
  <c r="CG100" i="6"/>
  <c r="CG101" i="6" s="1"/>
  <c r="AT134" i="5"/>
  <c r="AT135" i="5" s="1"/>
  <c r="R100" i="24"/>
  <c r="AK134" i="6"/>
  <c r="AK135" i="6" s="1"/>
  <c r="X116" i="24"/>
  <c r="X117" i="24" s="1"/>
  <c r="X118" i="24" s="1"/>
  <c r="AH116" i="24"/>
  <c r="AH117" i="24" s="1"/>
  <c r="BP117" i="24"/>
  <c r="BP118" i="24" s="1"/>
  <c r="AZ132" i="6"/>
  <c r="AZ133" i="6" s="1"/>
  <c r="BR152" i="6"/>
  <c r="BR153" i="6" s="1"/>
  <c r="E101" i="6"/>
  <c r="E102" i="6" s="1"/>
  <c r="BK100" i="24"/>
  <c r="BK101" i="24" s="1"/>
  <c r="BY153" i="6"/>
  <c r="AY118" i="24"/>
  <c r="AI117" i="6"/>
  <c r="AI118" i="6" s="1"/>
  <c r="BE151" i="24"/>
  <c r="BE152" i="24" s="1"/>
  <c r="BE153" i="24" s="1"/>
  <c r="BT133" i="24"/>
  <c r="BT134" i="24" s="1"/>
  <c r="AB117" i="24"/>
  <c r="AB118" i="24" s="1"/>
  <c r="BF116" i="24"/>
  <c r="BF117" i="24" s="1"/>
  <c r="BF118" i="24" s="1"/>
  <c r="Y116" i="6"/>
  <c r="BZ135" i="24"/>
  <c r="BZ136" i="24" s="1"/>
  <c r="BZ137" i="24" s="1"/>
  <c r="N103" i="24"/>
  <c r="N104" i="24" s="1"/>
  <c r="BC100" i="24"/>
  <c r="BC101" i="24" s="1"/>
  <c r="AV100" i="24"/>
  <c r="AV101" i="24" s="1"/>
  <c r="X132" i="24"/>
  <c r="X133" i="24" s="1"/>
  <c r="AC99" i="6"/>
  <c r="BV118" i="24"/>
  <c r="BV119" i="24" s="1"/>
  <c r="AO101" i="24"/>
  <c r="AO102" i="24" s="1"/>
  <c r="AP100" i="6"/>
  <c r="AP101" i="6" s="1"/>
  <c r="AP102" i="6" s="1"/>
  <c r="BR116" i="24"/>
  <c r="BR117" i="24" s="1"/>
  <c r="AU150" i="24"/>
  <c r="AU151" i="24" s="1"/>
  <c r="I151" i="24"/>
  <c r="M103" i="24"/>
  <c r="M104" i="24" s="1"/>
  <c r="BN100" i="24"/>
  <c r="BN101" i="24" s="1"/>
  <c r="X151" i="5"/>
  <c r="X152" i="5" s="1"/>
  <c r="CC151" i="24"/>
  <c r="CC152" i="24" s="1"/>
  <c r="S101" i="24"/>
  <c r="S102" i="24" s="1"/>
  <c r="BQ151" i="5"/>
  <c r="BQ152" i="5" s="1"/>
  <c r="CG100" i="24"/>
  <c r="CG101" i="24" s="1"/>
  <c r="CG102" i="24" s="1"/>
  <c r="BV117" i="6"/>
  <c r="BV118" i="6" s="1"/>
  <c r="AI152" i="24"/>
  <c r="AI153" i="24" s="1"/>
  <c r="CG117" i="6"/>
  <c r="Y151" i="24"/>
  <c r="AA132" i="24"/>
  <c r="AA133" i="24" s="1"/>
  <c r="AA134" i="24" s="1"/>
  <c r="X118" i="6"/>
  <c r="X119" i="6" s="1"/>
  <c r="X120" i="6" s="1"/>
  <c r="BE117" i="24"/>
  <c r="BE118" i="24" s="1"/>
  <c r="AU152" i="6"/>
  <c r="AU153" i="6" s="1"/>
  <c r="Y117" i="24"/>
  <c r="Y118" i="24" s="1"/>
  <c r="Y119" i="24" s="1"/>
  <c r="O117" i="24"/>
  <c r="O118" i="24" s="1"/>
  <c r="O119" i="24" s="1"/>
  <c r="D132" i="24"/>
  <c r="BO134" i="6"/>
  <c r="V154" i="6"/>
  <c r="V155" i="6" s="1"/>
  <c r="D152" i="6"/>
  <c r="CD100" i="6"/>
  <c r="CD101" i="6" s="1"/>
  <c r="T134" i="24"/>
  <c r="BK116" i="6"/>
  <c r="BV133" i="24"/>
  <c r="BV134" i="24" s="1"/>
  <c r="AJ133" i="6"/>
  <c r="AJ134" i="6" s="1"/>
  <c r="AU133" i="6"/>
  <c r="AU134" i="6" s="1"/>
  <c r="AU135" i="6" s="1"/>
  <c r="AR100" i="24"/>
  <c r="AR101" i="24" s="1"/>
  <c r="AC150" i="6"/>
  <c r="AC151" i="6" s="1"/>
  <c r="P153" i="24"/>
  <c r="CC100" i="24"/>
  <c r="BG99" i="24"/>
  <c r="G150" i="6"/>
  <c r="G151" i="6" s="1"/>
  <c r="BE99" i="24"/>
  <c r="AF99" i="24"/>
  <c r="J151" i="6"/>
  <c r="CA99" i="24"/>
  <c r="CA100" i="24" s="1"/>
  <c r="V150" i="24"/>
  <c r="CG150" i="24"/>
  <c r="AO134" i="24"/>
  <c r="AO135" i="24" s="1"/>
  <c r="M150" i="24"/>
  <c r="BM132" i="24"/>
  <c r="BK134" i="24"/>
  <c r="BK135" i="24" s="1"/>
  <c r="AQ116" i="24"/>
  <c r="BN117" i="24"/>
  <c r="BN118" i="24" s="1"/>
  <c r="BN119" i="24" s="1"/>
  <c r="AE134" i="24"/>
  <c r="AE135" i="24" s="1"/>
  <c r="AE136" i="24" s="1"/>
  <c r="AD99" i="24"/>
  <c r="AD100" i="24" s="1"/>
  <c r="BM150" i="24"/>
  <c r="BM151" i="24" s="1"/>
  <c r="AS132" i="24"/>
  <c r="CB151" i="24"/>
  <c r="CB152" i="24" s="1"/>
  <c r="BM100" i="24"/>
  <c r="BM101" i="24" s="1"/>
  <c r="BD152" i="24"/>
  <c r="BD153" i="24" s="1"/>
  <c r="AX133" i="24"/>
  <c r="AX134" i="24" s="1"/>
  <c r="AI100" i="24"/>
  <c r="H150" i="6"/>
  <c r="H151" i="6" s="1"/>
  <c r="BB150" i="6"/>
  <c r="BB151" i="6" s="1"/>
  <c r="BY99" i="24"/>
  <c r="BY100" i="24" s="1"/>
  <c r="BY132" i="6"/>
  <c r="AP132" i="24"/>
  <c r="AK100" i="24"/>
  <c r="AK101" i="24" s="1"/>
  <c r="BN134" i="24"/>
  <c r="W115" i="24"/>
  <c r="AT115" i="24"/>
  <c r="AT116" i="24" s="1"/>
  <c r="AZ133" i="24"/>
  <c r="AX99" i="24"/>
  <c r="AX100" i="24" s="1"/>
  <c r="AS151" i="24"/>
  <c r="AS152" i="24" s="1"/>
  <c r="AA117" i="24"/>
  <c r="AA118" i="24" s="1"/>
  <c r="BC151" i="24"/>
  <c r="BC152" i="24" s="1"/>
  <c r="AG152" i="24"/>
  <c r="AG153" i="24" s="1"/>
  <c r="AF116" i="24"/>
  <c r="AM150" i="24"/>
  <c r="BH152" i="24"/>
  <c r="BH153" i="24" s="1"/>
  <c r="BZ115" i="24"/>
  <c r="BO134" i="24"/>
  <c r="BO135" i="24" s="1"/>
  <c r="AL99" i="24"/>
  <c r="BB151" i="24"/>
  <c r="BT151" i="24"/>
  <c r="BT152" i="24" s="1"/>
  <c r="CD134" i="24"/>
  <c r="I133" i="24"/>
  <c r="I134" i="24" s="1"/>
  <c r="L133" i="6"/>
  <c r="L134" i="6" s="1"/>
  <c r="AG152" i="5"/>
  <c r="AG153" i="5" s="1"/>
  <c r="AV135" i="24"/>
  <c r="AV136" i="24" s="1"/>
  <c r="BQ134" i="24"/>
  <c r="P133" i="24"/>
  <c r="AR115" i="24"/>
  <c r="BV151" i="6"/>
  <c r="BV152" i="6" s="1"/>
  <c r="CE132" i="24"/>
  <c r="AF132" i="24"/>
  <c r="BD132" i="6"/>
  <c r="BD133" i="6" s="1"/>
  <c r="BT154" i="5"/>
  <c r="BT155" i="5" s="1"/>
  <c r="BB133" i="24"/>
  <c r="BB134" i="24" s="1"/>
  <c r="BR132" i="24"/>
  <c r="BR133" i="24" s="1"/>
  <c r="AJ153" i="24"/>
  <c r="AC150" i="24"/>
  <c r="AP116" i="24"/>
  <c r="AP117" i="24" s="1"/>
  <c r="AB153" i="6"/>
  <c r="AD150" i="6"/>
  <c r="AM115" i="24"/>
  <c r="AY101" i="6"/>
  <c r="AY102" i="6" s="1"/>
  <c r="F115" i="6"/>
  <c r="F116" i="6" s="1"/>
  <c r="BO154" i="5"/>
  <c r="BO155" i="5" s="1"/>
  <c r="BQ152" i="24"/>
  <c r="BQ153" i="24" s="1"/>
  <c r="BL150" i="24"/>
  <c r="BL151" i="24" s="1"/>
  <c r="W133" i="24"/>
  <c r="D116" i="24"/>
  <c r="AS116" i="24"/>
  <c r="AS117" i="24" s="1"/>
  <c r="BQ151" i="6"/>
  <c r="AR151" i="6"/>
  <c r="BO152" i="6"/>
  <c r="BO153" i="6" s="1"/>
  <c r="AZ99" i="24"/>
  <c r="AZ100" i="24" s="1"/>
  <c r="Z101" i="24"/>
  <c r="Z102" i="24" s="1"/>
  <c r="AX100" i="6"/>
  <c r="BI101" i="24"/>
  <c r="BI102" i="24" s="1"/>
  <c r="I116" i="24"/>
  <c r="I117" i="24" s="1"/>
  <c r="CH134" i="24"/>
  <c r="CH135" i="24" s="1"/>
  <c r="BU133" i="24"/>
  <c r="AQ100" i="24"/>
  <c r="BF99" i="24"/>
  <c r="AJ132" i="24"/>
  <c r="AJ133" i="24" s="1"/>
  <c r="BF132" i="24"/>
  <c r="BT116" i="6"/>
  <c r="BT117" i="6" s="1"/>
  <c r="BL99" i="6"/>
  <c r="CC117" i="24"/>
  <c r="CC118" i="24" s="1"/>
  <c r="BY116" i="24"/>
  <c r="U115" i="24"/>
  <c r="BX151" i="6"/>
  <c r="BX152" i="6" s="1"/>
  <c r="AU116" i="6"/>
  <c r="AD133" i="24"/>
  <c r="R151" i="24"/>
  <c r="R152" i="24" s="1"/>
  <c r="R153" i="24" s="1"/>
  <c r="R154" i="24" s="1"/>
  <c r="U133" i="24"/>
  <c r="U134" i="24" s="1"/>
  <c r="AX152" i="24"/>
  <c r="AY151" i="6"/>
  <c r="AY152" i="6" s="1"/>
  <c r="AT100" i="24"/>
  <c r="R117" i="24"/>
  <c r="R118" i="24" s="1"/>
  <c r="BR100" i="6"/>
  <c r="BR101" i="6" s="1"/>
  <c r="AU101" i="6"/>
  <c r="AU102" i="6" s="1"/>
  <c r="AP151" i="24"/>
  <c r="AP152" i="24" s="1"/>
  <c r="AE117" i="24"/>
  <c r="BT115" i="24"/>
  <c r="BT116" i="24" s="1"/>
  <c r="AE150" i="24"/>
  <c r="Z151" i="6"/>
  <c r="Z152" i="6" s="1"/>
  <c r="Z134" i="24"/>
  <c r="R133" i="24"/>
  <c r="Y151" i="6"/>
  <c r="AZ153" i="6"/>
  <c r="BA150" i="6"/>
  <c r="AV150" i="24"/>
  <c r="AV151" i="24" s="1"/>
  <c r="CC150" i="6"/>
  <c r="S134" i="6"/>
  <c r="AN132" i="24"/>
  <c r="AT151" i="24"/>
  <c r="F132" i="24"/>
  <c r="H150" i="24"/>
  <c r="BT151" i="6"/>
  <c r="BP150" i="24"/>
  <c r="L152" i="24"/>
  <c r="L153" i="24" s="1"/>
  <c r="BJ100" i="24"/>
  <c r="BP151" i="6"/>
  <c r="AP100" i="24"/>
  <c r="AP101" i="24" s="1"/>
  <c r="AO116" i="24"/>
  <c r="E152" i="6"/>
  <c r="E153" i="6" s="1"/>
  <c r="E154" i="6" s="1"/>
  <c r="E155" i="6" s="1"/>
  <c r="BW117" i="24"/>
  <c r="BW118" i="24" s="1"/>
  <c r="U152" i="5"/>
  <c r="BF153" i="24"/>
  <c r="AN151" i="24"/>
  <c r="AN152" i="24" s="1"/>
  <c r="V133" i="24"/>
  <c r="CA115" i="24"/>
  <c r="AQ151" i="24"/>
  <c r="AQ152" i="24" s="1"/>
  <c r="CB116" i="24"/>
  <c r="CB117" i="24" s="1"/>
  <c r="AJ102" i="24"/>
  <c r="G150" i="24"/>
  <c r="G151" i="24" s="1"/>
  <c r="AQ152" i="6"/>
  <c r="AI132" i="24"/>
  <c r="BH116" i="24"/>
  <c r="BH117" i="24" s="1"/>
  <c r="BJ132" i="6"/>
  <c r="AH152" i="24"/>
  <c r="AH153" i="24" s="1"/>
  <c r="BN151" i="24"/>
  <c r="CH152" i="24"/>
  <c r="BI150" i="24"/>
  <c r="BI151" i="24" s="1"/>
  <c r="CD152" i="24"/>
  <c r="CD153" i="24" s="1"/>
  <c r="BX115" i="24"/>
  <c r="BX116" i="24" s="1"/>
  <c r="BO102" i="24"/>
  <c r="S152" i="6"/>
  <c r="S153" i="6" s="1"/>
  <c r="S154" i="6" s="1"/>
  <c r="BJ116" i="24"/>
  <c r="BC116" i="24"/>
  <c r="BJ150" i="24"/>
  <c r="BJ151" i="24" s="1"/>
  <c r="BL99" i="24"/>
  <c r="BL100" i="24" s="1"/>
  <c r="BW134" i="24"/>
  <c r="AB134" i="24"/>
  <c r="AB135" i="24" s="1"/>
  <c r="BD99" i="24"/>
  <c r="BD100" i="24" s="1"/>
  <c r="BE152" i="6"/>
  <c r="BM100" i="6"/>
  <c r="BM101" i="6" s="1"/>
  <c r="L115" i="6"/>
  <c r="L116" i="6" s="1"/>
  <c r="AF150" i="6"/>
  <c r="AF151" i="6" s="1"/>
  <c r="AF152" i="6" s="1"/>
  <c r="AO134" i="6"/>
  <c r="AO135" i="6" s="1"/>
  <c r="CE153" i="24"/>
  <c r="CE154" i="24" s="1"/>
  <c r="CE155" i="24" s="1"/>
  <c r="BR151" i="24"/>
  <c r="BR152" i="24" s="1"/>
  <c r="BX134" i="24"/>
  <c r="AB150" i="24"/>
  <c r="BU119" i="24"/>
  <c r="AN133" i="6"/>
  <c r="AN134" i="6" s="1"/>
  <c r="BB134" i="5"/>
  <c r="BB135" i="5" s="1"/>
  <c r="AY153" i="5"/>
  <c r="BG152" i="24"/>
  <c r="BG153" i="24" s="1"/>
  <c r="AC134" i="24"/>
  <c r="AC135" i="24" s="1"/>
  <c r="Q151" i="24"/>
  <c r="Z152" i="24"/>
  <c r="H116" i="24"/>
  <c r="F150" i="24"/>
  <c r="K100" i="24"/>
  <c r="BC115" i="6"/>
  <c r="J118" i="24"/>
  <c r="J119" i="24" s="1"/>
  <c r="AU132" i="24"/>
  <c r="AO151" i="24"/>
  <c r="BA151" i="24"/>
  <c r="BS115" i="24"/>
  <c r="BS116" i="24" s="1"/>
  <c r="Y132" i="24"/>
  <c r="Y133" i="24" s="1"/>
  <c r="Y134" i="24" s="1"/>
  <c r="BO117" i="24"/>
  <c r="BO118" i="24" s="1"/>
  <c r="BO119" i="24" s="1"/>
  <c r="CE99" i="24"/>
  <c r="CE100" i="24" s="1"/>
  <c r="CE101" i="24" s="1"/>
  <c r="CF132" i="24"/>
  <c r="J132" i="24"/>
  <c r="BB100" i="24"/>
  <c r="L116" i="24"/>
  <c r="L117" i="24" s="1"/>
  <c r="L118" i="24" s="1"/>
  <c r="L119" i="24" s="1"/>
  <c r="BG116" i="24"/>
  <c r="BG117" i="24" s="1"/>
  <c r="O132" i="6"/>
  <c r="O133" i="6" s="1"/>
  <c r="K151" i="24"/>
  <c r="E133" i="24"/>
  <c r="O132" i="24"/>
  <c r="O133" i="24" s="1"/>
  <c r="BA133" i="24"/>
  <c r="BZ152" i="24"/>
  <c r="N133" i="24"/>
  <c r="BX150" i="24"/>
  <c r="BX151" i="24" s="1"/>
  <c r="E116" i="24"/>
  <c r="BB116" i="24"/>
  <c r="BQ116" i="24"/>
  <c r="BQ117" i="24" s="1"/>
  <c r="AA132" i="6"/>
  <c r="BL133" i="6"/>
  <c r="BL134" i="6" s="1"/>
  <c r="T116" i="6"/>
  <c r="T117" i="6" s="1"/>
  <c r="AJ151" i="6"/>
  <c r="AJ152" i="6" s="1"/>
  <c r="AA100" i="6"/>
  <c r="AA101" i="6" s="1"/>
  <c r="D115" i="6"/>
  <c r="I99" i="6"/>
  <c r="AF116" i="6"/>
  <c r="BL150" i="6"/>
  <c r="Z100" i="6"/>
  <c r="Z101" i="6" s="1"/>
  <c r="Z102" i="6" s="1"/>
  <c r="W116" i="6"/>
  <c r="AT100" i="6"/>
  <c r="AT101" i="6" s="1"/>
  <c r="P99" i="6"/>
  <c r="AN99" i="6"/>
  <c r="V100" i="6"/>
  <c r="V101" i="6" s="1"/>
  <c r="AH99" i="6"/>
  <c r="CC132" i="6"/>
  <c r="CC133" i="6" s="1"/>
  <c r="CC134" i="6" s="1"/>
  <c r="N99" i="6"/>
  <c r="N100" i="6" s="1"/>
  <c r="CE99" i="6"/>
  <c r="J99" i="6"/>
  <c r="G99" i="6"/>
  <c r="AE132" i="6"/>
  <c r="AE133" i="6" s="1"/>
  <c r="CF115" i="24"/>
  <c r="CF116" i="24" s="1"/>
  <c r="CF117" i="24" s="1"/>
  <c r="AI115" i="24"/>
  <c r="CF135" i="6"/>
  <c r="CF136" i="6" s="1"/>
  <c r="W132" i="6"/>
  <c r="W133" i="6" s="1"/>
  <c r="AM99" i="6"/>
  <c r="AM100" i="6" s="1"/>
  <c r="AM101" i="6" s="1"/>
  <c r="BG99" i="6"/>
  <c r="BT102" i="6"/>
  <c r="BS101" i="24"/>
  <c r="BS102" i="24" s="1"/>
  <c r="BU117" i="6"/>
  <c r="BU118" i="6" s="1"/>
  <c r="BR116" i="6"/>
  <c r="BV134" i="6"/>
  <c r="O99" i="6"/>
  <c r="O100" i="6" s="1"/>
  <c r="BK99" i="6"/>
  <c r="AI99" i="6"/>
  <c r="AI100" i="6" s="1"/>
  <c r="BA134" i="6"/>
  <c r="BA135" i="6" s="1"/>
  <c r="AS116" i="6"/>
  <c r="BU134" i="6"/>
  <c r="BU135" i="6" s="1"/>
  <c r="N151" i="6"/>
  <c r="L151" i="6"/>
  <c r="L152" i="6" s="1"/>
  <c r="K99" i="6"/>
  <c r="H115" i="6"/>
  <c r="AD116" i="6"/>
  <c r="AD117" i="6" s="1"/>
  <c r="AD118" i="6" s="1"/>
  <c r="AB99" i="24"/>
  <c r="U116" i="6"/>
  <c r="U117" i="6" s="1"/>
  <c r="CE154" i="6"/>
  <c r="CE155" i="6" s="1"/>
  <c r="CD150" i="6"/>
  <c r="CE133" i="6"/>
  <c r="BN151" i="6"/>
  <c r="BC134" i="6"/>
  <c r="BY116" i="6"/>
  <c r="BY117" i="6" s="1"/>
  <c r="W101" i="6"/>
  <c r="W102" i="6" s="1"/>
  <c r="AM115" i="6"/>
  <c r="G133" i="6"/>
  <c r="G134" i="6" s="1"/>
  <c r="AV135" i="6"/>
  <c r="CB150" i="6"/>
  <c r="F150" i="6"/>
  <c r="F151" i="6" s="1"/>
  <c r="F152" i="6" s="1"/>
  <c r="H133" i="24"/>
  <c r="CA132" i="24"/>
  <c r="BF132" i="6"/>
  <c r="AL115" i="24"/>
  <c r="AA99" i="24"/>
  <c r="AN151" i="6"/>
  <c r="AN152" i="6" s="1"/>
  <c r="CH116" i="6"/>
  <c r="BF115" i="6"/>
  <c r="M100" i="6"/>
  <c r="M101" i="6" s="1"/>
  <c r="AF132" i="6"/>
  <c r="N117" i="6"/>
  <c r="G132" i="24"/>
  <c r="X152" i="6"/>
  <c r="BA100" i="24"/>
  <c r="BA101" i="24" s="1"/>
  <c r="BA102" i="24" s="1"/>
  <c r="K115" i="24"/>
  <c r="Q150" i="6"/>
  <c r="Q151" i="6" s="1"/>
  <c r="X134" i="6"/>
  <c r="BK151" i="6"/>
  <c r="AX116" i="6"/>
  <c r="CB116" i="6"/>
  <c r="CB117" i="6" s="1"/>
  <c r="CB118" i="6" s="1"/>
  <c r="CB119" i="6" s="1"/>
  <c r="G115" i="6"/>
  <c r="AH134" i="6"/>
  <c r="AK133" i="24"/>
  <c r="AD119" i="24"/>
  <c r="AD120" i="24" s="1"/>
  <c r="BE132" i="24"/>
  <c r="BU100" i="24"/>
  <c r="BU101" i="24" s="1"/>
  <c r="BU102" i="24" s="1"/>
  <c r="AQ117" i="6"/>
  <c r="AQ118" i="6" s="1"/>
  <c r="AD101" i="6"/>
  <c r="Q115" i="24"/>
  <c r="AH99" i="24"/>
  <c r="CB132" i="24"/>
  <c r="AY151" i="24"/>
  <c r="AY152" i="24" s="1"/>
  <c r="G115" i="24"/>
  <c r="AQ133" i="6"/>
  <c r="AQ134" i="6" s="1"/>
  <c r="BM151" i="6"/>
  <c r="AM151" i="6"/>
  <c r="BI100" i="6"/>
  <c r="AF150" i="24"/>
  <c r="AC117" i="24"/>
  <c r="V115" i="24"/>
  <c r="CA150" i="24"/>
  <c r="CF101" i="24"/>
  <c r="CF102" i="24" s="1"/>
  <c r="BJ134" i="24"/>
  <c r="BJ135" i="24" s="1"/>
  <c r="BY150" i="24"/>
  <c r="D151" i="24"/>
  <c r="D152" i="24" s="1"/>
  <c r="T151" i="6"/>
  <c r="L132" i="24"/>
  <c r="AG99" i="24"/>
  <c r="AE99" i="24"/>
  <c r="F99" i="24"/>
  <c r="BX134" i="6"/>
  <c r="Q136" i="6"/>
  <c r="Q137" i="6" s="1"/>
  <c r="Z134" i="6"/>
  <c r="BL116" i="24"/>
  <c r="BX100" i="6"/>
  <c r="CD115" i="24"/>
  <c r="BP134" i="24"/>
  <c r="AK151" i="24"/>
  <c r="AZ117" i="24"/>
  <c r="BD117" i="24"/>
  <c r="BU153" i="24"/>
  <c r="BM116" i="24"/>
  <c r="BM117" i="24" s="1"/>
  <c r="CA150" i="6"/>
  <c r="L101" i="24"/>
  <c r="L102" i="24" s="1"/>
  <c r="I100" i="24"/>
  <c r="AN100" i="24"/>
  <c r="AN101" i="24" s="1"/>
  <c r="N116" i="24"/>
  <c r="CG115" i="24"/>
  <c r="CG116" i="24" s="1"/>
  <c r="CG117" i="24" s="1"/>
  <c r="AK116" i="24"/>
  <c r="D132" i="6"/>
  <c r="D133" i="6" s="1"/>
  <c r="BO116" i="6"/>
  <c r="BO117" i="6" s="1"/>
  <c r="BO118" i="6" s="1"/>
  <c r="AK150" i="6"/>
  <c r="AZ100" i="6"/>
  <c r="BQ101" i="6"/>
  <c r="BQ102" i="6" s="1"/>
  <c r="AV153" i="5"/>
  <c r="AV154" i="5" s="1"/>
  <c r="BR101" i="24"/>
  <c r="BR102" i="24" s="1"/>
  <c r="AT134" i="24"/>
  <c r="AV116" i="24"/>
  <c r="X152" i="24"/>
  <c r="BI134" i="6"/>
  <c r="AB100" i="6"/>
  <c r="BG115" i="6"/>
  <c r="AB117" i="6"/>
  <c r="AB118" i="6" s="1"/>
  <c r="N151" i="24"/>
  <c r="E150" i="24"/>
  <c r="AZ150" i="24"/>
  <c r="AZ151" i="24" s="1"/>
  <c r="W151" i="6"/>
  <c r="AW132" i="24"/>
  <c r="BD151" i="6"/>
  <c r="BD152" i="6" s="1"/>
  <c r="AP153" i="6"/>
  <c r="R116" i="6"/>
  <c r="R117" i="6" s="1"/>
  <c r="K133" i="6"/>
  <c r="AP116" i="6"/>
  <c r="D100" i="6"/>
  <c r="AG115" i="6"/>
  <c r="R101" i="6"/>
  <c r="CF150" i="24"/>
  <c r="CF151" i="24" s="1"/>
  <c r="BV152" i="24"/>
  <c r="BV153" i="24" s="1"/>
  <c r="BP102" i="24"/>
  <c r="Q135" i="24"/>
  <c r="U151" i="24"/>
  <c r="F116" i="24"/>
  <c r="K133" i="24"/>
  <c r="BZ99" i="24"/>
  <c r="CE117" i="24"/>
  <c r="Q101" i="24"/>
  <c r="Q102" i="24" s="1"/>
  <c r="BS116" i="6"/>
  <c r="BS117" i="6" s="1"/>
  <c r="AY132" i="6"/>
  <c r="AY133" i="6" s="1"/>
  <c r="BH150" i="6"/>
  <c r="BH151" i="6" s="1"/>
  <c r="BG151" i="6"/>
  <c r="BY101" i="6"/>
  <c r="AA115" i="6"/>
  <c r="CA100" i="6"/>
  <c r="T101" i="24"/>
  <c r="T102" i="24" s="1"/>
  <c r="AL132" i="24"/>
  <c r="AL133" i="24" s="1"/>
  <c r="AR134" i="24"/>
  <c r="AR135" i="24" s="1"/>
  <c r="BZ150" i="6"/>
  <c r="BZ151" i="6" s="1"/>
  <c r="CB99" i="24"/>
  <c r="CB100" i="24" s="1"/>
  <c r="AH150" i="6"/>
  <c r="BU152" i="6"/>
  <c r="CH132" i="6"/>
  <c r="AC132" i="6"/>
  <c r="AC133" i="6" s="1"/>
  <c r="AT117" i="6"/>
  <c r="AT118" i="6" s="1"/>
  <c r="AO99" i="6"/>
  <c r="AJ116" i="6"/>
  <c r="AJ117" i="6" s="1"/>
  <c r="AI134" i="6"/>
  <c r="BC99" i="6"/>
  <c r="S135" i="24"/>
  <c r="AS101" i="24"/>
  <c r="AS102" i="24" s="1"/>
  <c r="BK150" i="24"/>
  <c r="AU116" i="24"/>
  <c r="BS151" i="24"/>
  <c r="U151" i="6"/>
  <c r="BC152" i="6"/>
  <c r="BC153" i="6" s="1"/>
  <c r="CC133" i="24"/>
  <c r="BT99" i="24"/>
  <c r="BR133" i="6"/>
  <c r="BN134" i="6"/>
  <c r="V116" i="6"/>
  <c r="BP116" i="6"/>
  <c r="BS134" i="6"/>
  <c r="AI150" i="6"/>
  <c r="AI151" i="6" s="1"/>
  <c r="Q99" i="6"/>
  <c r="Q100" i="6" s="1"/>
  <c r="Q101" i="6" s="1"/>
  <c r="BB115" i="6"/>
  <c r="T100" i="6"/>
  <c r="U100" i="24"/>
  <c r="U101" i="24" s="1"/>
  <c r="BO151" i="24"/>
  <c r="J152" i="24"/>
  <c r="AR152" i="24"/>
  <c r="AW151" i="6"/>
  <c r="AQ134" i="24"/>
  <c r="AY136" i="24"/>
  <c r="AH132" i="24"/>
  <c r="AG132" i="24"/>
  <c r="BI116" i="24"/>
  <c r="AC101" i="24"/>
  <c r="W99" i="24"/>
  <c r="V132" i="6"/>
  <c r="V133" i="6" s="1"/>
  <c r="AB132" i="6"/>
  <c r="R150" i="6"/>
  <c r="R151" i="6" s="1"/>
  <c r="BJ151" i="6"/>
  <c r="CC99" i="6"/>
  <c r="AZ134" i="5"/>
  <c r="AZ135" i="5" s="1"/>
  <c r="AZ136" i="5" s="1"/>
  <c r="BS132" i="24"/>
  <c r="AL151" i="24"/>
  <c r="BH102" i="24"/>
  <c r="BH103" i="24" s="1"/>
  <c r="BW151" i="6"/>
  <c r="BW152" i="6" s="1"/>
  <c r="Z119" i="24"/>
  <c r="CD99" i="24"/>
  <c r="CD100" i="24" s="1"/>
  <c r="CD101" i="24" s="1"/>
  <c r="AA153" i="6"/>
  <c r="BH132" i="24"/>
  <c r="BG132" i="24"/>
  <c r="BC132" i="24"/>
  <c r="BC133" i="24" s="1"/>
  <c r="W150" i="24"/>
  <c r="W151" i="24" s="1"/>
  <c r="I152" i="6"/>
  <c r="I153" i="6" s="1"/>
  <c r="Y99" i="24"/>
  <c r="BQ132" i="6"/>
  <c r="BQ133" i="6" s="1"/>
  <c r="BQ116" i="6"/>
  <c r="BW100" i="6"/>
  <c r="BE99" i="6"/>
  <c r="BX115" i="6"/>
  <c r="BX116" i="6" s="1"/>
  <c r="BL132" i="24"/>
  <c r="AM132" i="24"/>
  <c r="AD150" i="24"/>
  <c r="T152" i="24"/>
  <c r="T153" i="24" s="1"/>
  <c r="AX152" i="6"/>
  <c r="S115" i="24"/>
  <c r="AG116" i="24"/>
  <c r="BW151" i="24"/>
  <c r="AA151" i="24"/>
  <c r="CD132" i="6"/>
  <c r="U132" i="6"/>
  <c r="U133" i="6" s="1"/>
  <c r="BT133" i="6"/>
  <c r="BT134" i="6" s="1"/>
  <c r="AR117" i="6"/>
  <c r="O151" i="24"/>
  <c r="AS101" i="6"/>
  <c r="AG99" i="6"/>
  <c r="F101" i="6"/>
  <c r="AC116" i="6"/>
  <c r="AC117" i="6" s="1"/>
  <c r="AE116" i="6"/>
  <c r="AQ100" i="6"/>
  <c r="AQ101" i="6" s="1"/>
  <c r="M115" i="24"/>
  <c r="M116" i="24" s="1"/>
  <c r="V101" i="24"/>
  <c r="AS133" i="6"/>
  <c r="CG150" i="6"/>
  <c r="AK116" i="6"/>
  <c r="AK117" i="6" s="1"/>
  <c r="AL115" i="6"/>
  <c r="CB99" i="6"/>
  <c r="AD134" i="6"/>
  <c r="BU102" i="6"/>
  <c r="BU103" i="6" s="1"/>
  <c r="H100" i="24"/>
  <c r="H101" i="24" s="1"/>
  <c r="BF150" i="6"/>
  <c r="BF151" i="6" s="1"/>
  <c r="BX100" i="24"/>
  <c r="BX101" i="24" s="1"/>
  <c r="BW101" i="24"/>
  <c r="X99" i="24"/>
  <c r="P134" i="6"/>
  <c r="E132" i="6"/>
  <c r="P150" i="6"/>
  <c r="M115" i="6"/>
  <c r="M116" i="6" s="1"/>
  <c r="BD99" i="6"/>
  <c r="BD100" i="6" s="1"/>
  <c r="BD101" i="6" s="1"/>
  <c r="BD102" i="6" s="1"/>
  <c r="CG132" i="24"/>
  <c r="CG133" i="24" s="1"/>
  <c r="CG134" i="24" s="1"/>
  <c r="CA132" i="6"/>
  <c r="CA133" i="6" s="1"/>
  <c r="BW134" i="6"/>
  <c r="BW135" i="6" s="1"/>
  <c r="E100" i="24"/>
  <c r="AU100" i="24"/>
  <c r="AU101" i="24" s="1"/>
  <c r="AO152" i="6"/>
  <c r="AO153" i="6" s="1"/>
  <c r="O117" i="6"/>
  <c r="O118" i="6" s="1"/>
  <c r="BS100" i="6"/>
  <c r="BZ117" i="6"/>
  <c r="AF99" i="6"/>
  <c r="AF100" i="6" s="1"/>
  <c r="BS151" i="6"/>
  <c r="CF115" i="6"/>
  <c r="CF116" i="6" s="1"/>
  <c r="CF99" i="6"/>
  <c r="CF100" i="6" s="1"/>
  <c r="I115" i="6"/>
  <c r="I116" i="6" s="1"/>
  <c r="H99" i="6"/>
  <c r="AZ115" i="6"/>
  <c r="AZ116" i="6" s="1"/>
  <c r="BK132" i="6"/>
  <c r="BK133" i="6" s="1"/>
  <c r="AL132" i="6"/>
  <c r="BV101" i="24"/>
  <c r="AR134" i="6"/>
  <c r="BN101" i="6"/>
  <c r="BN102" i="6" s="1"/>
  <c r="BH99" i="6"/>
  <c r="K115" i="6"/>
  <c r="S118" i="6"/>
  <c r="AJ116" i="24"/>
  <c r="AJ117" i="24" s="1"/>
  <c r="AJ118" i="24" s="1"/>
  <c r="M134" i="6"/>
  <c r="M135" i="6" s="1"/>
  <c r="AJ99" i="6"/>
  <c r="AJ100" i="6" s="1"/>
  <c r="CD115" i="6"/>
  <c r="CD116" i="6" s="1"/>
  <c r="AW132" i="6"/>
  <c r="Y100" i="6"/>
  <c r="L99" i="6"/>
  <c r="AW117" i="6"/>
  <c r="AW118" i="6" s="1"/>
  <c r="AV152" i="6"/>
  <c r="BK116" i="24"/>
  <c r="G99" i="24"/>
  <c r="D99" i="24"/>
  <c r="AM132" i="6"/>
  <c r="AM133" i="6" s="1"/>
  <c r="AW100" i="24"/>
  <c r="BH135" i="6"/>
  <c r="BM133" i="6"/>
  <c r="BM134" i="6" s="1"/>
  <c r="AX134" i="6"/>
  <c r="BN117" i="6"/>
  <c r="BM116" i="6"/>
  <c r="BM117" i="6" s="1"/>
  <c r="CA115" i="6"/>
  <c r="CH100" i="6"/>
  <c r="CH101" i="6" s="1"/>
  <c r="AE100" i="6"/>
  <c r="AP134" i="6"/>
  <c r="AE150" i="6"/>
  <c r="BD133" i="24"/>
  <c r="CH115" i="24"/>
  <c r="BP132" i="6"/>
  <c r="AN116" i="6"/>
  <c r="BJ99" i="6"/>
  <c r="AV103" i="6"/>
  <c r="AV104" i="6" s="1"/>
  <c r="AV105" i="6" s="1"/>
  <c r="F133" i="6"/>
  <c r="AG150" i="6"/>
  <c r="AY99" i="24"/>
  <c r="N132" i="6"/>
  <c r="T132" i="6"/>
  <c r="K150" i="6"/>
  <c r="P116" i="24"/>
  <c r="P116" i="6"/>
  <c r="BJ117" i="6"/>
  <c r="AL101" i="6"/>
  <c r="AL102" i="6" s="1"/>
  <c r="BA115" i="6"/>
  <c r="BP100" i="6"/>
  <c r="AS152" i="6"/>
  <c r="M151" i="6"/>
  <c r="U101" i="6"/>
  <c r="AG132" i="6"/>
  <c r="BF99" i="6"/>
  <c r="H132" i="6"/>
  <c r="AT134" i="6"/>
  <c r="BG133" i="6"/>
  <c r="CE116" i="6"/>
  <c r="CE117" i="6" s="1"/>
  <c r="AH117" i="6"/>
  <c r="AH118" i="6" s="1"/>
  <c r="AH119" i="6" s="1"/>
  <c r="AH120" i="6" s="1"/>
  <c r="CC116" i="6"/>
  <c r="E116" i="6"/>
  <c r="E117" i="6" s="1"/>
  <c r="AV119" i="6"/>
  <c r="AV120" i="6" s="1"/>
  <c r="CB132" i="6"/>
  <c r="CB133" i="6" s="1"/>
  <c r="AO117" i="6"/>
  <c r="BA103" i="6"/>
  <c r="AT154" i="6"/>
  <c r="BD116" i="6"/>
  <c r="BD117" i="6" s="1"/>
  <c r="BD118" i="6" s="1"/>
  <c r="Z115" i="6"/>
  <c r="AW100" i="6"/>
  <c r="AW101" i="6" s="1"/>
  <c r="BI152" i="6"/>
  <c r="BI153" i="6" s="1"/>
  <c r="AL151" i="6"/>
  <c r="CF150" i="6"/>
  <c r="CF151" i="6" s="1"/>
  <c r="X100" i="6"/>
  <c r="I133" i="6"/>
  <c r="BL116" i="6"/>
  <c r="BL117" i="6" s="1"/>
  <c r="BI117" i="6"/>
  <c r="M132" i="24"/>
  <c r="Q116" i="6"/>
  <c r="J134" i="6"/>
  <c r="O151" i="6"/>
  <c r="O152" i="6" s="1"/>
  <c r="BH115" i="6"/>
  <c r="BH116" i="6" s="1"/>
  <c r="BB132" i="6"/>
  <c r="CH150" i="6"/>
  <c r="J115" i="6"/>
  <c r="BE133" i="6"/>
  <c r="BE115" i="6"/>
  <c r="AY115" i="6"/>
  <c r="AY116" i="6" s="1"/>
  <c r="AU100" i="5"/>
  <c r="AU101" i="5" s="1"/>
  <c r="AU102" i="5" s="1"/>
  <c r="AE152" i="5"/>
  <c r="AE153" i="5" s="1"/>
  <c r="AE154" i="5" s="1"/>
  <c r="BC152" i="5"/>
  <c r="BC153" i="5" s="1"/>
  <c r="BC154" i="5" s="1"/>
  <c r="CA151" i="5"/>
  <c r="O150" i="5"/>
  <c r="O151" i="5" s="1"/>
  <c r="BK150" i="5"/>
  <c r="AQ133" i="5"/>
  <c r="AQ134" i="5" s="1"/>
  <c r="E151" i="5"/>
  <c r="E152" i="5" s="1"/>
  <c r="AC151" i="5"/>
  <c r="AC152" i="5" s="1"/>
  <c r="BS152" i="5"/>
  <c r="AQ153" i="5"/>
  <c r="AQ154" i="5" s="1"/>
  <c r="BA151" i="5"/>
  <c r="BI152" i="5"/>
  <c r="BI153" i="5" s="1"/>
  <c r="BX153" i="5"/>
  <c r="BX154" i="5" s="1"/>
  <c r="BY151" i="5"/>
  <c r="J150" i="5"/>
  <c r="J151" i="5" s="1"/>
  <c r="P150" i="5"/>
  <c r="R150" i="5"/>
  <c r="R151" i="5" s="1"/>
  <c r="AN150" i="5"/>
  <c r="AP150" i="5"/>
  <c r="AP151" i="5" s="1"/>
  <c r="BL150" i="5"/>
  <c r="BN150" i="5"/>
  <c r="BN151" i="5" s="1"/>
  <c r="I152" i="5"/>
  <c r="F151" i="5"/>
  <c r="H151" i="5"/>
  <c r="H152" i="5" s="1"/>
  <c r="H153" i="5" s="1"/>
  <c r="H154" i="5" s="1"/>
  <c r="M151" i="5"/>
  <c r="M152" i="5" s="1"/>
  <c r="AF151" i="5"/>
  <c r="CG150" i="5"/>
  <c r="CG151" i="5" s="1"/>
  <c r="CF150" i="5"/>
  <c r="CF151" i="5" s="1"/>
  <c r="AD151" i="5"/>
  <c r="AU152" i="5"/>
  <c r="BE152" i="5"/>
  <c r="BD151" i="5"/>
  <c r="BB151" i="5"/>
  <c r="S152" i="5"/>
  <c r="S153" i="5" s="1"/>
  <c r="S154" i="5" s="1"/>
  <c r="M133" i="5"/>
  <c r="M134" i="5" s="1"/>
  <c r="CB151" i="5"/>
  <c r="AZ151" i="5"/>
  <c r="BZ151" i="5"/>
  <c r="BV152" i="5"/>
  <c r="CC151" i="5"/>
  <c r="CH151" i="5"/>
  <c r="AA152" i="5"/>
  <c r="V152" i="5"/>
  <c r="AL152" i="5"/>
  <c r="T152" i="5"/>
  <c r="AI151" i="5"/>
  <c r="AT152" i="5"/>
  <c r="AX151" i="5"/>
  <c r="AX152" i="5" s="1"/>
  <c r="AR152" i="5"/>
  <c r="BW152" i="5"/>
  <c r="BW153" i="5" s="1"/>
  <c r="BR152" i="5"/>
  <c r="AM150" i="5"/>
  <c r="AM151" i="5" s="1"/>
  <c r="CE151" i="5"/>
  <c r="K150" i="5"/>
  <c r="K151" i="5" s="1"/>
  <c r="Q150" i="5"/>
  <c r="W152" i="5"/>
  <c r="Y152" i="5"/>
  <c r="AK150" i="5"/>
  <c r="AO150" i="5"/>
  <c r="N151" i="5"/>
  <c r="AW152" i="5"/>
  <c r="AW153" i="5" s="1"/>
  <c r="AB151" i="5"/>
  <c r="AB152" i="5" s="1"/>
  <c r="BM150" i="5"/>
  <c r="BJ151" i="5"/>
  <c r="BJ152" i="5" s="1"/>
  <c r="BU152" i="5"/>
  <c r="BU153" i="5" s="1"/>
  <c r="L150" i="5"/>
  <c r="CD152" i="5"/>
  <c r="G151" i="5"/>
  <c r="BF151" i="5"/>
  <c r="BF152" i="5" s="1"/>
  <c r="AH151" i="5"/>
  <c r="AJ151" i="5"/>
  <c r="BH151" i="5"/>
  <c r="BH152" i="5" s="1"/>
  <c r="AS153" i="5"/>
  <c r="BG150" i="5"/>
  <c r="BG151" i="5" s="1"/>
  <c r="Z151" i="5"/>
  <c r="S133" i="5"/>
  <c r="S134" i="5" s="1"/>
  <c r="BN133" i="5"/>
  <c r="BN134" i="5" s="1"/>
  <c r="AV133" i="5"/>
  <c r="AR133" i="5"/>
  <c r="T132" i="5"/>
  <c r="T133" i="5" s="1"/>
  <c r="T134" i="5" s="1"/>
  <c r="D151" i="5"/>
  <c r="BT134" i="5"/>
  <c r="BS134" i="5"/>
  <c r="BS135" i="5" s="1"/>
  <c r="BW101" i="5"/>
  <c r="BW102" i="5" s="1"/>
  <c r="BW103" i="5" s="1"/>
  <c r="G133" i="5"/>
  <c r="G134" i="5" s="1"/>
  <c r="AV100" i="5"/>
  <c r="AX135" i="5"/>
  <c r="AX136" i="5" s="1"/>
  <c r="BD135" i="5"/>
  <c r="BD136" i="5" s="1"/>
  <c r="AN132" i="5"/>
  <c r="AO132" i="5"/>
  <c r="AO133" i="5" s="1"/>
  <c r="BG132" i="5"/>
  <c r="AA134" i="5"/>
  <c r="X134" i="5"/>
  <c r="I133" i="5"/>
  <c r="AP132" i="5"/>
  <c r="AH133" i="5"/>
  <c r="AH134" i="5" s="1"/>
  <c r="CC133" i="5"/>
  <c r="CC134" i="5" s="1"/>
  <c r="R132" i="5"/>
  <c r="N133" i="5"/>
  <c r="N134" i="5" s="1"/>
  <c r="AG133" i="5"/>
  <c r="BL133" i="5"/>
  <c r="AJ133" i="5"/>
  <c r="AK133" i="5"/>
  <c r="S100" i="5"/>
  <c r="S101" i="5" s="1"/>
  <c r="S102" i="5" s="1"/>
  <c r="S103" i="5" s="1"/>
  <c r="W134" i="5"/>
  <c r="W135" i="5" s="1"/>
  <c r="BK132" i="5"/>
  <c r="CH132" i="5"/>
  <c r="AC133" i="5"/>
  <c r="AD133" i="5"/>
  <c r="BF133" i="5"/>
  <c r="BF134" i="5" s="1"/>
  <c r="AM132" i="5"/>
  <c r="AI133" i="5"/>
  <c r="F133" i="5"/>
  <c r="D133" i="5"/>
  <c r="D134" i="5" s="1"/>
  <c r="BY133" i="5"/>
  <c r="BZ133" i="5"/>
  <c r="AE133" i="5"/>
  <c r="AE134" i="5" s="1"/>
  <c r="BE133" i="5"/>
  <c r="BE134" i="5" s="1"/>
  <c r="AY136" i="5"/>
  <c r="AY137" i="5" s="1"/>
  <c r="E134" i="5"/>
  <c r="AF133" i="5"/>
  <c r="AL132" i="5"/>
  <c r="AL133" i="5" s="1"/>
  <c r="AL134" i="5" s="1"/>
  <c r="H133" i="5"/>
  <c r="H134" i="5" s="1"/>
  <c r="CA133" i="5"/>
  <c r="K133" i="5"/>
  <c r="BI132" i="5"/>
  <c r="BI133" i="5" s="1"/>
  <c r="BA134" i="5"/>
  <c r="BA135" i="5" s="1"/>
  <c r="BO134" i="5"/>
  <c r="BP134" i="5"/>
  <c r="U134" i="5"/>
  <c r="CB133" i="5"/>
  <c r="CE133" i="5"/>
  <c r="V134" i="5"/>
  <c r="J133" i="5"/>
  <c r="Y133" i="5"/>
  <c r="Y134" i="5" s="1"/>
  <c r="Y135" i="5" s="1"/>
  <c r="T99" i="5"/>
  <c r="T100" i="5" s="1"/>
  <c r="BQ134" i="5"/>
  <c r="CD132" i="5"/>
  <c r="CD133" i="5" s="1"/>
  <c r="BW135" i="5"/>
  <c r="BX133" i="5"/>
  <c r="Q133" i="5"/>
  <c r="Q134" i="5" s="1"/>
  <c r="Q135" i="5" s="1"/>
  <c r="BH133" i="5"/>
  <c r="V99" i="5"/>
  <c r="V100" i="5" s="1"/>
  <c r="BR134" i="5"/>
  <c r="BM132" i="5"/>
  <c r="BM133" i="5" s="1"/>
  <c r="AW134" i="5"/>
  <c r="CG132" i="5"/>
  <c r="BJ132" i="5"/>
  <c r="Z133" i="5"/>
  <c r="BV133" i="5"/>
  <c r="BV134" i="5" s="1"/>
  <c r="BV135" i="5" s="1"/>
  <c r="BC133" i="5"/>
  <c r="BU101" i="5"/>
  <c r="AS134" i="5"/>
  <c r="P134" i="5"/>
  <c r="P135" i="5" s="1"/>
  <c r="BU134" i="5"/>
  <c r="BU135" i="5" s="1"/>
  <c r="CF132" i="5"/>
  <c r="CF133" i="5" s="1"/>
  <c r="AU134" i="5"/>
  <c r="AU135" i="5" s="1"/>
  <c r="AU136" i="5" s="1"/>
  <c r="O133" i="5"/>
  <c r="L133" i="5"/>
  <c r="AB134" i="5"/>
  <c r="AL118" i="5"/>
  <c r="AL119" i="5" s="1"/>
  <c r="AJ116" i="5"/>
  <c r="AJ117" i="5" s="1"/>
  <c r="I99" i="5"/>
  <c r="AK115" i="5"/>
  <c r="AK116" i="5" s="1"/>
  <c r="CF99" i="5"/>
  <c r="CF100" i="5" s="1"/>
  <c r="BF101" i="5"/>
  <c r="BF102" i="5" s="1"/>
  <c r="BV100" i="5"/>
  <c r="BV101" i="5" s="1"/>
  <c r="BB117" i="5"/>
  <c r="BB118" i="5" s="1"/>
  <c r="AT99" i="5"/>
  <c r="CB100" i="5"/>
  <c r="CB101" i="5" s="1"/>
  <c r="AB117" i="5"/>
  <c r="AB118" i="5" s="1"/>
  <c r="CG100" i="5"/>
  <c r="CG101" i="5" s="1"/>
  <c r="CG102" i="5" s="1"/>
  <c r="CG103" i="5" s="1"/>
  <c r="Z100" i="5"/>
  <c r="Z101" i="5" s="1"/>
  <c r="U99" i="5"/>
  <c r="U100" i="5" s="1"/>
  <c r="U101" i="5" s="1"/>
  <c r="BR102" i="5"/>
  <c r="AC100" i="5"/>
  <c r="AC101" i="5" s="1"/>
  <c r="AL99" i="5"/>
  <c r="AL100" i="5" s="1"/>
  <c r="AL101" i="5" s="1"/>
  <c r="Q99" i="5"/>
  <c r="Y100" i="5"/>
  <c r="Y101" i="5" s="1"/>
  <c r="AG116" i="5"/>
  <c r="BA100" i="5"/>
  <c r="BR115" i="5"/>
  <c r="BR116" i="5" s="1"/>
  <c r="BR117" i="5" s="1"/>
  <c r="BR118" i="5" s="1"/>
  <c r="AQ101" i="5"/>
  <c r="BJ99" i="5"/>
  <c r="AO100" i="5"/>
  <c r="AO101" i="5" s="1"/>
  <c r="AO102" i="5" s="1"/>
  <c r="BT100" i="5"/>
  <c r="AX117" i="5"/>
  <c r="AX118" i="5" s="1"/>
  <c r="P99" i="5"/>
  <c r="BV116" i="5"/>
  <c r="BV117" i="5" s="1"/>
  <c r="AA100" i="5"/>
  <c r="BM99" i="5"/>
  <c r="BM100" i="5" s="1"/>
  <c r="O99" i="5"/>
  <c r="O100" i="5" s="1"/>
  <c r="AF100" i="5"/>
  <c r="CH99" i="5"/>
  <c r="CH100" i="5" s="1"/>
  <c r="BS115" i="5"/>
  <c r="BG115" i="5"/>
  <c r="BG116" i="5" s="1"/>
  <c r="BG117" i="5" s="1"/>
  <c r="BG118" i="5" s="1"/>
  <c r="M99" i="5"/>
  <c r="M100" i="5" s="1"/>
  <c r="BL99" i="5"/>
  <c r="BL100" i="5" s="1"/>
  <c r="AM99" i="5"/>
  <c r="AM100" i="5" s="1"/>
  <c r="AW100" i="5"/>
  <c r="BD99" i="5"/>
  <c r="BD100" i="5" s="1"/>
  <c r="BD101" i="5" s="1"/>
  <c r="G99" i="5"/>
  <c r="AD100" i="5"/>
  <c r="AD117" i="5"/>
  <c r="AD118" i="5" s="1"/>
  <c r="J99" i="5"/>
  <c r="CA99" i="5"/>
  <c r="BG99" i="5"/>
  <c r="BG100" i="5" s="1"/>
  <c r="AX101" i="5"/>
  <c r="AR101" i="5"/>
  <c r="AE100" i="5"/>
  <c r="AK100" i="5"/>
  <c r="AK101" i="5" s="1"/>
  <c r="AK102" i="5" s="1"/>
  <c r="CE100" i="5"/>
  <c r="CE101" i="5" s="1"/>
  <c r="AZ100" i="5"/>
  <c r="AZ101" i="5" s="1"/>
  <c r="H99" i="5"/>
  <c r="BK99" i="5"/>
  <c r="BK100" i="5" s="1"/>
  <c r="BX100" i="5"/>
  <c r="BQ101" i="5"/>
  <c r="AJ99" i="5"/>
  <c r="CC100" i="5"/>
  <c r="BH117" i="5"/>
  <c r="BH118" i="5" s="1"/>
  <c r="BH119" i="5" s="1"/>
  <c r="AW118" i="5"/>
  <c r="AW119" i="5" s="1"/>
  <c r="AI101" i="5"/>
  <c r="R100" i="5"/>
  <c r="W100" i="5"/>
  <c r="W101" i="5" s="1"/>
  <c r="AS101" i="5"/>
  <c r="BY101" i="5"/>
  <c r="BY102" i="5" s="1"/>
  <c r="BS100" i="5"/>
  <c r="BZ117" i="5"/>
  <c r="BZ118" i="5" s="1"/>
  <c r="D99" i="5"/>
  <c r="D100" i="5" s="1"/>
  <c r="AP100" i="5"/>
  <c r="BI100" i="5"/>
  <c r="BB101" i="5"/>
  <c r="U119" i="5"/>
  <c r="U120" i="5" s="1"/>
  <c r="BN101" i="5"/>
  <c r="BN102" i="5" s="1"/>
  <c r="BH99" i="5"/>
  <c r="N99" i="5"/>
  <c r="N100" i="5" s="1"/>
  <c r="BZ100" i="5"/>
  <c r="BO102" i="5"/>
  <c r="BO103" i="5" s="1"/>
  <c r="AN99" i="5"/>
  <c r="AN100" i="5" s="1"/>
  <c r="AN101" i="5" s="1"/>
  <c r="AY100" i="5"/>
  <c r="BE99" i="5"/>
  <c r="BE100" i="5" s="1"/>
  <c r="X100" i="5"/>
  <c r="X101" i="5" s="1"/>
  <c r="K100" i="5"/>
  <c r="BP101" i="5"/>
  <c r="AH99" i="5"/>
  <c r="AH100" i="5" s="1"/>
  <c r="AA118" i="5"/>
  <c r="CC116" i="5"/>
  <c r="CC117" i="5" s="1"/>
  <c r="CC118" i="5" s="1"/>
  <c r="AB100" i="5"/>
  <c r="BC100" i="5"/>
  <c r="F100" i="5"/>
  <c r="F101" i="5" s="1"/>
  <c r="AG100" i="5"/>
  <c r="CD99" i="5"/>
  <c r="L99" i="5"/>
  <c r="L100" i="5" s="1"/>
  <c r="E100" i="5"/>
  <c r="AY118" i="5"/>
  <c r="AY119" i="5" s="1"/>
  <c r="CG115" i="5"/>
  <c r="CA115" i="5"/>
  <c r="X115" i="5"/>
  <c r="D116" i="5"/>
  <c r="D117" i="5" s="1"/>
  <c r="AE116" i="5"/>
  <c r="BY116" i="5"/>
  <c r="BY117" i="5" s="1"/>
  <c r="BY118" i="5" s="1"/>
  <c r="BL115" i="5"/>
  <c r="P116" i="5"/>
  <c r="BT115" i="5"/>
  <c r="BT116" i="5" s="1"/>
  <c r="G116" i="5"/>
  <c r="G117" i="5" s="1"/>
  <c r="BU116" i="5"/>
  <c r="BE115" i="5"/>
  <c r="CB115" i="5"/>
  <c r="AR116" i="5"/>
  <c r="AR117" i="5" s="1"/>
  <c r="AF116" i="5"/>
  <c r="BC115" i="5"/>
  <c r="BC116" i="5" s="1"/>
  <c r="BC117" i="5" s="1"/>
  <c r="AI117" i="5"/>
  <c r="BF116" i="5"/>
  <c r="BF117" i="5" s="1"/>
  <c r="CH120" i="5"/>
  <c r="CH121" i="5" s="1"/>
  <c r="AM115" i="5"/>
  <c r="AM116" i="5" s="1"/>
  <c r="AM117" i="5" s="1"/>
  <c r="AO116" i="5"/>
  <c r="AO117" i="5" s="1"/>
  <c r="AO118" i="5" s="1"/>
  <c r="L116" i="5"/>
  <c r="L117" i="5" s="1"/>
  <c r="Y117" i="5"/>
  <c r="Y118" i="5" s="1"/>
  <c r="BP115" i="5"/>
  <c r="BP116" i="5" s="1"/>
  <c r="CF116" i="5"/>
  <c r="BM115" i="5"/>
  <c r="BM116" i="5" s="1"/>
  <c r="BQ118" i="5"/>
  <c r="BQ119" i="5" s="1"/>
  <c r="CE115" i="5"/>
  <c r="CD116" i="5"/>
  <c r="I116" i="5"/>
  <c r="I117" i="5" s="1"/>
  <c r="I118" i="5" s="1"/>
  <c r="K115" i="5"/>
  <c r="K116" i="5" s="1"/>
  <c r="S115" i="5"/>
  <c r="S116" i="5" s="1"/>
  <c r="Z117" i="5"/>
  <c r="Z118" i="5" s="1"/>
  <c r="BJ117" i="5"/>
  <c r="J116" i="5"/>
  <c r="AC116" i="5"/>
  <c r="R115" i="5"/>
  <c r="R116" i="5" s="1"/>
  <c r="R117" i="5" s="1"/>
  <c r="AH118" i="5"/>
  <c r="O115" i="5"/>
  <c r="O116" i="5" s="1"/>
  <c r="BW116" i="5"/>
  <c r="H116" i="5"/>
  <c r="W115" i="5"/>
  <c r="W116" i="5" s="1"/>
  <c r="W117" i="5" s="1"/>
  <c r="AU116" i="5"/>
  <c r="AU117" i="5" s="1"/>
  <c r="AU118" i="5" s="1"/>
  <c r="AP116" i="5"/>
  <c r="AP117" i="5" s="1"/>
  <c r="BA116" i="5"/>
  <c r="BI117" i="5"/>
  <c r="BI118" i="5" s="1"/>
  <c r="BD115" i="5"/>
  <c r="V115" i="5"/>
  <c r="AZ117" i="5"/>
  <c r="AV116" i="5"/>
  <c r="AV117" i="5" s="1"/>
  <c r="AV118" i="5" s="1"/>
  <c r="Q115" i="5"/>
  <c r="Q116" i="5" s="1"/>
  <c r="AQ116" i="5"/>
  <c r="BN115" i="5"/>
  <c r="BN116" i="5" s="1"/>
  <c r="BO115" i="5"/>
  <c r="BX118" i="5"/>
  <c r="M118" i="5"/>
  <c r="AN115" i="5"/>
  <c r="N116" i="5"/>
  <c r="AS115" i="5"/>
  <c r="E116" i="5"/>
  <c r="E117" i="5" s="1"/>
  <c r="BK115" i="5"/>
  <c r="F117" i="5"/>
  <c r="T115" i="5"/>
  <c r="AT115" i="5"/>
  <c r="CD47" i="6"/>
  <c r="CD48" i="6" s="1"/>
  <c r="CD49" i="6" s="1"/>
  <c r="CD50" i="6" s="1"/>
  <c r="CD44" i="6" s="1"/>
  <c r="CC47" i="6"/>
  <c r="CC48" i="6" s="1"/>
  <c r="CC49" i="6" s="1"/>
  <c r="CC50" i="6" s="1"/>
  <c r="CC44" i="6" s="1"/>
  <c r="CB47" i="6"/>
  <c r="CB48" i="6" s="1"/>
  <c r="W12" i="24"/>
  <c r="W10" i="24" s="1"/>
  <c r="AV12" i="24"/>
  <c r="AV10" i="24" s="1"/>
  <c r="A36" i="24"/>
  <c r="BX47" i="24"/>
  <c r="BX48" i="24" s="1"/>
  <c r="BX49" i="24" s="1"/>
  <c r="AV20" i="5"/>
  <c r="AV17" i="5" s="1"/>
  <c r="BZ20" i="5"/>
  <c r="BZ17" i="5" s="1"/>
  <c r="BE70" i="24"/>
  <c r="BE71" i="24" s="1"/>
  <c r="BE72" i="24" s="1"/>
  <c r="AN37" i="5"/>
  <c r="AN38" i="5" s="1"/>
  <c r="AM36" i="5"/>
  <c r="AM37" i="5" s="1"/>
  <c r="BX37" i="24"/>
  <c r="BX38" i="24" s="1"/>
  <c r="BX39" i="24" s="1"/>
  <c r="AQ28" i="5"/>
  <c r="AQ29" i="5" s="1"/>
  <c r="AP28" i="5"/>
  <c r="AP29" i="5" s="1"/>
  <c r="AY69" i="24"/>
  <c r="AY70" i="24" s="1"/>
  <c r="AW19" i="5"/>
  <c r="AW20" i="5" s="1"/>
  <c r="AW17" i="5" s="1"/>
  <c r="BA37" i="24"/>
  <c r="BA38" i="24" s="1"/>
  <c r="BA39" i="24" s="1"/>
  <c r="BA34" i="24" s="1"/>
  <c r="CE46" i="6"/>
  <c r="CE47" i="6" s="1"/>
  <c r="BB37" i="24"/>
  <c r="BB38" i="24" s="1"/>
  <c r="AT46" i="5"/>
  <c r="AT47" i="5" s="1"/>
  <c r="BC37" i="24"/>
  <c r="BC38" i="24" s="1"/>
  <c r="BC39" i="24" s="1"/>
  <c r="BC34" i="24" s="1"/>
  <c r="AV46" i="5"/>
  <c r="AV47" i="5" s="1"/>
  <c r="AO36" i="5"/>
  <c r="AO37" i="5" s="1"/>
  <c r="BT22" i="5"/>
  <c r="BZ37" i="24"/>
  <c r="BZ38" i="24" s="1"/>
  <c r="BZ39" i="24" s="1"/>
  <c r="BZ34" i="24" s="1"/>
  <c r="AS19" i="5"/>
  <c r="AS20" i="5" s="1"/>
  <c r="AS17" i="5" s="1"/>
  <c r="AX20" i="5"/>
  <c r="AX17" i="5" s="1"/>
  <c r="BT20" i="5"/>
  <c r="BT17" i="5" s="1"/>
  <c r="AD70" i="24"/>
  <c r="AD71" i="24" s="1"/>
  <c r="AY20" i="6"/>
  <c r="AY17" i="6" s="1"/>
  <c r="AS28" i="5"/>
  <c r="AS29" i="5" s="1"/>
  <c r="AS25" i="5" s="1"/>
  <c r="AX20" i="6"/>
  <c r="AX17" i="6" s="1"/>
  <c r="BL12" i="5"/>
  <c r="BL10" i="5" s="1"/>
  <c r="AN12" i="5"/>
  <c r="AN10" i="5" s="1"/>
  <c r="AS28" i="24"/>
  <c r="AS29" i="24" s="1"/>
  <c r="AS25" i="24" s="1"/>
  <c r="BP28" i="5"/>
  <c r="BP29" i="5" s="1"/>
  <c r="BL37" i="5"/>
  <c r="BL38" i="5" s="1"/>
  <c r="BL39" i="5" s="1"/>
  <c r="AU20" i="5"/>
  <c r="AU17" i="5" s="1"/>
  <c r="AO28" i="5"/>
  <c r="AO29" i="5" s="1"/>
  <c r="AS37" i="5"/>
  <c r="AS38" i="5" s="1"/>
  <c r="AM70" i="5"/>
  <c r="AM71" i="5" s="1"/>
  <c r="AM72" i="5" s="1"/>
  <c r="BT36" i="5"/>
  <c r="BT37" i="5" s="1"/>
  <c r="BT38" i="5" s="1"/>
  <c r="AU46" i="5"/>
  <c r="BO28" i="5"/>
  <c r="BO29" i="5" s="1"/>
  <c r="BO25" i="5" s="1"/>
  <c r="BP36" i="5"/>
  <c r="BP37" i="5" s="1"/>
  <c r="CB20" i="5"/>
  <c r="CB17" i="5" s="1"/>
  <c r="AQ37" i="5"/>
  <c r="AQ38" i="5" s="1"/>
  <c r="CA20" i="5"/>
  <c r="CA17" i="5" s="1"/>
  <c r="CC70" i="6"/>
  <c r="CC71" i="6" s="1"/>
  <c r="AV36" i="5"/>
  <c r="AV37" i="5" s="1"/>
  <c r="AR27" i="5"/>
  <c r="AR28" i="5" s="1"/>
  <c r="AR29" i="5" s="1"/>
  <c r="AR25" i="5" s="1"/>
  <c r="BQ28" i="5"/>
  <c r="BQ29" i="5" s="1"/>
  <c r="BY47" i="5"/>
  <c r="BY48" i="5" s="1"/>
  <c r="BY49" i="5" s="1"/>
  <c r="BX47" i="5"/>
  <c r="BX48" i="5" s="1"/>
  <c r="BX49" i="5" s="1"/>
  <c r="CA70" i="6"/>
  <c r="CA71" i="6" s="1"/>
  <c r="AP20" i="5"/>
  <c r="AP17" i="5" s="1"/>
  <c r="A5" i="24"/>
  <c r="BJ36" i="5"/>
  <c r="BJ37" i="5" s="1"/>
  <c r="BP19" i="5"/>
  <c r="BP22" i="5" s="1"/>
  <c r="BV47" i="24"/>
  <c r="BV48" i="24" s="1"/>
  <c r="BV49" i="24" s="1"/>
  <c r="BV50" i="24" s="1"/>
  <c r="AY28" i="6"/>
  <c r="AY29" i="6" s="1"/>
  <c r="AY25" i="6" s="1"/>
  <c r="AR36" i="5"/>
  <c r="BM58" i="5"/>
  <c r="BB20" i="5"/>
  <c r="BB17" i="5" s="1"/>
  <c r="AU28" i="5"/>
  <c r="AU29" i="5" s="1"/>
  <c r="AU25" i="5" s="1"/>
  <c r="AQ28" i="6"/>
  <c r="AQ29" i="6" s="1"/>
  <c r="AQ25" i="6" s="1"/>
  <c r="AY36" i="5"/>
  <c r="AY37" i="5" s="1"/>
  <c r="AY38" i="5" s="1"/>
  <c r="AW37" i="5"/>
  <c r="AW38" i="5" s="1"/>
  <c r="AW39" i="5" s="1"/>
  <c r="AW27" i="5"/>
  <c r="AT28" i="5"/>
  <c r="AT29" i="5" s="1"/>
  <c r="AT25" i="5" s="1"/>
  <c r="AY20" i="5"/>
  <c r="AY17" i="5" s="1"/>
  <c r="AO19" i="24"/>
  <c r="AO20" i="24" s="1"/>
  <c r="AO17" i="24" s="1"/>
  <c r="AZ36" i="24"/>
  <c r="AZ37" i="24" s="1"/>
  <c r="AZ38" i="24" s="1"/>
  <c r="AZ39" i="24" s="1"/>
  <c r="AZ34" i="24" s="1"/>
  <c r="AP28" i="6"/>
  <c r="AP29" i="6" s="1"/>
  <c r="AP25" i="6" s="1"/>
  <c r="BR28" i="5"/>
  <c r="BR29" i="5" s="1"/>
  <c r="BR25" i="5" s="1"/>
  <c r="BW20" i="5"/>
  <c r="BW17" i="5" s="1"/>
  <c r="AN28" i="5"/>
  <c r="AN29" i="5" s="1"/>
  <c r="AP37" i="5"/>
  <c r="AM28" i="5"/>
  <c r="AM29" i="5" s="1"/>
  <c r="BQ37" i="5"/>
  <c r="BQ38" i="5" s="1"/>
  <c r="BQ39" i="5" s="1"/>
  <c r="BQ34" i="5" s="1"/>
  <c r="BK28" i="5"/>
  <c r="BK29" i="5" s="1"/>
  <c r="BM37" i="5"/>
  <c r="BM38" i="5" s="1"/>
  <c r="BM39" i="5" s="1"/>
  <c r="BM34" i="5" s="1"/>
  <c r="BV22" i="5"/>
  <c r="BV20" i="5"/>
  <c r="BV17" i="5" s="1"/>
  <c r="BN37" i="5"/>
  <c r="BN38" i="5" s="1"/>
  <c r="BN39" i="5" s="1"/>
  <c r="BN34" i="5" s="1"/>
  <c r="BR22" i="5"/>
  <c r="BQ19" i="5"/>
  <c r="BQ20" i="5" s="1"/>
  <c r="BQ17" i="5" s="1"/>
  <c r="BC84" i="24"/>
  <c r="BC85" i="24" s="1"/>
  <c r="BG27" i="5"/>
  <c r="BG28" i="5" s="1"/>
  <c r="BG29" i="5" s="1"/>
  <c r="BG25" i="5" s="1"/>
  <c r="AT20" i="5"/>
  <c r="AT17" i="5" s="1"/>
  <c r="BO19" i="5"/>
  <c r="BO20" i="5" s="1"/>
  <c r="BO17" i="5" s="1"/>
  <c r="A83" i="24"/>
  <c r="BI70" i="6"/>
  <c r="BI71" i="6" s="1"/>
  <c r="BZ84" i="24"/>
  <c r="BZ85" i="24" s="1"/>
  <c r="BF36" i="5"/>
  <c r="CE27" i="5"/>
  <c r="BL19" i="5"/>
  <c r="BF27" i="5"/>
  <c r="BF28" i="5" s="1"/>
  <c r="BF29" i="5" s="1"/>
  <c r="CC19" i="24"/>
  <c r="CC20" i="24" s="1"/>
  <c r="BG36" i="5"/>
  <c r="BG37" i="5" s="1"/>
  <c r="CA27" i="24"/>
  <c r="CA28" i="24" s="1"/>
  <c r="CA29" i="24" s="1"/>
  <c r="CA25" i="24" s="1"/>
  <c r="CB27" i="24"/>
  <c r="CB28" i="24" s="1"/>
  <c r="CB29" i="24" s="1"/>
  <c r="CB25" i="24" s="1"/>
  <c r="BJ28" i="5"/>
  <c r="CC27" i="24"/>
  <c r="CC28" i="24" s="1"/>
  <c r="BE27" i="5"/>
  <c r="CE36" i="5"/>
  <c r="BK19" i="5"/>
  <c r="BK20" i="5" s="1"/>
  <c r="CB12" i="5"/>
  <c r="CB10" i="5" s="1"/>
  <c r="M20" i="24"/>
  <c r="M17" i="24" s="1"/>
  <c r="BO37" i="6"/>
  <c r="BO38" i="6" s="1"/>
  <c r="BO39" i="6" s="1"/>
  <c r="BH28" i="5"/>
  <c r="BH29" i="5" s="1"/>
  <c r="BH19" i="5"/>
  <c r="BH20" i="5" s="1"/>
  <c r="BH17" i="5" s="1"/>
  <c r="CF19" i="5"/>
  <c r="BG19" i="5"/>
  <c r="BG20" i="5" s="1"/>
  <c r="BG17" i="5" s="1"/>
  <c r="AA28" i="24"/>
  <c r="AA29" i="24" s="1"/>
  <c r="AA25" i="24" s="1"/>
  <c r="BU46" i="24"/>
  <c r="BN37" i="6"/>
  <c r="BN38" i="6" s="1"/>
  <c r="BN39" i="6" s="1"/>
  <c r="BN34" i="6" s="1"/>
  <c r="CD27" i="5"/>
  <c r="CD57" i="5"/>
  <c r="CD58" i="5" s="1"/>
  <c r="CD59" i="5" s="1"/>
  <c r="CH19" i="5"/>
  <c r="CH20" i="5" s="1"/>
  <c r="CH17" i="5" s="1"/>
  <c r="BD22" i="24"/>
  <c r="A27" i="24"/>
  <c r="AR20" i="5"/>
  <c r="AR17" i="5" s="1"/>
  <c r="CB36" i="5"/>
  <c r="CB37" i="5" s="1"/>
  <c r="BI28" i="5"/>
  <c r="BI29" i="5" s="1"/>
  <c r="BI25" i="5" s="1"/>
  <c r="CD12" i="5"/>
  <c r="CD10" i="5" s="1"/>
  <c r="BK60" i="5"/>
  <c r="BK61" i="5" s="1"/>
  <c r="BK62" i="5" s="1"/>
  <c r="CB57" i="5"/>
  <c r="BU27" i="5"/>
  <c r="BL59" i="5"/>
  <c r="BL60" i="5" s="1"/>
  <c r="BO38" i="5"/>
  <c r="BO39" i="5" s="1"/>
  <c r="BO34" i="5" s="1"/>
  <c r="BW36" i="5"/>
  <c r="BW37" i="5" s="1"/>
  <c r="BW38" i="5" s="1"/>
  <c r="BW39" i="5" s="1"/>
  <c r="BW34" i="5" s="1"/>
  <c r="BD28" i="5"/>
  <c r="BD29" i="5" s="1"/>
  <c r="BD25" i="5" s="1"/>
  <c r="BT27" i="5"/>
  <c r="BT28" i="5" s="1"/>
  <c r="BN22" i="5"/>
  <c r="BI20" i="5"/>
  <c r="BI17" i="5" s="1"/>
  <c r="CD19" i="5"/>
  <c r="CD20" i="5" s="1"/>
  <c r="CD17" i="5" s="1"/>
  <c r="BE19" i="5"/>
  <c r="BD22" i="5"/>
  <c r="M12" i="24"/>
  <c r="M10" i="24" s="1"/>
  <c r="AK12" i="24"/>
  <c r="AK10" i="24" s="1"/>
  <c r="BI12" i="24"/>
  <c r="BI10" i="24" s="1"/>
  <c r="CG12" i="24"/>
  <c r="CG10" i="24" s="1"/>
  <c r="CH22" i="24"/>
  <c r="BL28" i="24"/>
  <c r="AT28" i="24"/>
  <c r="AT29" i="24" s="1"/>
  <c r="AT25" i="24" s="1"/>
  <c r="BD36" i="5"/>
  <c r="BD37" i="5" s="1"/>
  <c r="BY36" i="5"/>
  <c r="BY37" i="5" s="1"/>
  <c r="BY38" i="5" s="1"/>
  <c r="BV27" i="5"/>
  <c r="BV28" i="5" s="1"/>
  <c r="CD37" i="5"/>
  <c r="CD38" i="5" s="1"/>
  <c r="CD39" i="5" s="1"/>
  <c r="CD34" i="5" s="1"/>
  <c r="BB37" i="5"/>
  <c r="BB38" i="5" s="1"/>
  <c r="BV36" i="5"/>
  <c r="BV37" i="5" s="1"/>
  <c r="BM29" i="5"/>
  <c r="BM25" i="5" s="1"/>
  <c r="AX28" i="5"/>
  <c r="AX29" i="5" s="1"/>
  <c r="AX25" i="5" s="1"/>
  <c r="BS27" i="5"/>
  <c r="BS28" i="5" s="1"/>
  <c r="AP22" i="5"/>
  <c r="CC19" i="5"/>
  <c r="A4" i="24"/>
  <c r="N12" i="24"/>
  <c r="N10" i="24" s="1"/>
  <c r="AL12" i="24"/>
  <c r="AL10" i="24" s="1"/>
  <c r="BJ12" i="24"/>
  <c r="BJ10" i="24" s="1"/>
  <c r="CH12" i="24"/>
  <c r="CH10" i="24" s="1"/>
  <c r="BM28" i="24"/>
  <c r="BM29" i="24" s="1"/>
  <c r="BM25" i="24" s="1"/>
  <c r="E27" i="24"/>
  <c r="E28" i="24" s="1"/>
  <c r="AY28" i="24"/>
  <c r="AY29" i="24" s="1"/>
  <c r="AY25" i="24" s="1"/>
  <c r="BW71" i="24"/>
  <c r="BW72" i="24" s="1"/>
  <c r="BH59" i="6"/>
  <c r="BH60" i="6" s="1"/>
  <c r="AQ20" i="5"/>
  <c r="AQ17" i="5" s="1"/>
  <c r="CF57" i="5"/>
  <c r="CF58" i="5" s="1"/>
  <c r="CF59" i="5" s="1"/>
  <c r="CF60" i="5" s="1"/>
  <c r="BZ36" i="5"/>
  <c r="BZ37" i="5" s="1"/>
  <c r="CG58" i="5"/>
  <c r="CG59" i="5" s="1"/>
  <c r="CG60" i="5" s="1"/>
  <c r="CC37" i="5"/>
  <c r="CC38" i="5" s="1"/>
  <c r="BA37" i="5"/>
  <c r="BA38" i="5" s="1"/>
  <c r="BA39" i="5" s="1"/>
  <c r="BA34" i="5" s="1"/>
  <c r="BW12" i="5"/>
  <c r="BW10" i="5" s="1"/>
  <c r="AY12" i="5"/>
  <c r="AY10" i="5" s="1"/>
  <c r="A12" i="24"/>
  <c r="F27" i="24"/>
  <c r="F28" i="24" s="1"/>
  <c r="D70" i="24"/>
  <c r="D71" i="24" s="1"/>
  <c r="BS19" i="6"/>
  <c r="BC36" i="5"/>
  <c r="CE57" i="5"/>
  <c r="CB27" i="5"/>
  <c r="BJ20" i="5"/>
  <c r="BJ17" i="5" s="1"/>
  <c r="AZ37" i="5"/>
  <c r="AV28" i="5"/>
  <c r="AV29" i="5" s="1"/>
  <c r="AV25" i="5" s="1"/>
  <c r="CG20" i="5"/>
  <c r="CG17" i="5" s="1"/>
  <c r="BF20" i="5"/>
  <c r="BF17" i="5" s="1"/>
  <c r="E70" i="24"/>
  <c r="E71" i="24" s="1"/>
  <c r="BR19" i="6"/>
  <c r="BR22" i="6" s="1"/>
  <c r="AV10" i="6"/>
  <c r="AM19" i="5"/>
  <c r="AM20" i="5" s="1"/>
  <c r="AM17" i="5" s="1"/>
  <c r="BK37" i="5"/>
  <c r="BK38" i="5" s="1"/>
  <c r="BF12" i="5"/>
  <c r="BF10" i="5" s="1"/>
  <c r="BN20" i="5"/>
  <c r="BN17" i="5" s="1"/>
  <c r="CA37" i="5"/>
  <c r="CA38" i="5" s="1"/>
  <c r="Q12" i="24"/>
  <c r="Q10" i="24" s="1"/>
  <c r="AO12" i="24"/>
  <c r="AO10" i="24" s="1"/>
  <c r="BM12" i="24"/>
  <c r="BM10" i="24" s="1"/>
  <c r="F70" i="24"/>
  <c r="AZ36" i="6"/>
  <c r="AZ37" i="6" s="1"/>
  <c r="AZ38" i="6" s="1"/>
  <c r="BQ19" i="6"/>
  <c r="CE19" i="5"/>
  <c r="R12" i="24"/>
  <c r="R10" i="24" s="1"/>
  <c r="AX37" i="24"/>
  <c r="AX38" i="24" s="1"/>
  <c r="G70" i="24"/>
  <c r="G71" i="24" s="1"/>
  <c r="G72" i="24" s="1"/>
  <c r="BC84" i="6"/>
  <c r="BC85" i="6" s="1"/>
  <c r="BC86" i="6" s="1"/>
  <c r="CC27" i="5"/>
  <c r="CA27" i="5"/>
  <c r="CC12" i="5"/>
  <c r="CC10" i="5" s="1"/>
  <c r="AX36" i="5"/>
  <c r="AX37" i="5" s="1"/>
  <c r="H70" i="24"/>
  <c r="H71" i="24" s="1"/>
  <c r="H72" i="24" s="1"/>
  <c r="H73" i="24" s="1"/>
  <c r="BE36" i="5"/>
  <c r="BE37" i="5" s="1"/>
  <c r="AN19" i="5"/>
  <c r="AN20" i="5" s="1"/>
  <c r="AN17" i="5" s="1"/>
  <c r="BD12" i="5"/>
  <c r="BD10" i="5" s="1"/>
  <c r="BX36" i="5"/>
  <c r="AZ84" i="5"/>
  <c r="AZ85" i="5" s="1"/>
  <c r="CF83" i="5"/>
  <c r="BL27" i="5"/>
  <c r="BL28" i="5" s="1"/>
  <c r="AV84" i="5"/>
  <c r="AV85" i="5" s="1"/>
  <c r="AV86" i="5" s="1"/>
  <c r="BR20" i="5"/>
  <c r="BR17" i="5" s="1"/>
  <c r="CC57" i="5"/>
  <c r="CC58" i="5" s="1"/>
  <c r="BE12" i="5"/>
  <c r="BE10" i="5" s="1"/>
  <c r="V12" i="24"/>
  <c r="V10" i="24" s="1"/>
  <c r="BB28" i="6"/>
  <c r="BB29" i="6" s="1"/>
  <c r="BI37" i="5"/>
  <c r="BI38" i="5" s="1"/>
  <c r="BI39" i="5" s="1"/>
  <c r="BI34" i="5" s="1"/>
  <c r="CF38" i="5"/>
  <c r="CF39" i="5" s="1"/>
  <c r="CF34" i="5" s="1"/>
  <c r="BZ28" i="5"/>
  <c r="BB28" i="5"/>
  <c r="AQ49" i="5"/>
  <c r="AQ50" i="5" s="1"/>
  <c r="BY20" i="5"/>
  <c r="BY17" i="5" s="1"/>
  <c r="BN58" i="5"/>
  <c r="BB19" i="24"/>
  <c r="BB20" i="24" s="1"/>
  <c r="BH47" i="6"/>
  <c r="BH48" i="6" s="1"/>
  <c r="BC19" i="24"/>
  <c r="BC20" i="24" s="1"/>
  <c r="BC17" i="24" s="1"/>
  <c r="BD47" i="6"/>
  <c r="BD48" i="6" s="1"/>
  <c r="BK46" i="5"/>
  <c r="CF25" i="5"/>
  <c r="P46" i="24"/>
  <c r="P47" i="24" s="1"/>
  <c r="BZ69" i="6"/>
  <c r="BZ70" i="6" s="1"/>
  <c r="BZ71" i="6" s="1"/>
  <c r="BZ72" i="6" s="1"/>
  <c r="BB69" i="6"/>
  <c r="BB70" i="6" s="1"/>
  <c r="BJ46" i="5"/>
  <c r="BJ47" i="5" s="1"/>
  <c r="BZ12" i="24"/>
  <c r="BZ10" i="24" s="1"/>
  <c r="Q46" i="24"/>
  <c r="BA69" i="6"/>
  <c r="BA70" i="6" s="1"/>
  <c r="BI46" i="5"/>
  <c r="BJ36" i="24"/>
  <c r="BJ37" i="24" s="1"/>
  <c r="BJ38" i="24" s="1"/>
  <c r="AZ69" i="6"/>
  <c r="BJ70" i="5"/>
  <c r="BJ71" i="5" s="1"/>
  <c r="BH70" i="5"/>
  <c r="BH71" i="5" s="1"/>
  <c r="AZ57" i="5"/>
  <c r="CF36" i="24"/>
  <c r="CF37" i="24" s="1"/>
  <c r="BG46" i="5"/>
  <c r="BG47" i="5" s="1"/>
  <c r="CG36" i="24"/>
  <c r="CG37" i="24" s="1"/>
  <c r="AC12" i="24"/>
  <c r="AC10" i="24" s="1"/>
  <c r="CH36" i="24"/>
  <c r="BB84" i="6"/>
  <c r="BB85" i="6" s="1"/>
  <c r="AV57" i="6"/>
  <c r="AV58" i="6" s="1"/>
  <c r="BK70" i="5"/>
  <c r="BK71" i="5" s="1"/>
  <c r="BK72" i="5" s="1"/>
  <c r="BB12" i="24"/>
  <c r="BB10" i="24" s="1"/>
  <c r="BY83" i="6"/>
  <c r="BY84" i="6" s="1"/>
  <c r="AU57" i="6"/>
  <c r="BN12" i="6"/>
  <c r="BN10" i="6" s="1"/>
  <c r="AP12" i="6"/>
  <c r="AP10" i="6" s="1"/>
  <c r="BD46" i="5"/>
  <c r="BD47" i="5" s="1"/>
  <c r="BD48" i="5" s="1"/>
  <c r="A35" i="24"/>
  <c r="A38" i="24"/>
  <c r="A34" i="24"/>
  <c r="BD71" i="24"/>
  <c r="BD72" i="24" s="1"/>
  <c r="BD73" i="24" s="1"/>
  <c r="BH83" i="24"/>
  <c r="BH84" i="24" s="1"/>
  <c r="BH85" i="24" s="1"/>
  <c r="CF83" i="24"/>
  <c r="CF84" i="24" s="1"/>
  <c r="CF85" i="24" s="1"/>
  <c r="AT57" i="6"/>
  <c r="BM12" i="6"/>
  <c r="BM10" i="6" s="1"/>
  <c r="AO12" i="6"/>
  <c r="AO10" i="6" s="1"/>
  <c r="BX58" i="5"/>
  <c r="BX28" i="5"/>
  <c r="BX29" i="5" s="1"/>
  <c r="H20" i="24"/>
  <c r="H17" i="24" s="1"/>
  <c r="J27" i="24"/>
  <c r="J28" i="24" s="1"/>
  <c r="BL12" i="6"/>
  <c r="BL10" i="6" s="1"/>
  <c r="AN12" i="6"/>
  <c r="AN10" i="6" s="1"/>
  <c r="AT38" i="5"/>
  <c r="AT39" i="5" s="1"/>
  <c r="AT34" i="5" s="1"/>
  <c r="I20" i="24"/>
  <c r="I17" i="24" s="1"/>
  <c r="BQ69" i="6"/>
  <c r="BQ70" i="6" s="1"/>
  <c r="BQ71" i="6" s="1"/>
  <c r="BY36" i="6"/>
  <c r="BY37" i="6" s="1"/>
  <c r="BK12" i="6"/>
  <c r="BK10" i="6" s="1"/>
  <c r="AM12" i="6"/>
  <c r="AM10" i="6" s="1"/>
  <c r="CE46" i="5"/>
  <c r="BA46" i="5"/>
  <c r="A45" i="24"/>
  <c r="I69" i="24"/>
  <c r="I70" i="24" s="1"/>
  <c r="BO58" i="6"/>
  <c r="BO59" i="6" s="1"/>
  <c r="BO60" i="6" s="1"/>
  <c r="AQ57" i="6"/>
  <c r="AQ58" i="6" s="1"/>
  <c r="BJ12" i="6"/>
  <c r="BJ10" i="6" s="1"/>
  <c r="K20" i="24"/>
  <c r="K17" i="24" s="1"/>
  <c r="BI28" i="24"/>
  <c r="BI29" i="24" s="1"/>
  <c r="BI25" i="24" s="1"/>
  <c r="BO58" i="24"/>
  <c r="BF70" i="24"/>
  <c r="BF71" i="24" s="1"/>
  <c r="A89" i="24"/>
  <c r="A81" i="24"/>
  <c r="BN58" i="6"/>
  <c r="BN59" i="6" s="1"/>
  <c r="AP57" i="6"/>
  <c r="AP58" i="6" s="1"/>
  <c r="AP59" i="6" s="1"/>
  <c r="BJ84" i="5"/>
  <c r="BJ85" i="5" s="1"/>
  <c r="BI85" i="5"/>
  <c r="AO49" i="5"/>
  <c r="CF46" i="5"/>
  <c r="CF47" i="5" s="1"/>
  <c r="AY28" i="5"/>
  <c r="AY29" i="5" s="1"/>
  <c r="CC46" i="5"/>
  <c r="BY12" i="5"/>
  <c r="BY10" i="5" s="1"/>
  <c r="BA12" i="5"/>
  <c r="BA10" i="5" s="1"/>
  <c r="L20" i="24"/>
  <c r="L17" i="24" s="1"/>
  <c r="BD37" i="24"/>
  <c r="BM58" i="6"/>
  <c r="BM59" i="6" s="1"/>
  <c r="BM60" i="6" s="1"/>
  <c r="AO57" i="6"/>
  <c r="AX27" i="6"/>
  <c r="AX28" i="6" s="1"/>
  <c r="CA49" i="6"/>
  <c r="CA50" i="6" s="1"/>
  <c r="CA44" i="6" s="1"/>
  <c r="AT69" i="5"/>
  <c r="AT70" i="5" s="1"/>
  <c r="BC29" i="5"/>
  <c r="BC25" i="5" s="1"/>
  <c r="AS69" i="5"/>
  <c r="AP83" i="5"/>
  <c r="AP84" i="5" s="1"/>
  <c r="AP85" i="5" s="1"/>
  <c r="AQ69" i="5"/>
  <c r="CD69" i="5"/>
  <c r="CD70" i="5" s="1"/>
  <c r="CD71" i="5" s="1"/>
  <c r="CB46" i="5"/>
  <c r="BX12" i="5"/>
  <c r="BX10" i="5" s="1"/>
  <c r="AZ12" i="5"/>
  <c r="AZ10" i="5" s="1"/>
  <c r="BE37" i="24"/>
  <c r="BE38" i="24" s="1"/>
  <c r="U58" i="24"/>
  <c r="U59" i="24" s="1"/>
  <c r="AP83" i="24"/>
  <c r="AP84" i="24" s="1"/>
  <c r="L83" i="24"/>
  <c r="L84" i="24" s="1"/>
  <c r="L85" i="24" s="1"/>
  <c r="BQ46" i="6"/>
  <c r="BQ47" i="6" s="1"/>
  <c r="AS83" i="5"/>
  <c r="AS84" i="5" s="1"/>
  <c r="AS57" i="5"/>
  <c r="AS58" i="5" s="1"/>
  <c r="AP49" i="5"/>
  <c r="BS37" i="5"/>
  <c r="CG69" i="5"/>
  <c r="CG70" i="5" s="1"/>
  <c r="CD46" i="5"/>
  <c r="CG84" i="5"/>
  <c r="CA46" i="5"/>
  <c r="BX37" i="6"/>
  <c r="BX38" i="6" s="1"/>
  <c r="BX39" i="6" s="1"/>
  <c r="AT57" i="5"/>
  <c r="AR83" i="5"/>
  <c r="AR84" i="5" s="1"/>
  <c r="BL47" i="5"/>
  <c r="BL48" i="5" s="1"/>
  <c r="BL49" i="5" s="1"/>
  <c r="BH47" i="5"/>
  <c r="BH48" i="5" s="1"/>
  <c r="BZ46" i="5"/>
  <c r="H12" i="24"/>
  <c r="H10" i="24" s="1"/>
  <c r="AF12" i="24"/>
  <c r="AF10" i="24" s="1"/>
  <c r="BD12" i="24"/>
  <c r="BD10" i="24" s="1"/>
  <c r="CB12" i="24"/>
  <c r="CB10" i="24" s="1"/>
  <c r="BH84" i="6"/>
  <c r="BH85" i="6" s="1"/>
  <c r="CB71" i="6"/>
  <c r="BH84" i="5"/>
  <c r="BH85" i="5" s="1"/>
  <c r="AN47" i="5"/>
  <c r="AN48" i="5" s="1"/>
  <c r="AM47" i="5"/>
  <c r="AM48" i="5" s="1"/>
  <c r="BP57" i="5"/>
  <c r="BY27" i="5"/>
  <c r="BC46" i="5"/>
  <c r="AU37" i="5"/>
  <c r="AP59" i="5"/>
  <c r="AP60" i="5" s="1"/>
  <c r="BR37" i="5"/>
  <c r="BR38" i="5" s="1"/>
  <c r="BR39" i="5" s="1"/>
  <c r="BR34" i="5" s="1"/>
  <c r="CH69" i="5"/>
  <c r="CH70" i="5" s="1"/>
  <c r="BZ12" i="5"/>
  <c r="BZ10" i="5" s="1"/>
  <c r="I12" i="24"/>
  <c r="I10" i="24" s="1"/>
  <c r="AG12" i="24"/>
  <c r="AG10" i="24" s="1"/>
  <c r="BE12" i="24"/>
  <c r="BE10" i="24" s="1"/>
  <c r="CC12" i="24"/>
  <c r="CC10" i="24" s="1"/>
  <c r="CA17" i="24"/>
  <c r="BW48" i="24"/>
  <c r="BW49" i="24" s="1"/>
  <c r="BW50" i="24" s="1"/>
  <c r="X58" i="24"/>
  <c r="X59" i="24" s="1"/>
  <c r="X60" i="24" s="1"/>
  <c r="AV57" i="24"/>
  <c r="A69" i="24"/>
  <c r="BR27" i="6"/>
  <c r="BR28" i="6" s="1"/>
  <c r="BR29" i="6" s="1"/>
  <c r="CF69" i="5"/>
  <c r="J12" i="24"/>
  <c r="J10" i="24" s="1"/>
  <c r="AH12" i="24"/>
  <c r="AH10" i="24" s="1"/>
  <c r="BF12" i="24"/>
  <c r="BF10" i="24" s="1"/>
  <c r="CD12" i="24"/>
  <c r="CD10" i="24" s="1"/>
  <c r="AZ12" i="24"/>
  <c r="AZ10" i="24" s="1"/>
  <c r="A37" i="24"/>
  <c r="Y58" i="24"/>
  <c r="Y59" i="24" s="1"/>
  <c r="Y60" i="24" s="1"/>
  <c r="AW57" i="24"/>
  <c r="AW58" i="24" s="1"/>
  <c r="AW59" i="24" s="1"/>
  <c r="BD37" i="6"/>
  <c r="BD38" i="6" s="1"/>
  <c r="BZ19" i="6"/>
  <c r="BZ22" i="6" s="1"/>
  <c r="AP69" i="5"/>
  <c r="AP70" i="5" s="1"/>
  <c r="BE46" i="5"/>
  <c r="BE47" i="5" s="1"/>
  <c r="BA27" i="5"/>
  <c r="BA28" i="5" s="1"/>
  <c r="BO57" i="5"/>
  <c r="BO58" i="5" s="1"/>
  <c r="BR57" i="5"/>
  <c r="BD59" i="5"/>
  <c r="AS46" i="5"/>
  <c r="BP69" i="5"/>
  <c r="CG37" i="5"/>
  <c r="BF22" i="5"/>
  <c r="AO17" i="5"/>
  <c r="BS12" i="5"/>
  <c r="BS10" i="5" s="1"/>
  <c r="K12" i="24"/>
  <c r="K10" i="24" s="1"/>
  <c r="CE12" i="24"/>
  <c r="CE10" i="24" s="1"/>
  <c r="BA12" i="24"/>
  <c r="BA10" i="24" s="1"/>
  <c r="Z20" i="24"/>
  <c r="Z17" i="24" s="1"/>
  <c r="AX19" i="24"/>
  <c r="BV20" i="24"/>
  <c r="BV17" i="24" s="1"/>
  <c r="AR27" i="24"/>
  <c r="AR28" i="24" s="1"/>
  <c r="AR29" i="24" s="1"/>
  <c r="AR25" i="24" s="1"/>
  <c r="P27" i="24"/>
  <c r="P28" i="24" s="1"/>
  <c r="P29" i="24" s="1"/>
  <c r="P25" i="24" s="1"/>
  <c r="Z58" i="24"/>
  <c r="AX57" i="24"/>
  <c r="AX58" i="24" s="1"/>
  <c r="BY69" i="6"/>
  <c r="BY70" i="6" s="1"/>
  <c r="BY71" i="6" s="1"/>
  <c r="AN46" i="6"/>
  <c r="BA37" i="6"/>
  <c r="BY19" i="6"/>
  <c r="BY20" i="6" s="1"/>
  <c r="BY17" i="6" s="1"/>
  <c r="BA19" i="6"/>
  <c r="BA20" i="6" s="1"/>
  <c r="BA17" i="6" s="1"/>
  <c r="CA19" i="6"/>
  <c r="CA20" i="6" s="1"/>
  <c r="BC84" i="5"/>
  <c r="BC85" i="5" s="1"/>
  <c r="BC86" i="5" s="1"/>
  <c r="BI70" i="5"/>
  <c r="CH46" i="5"/>
  <c r="CH47" i="5" s="1"/>
  <c r="BB46" i="5"/>
  <c r="BB47" i="5" s="1"/>
  <c r="BW29" i="5"/>
  <c r="BW25" i="5" s="1"/>
  <c r="BR69" i="5"/>
  <c r="AN60" i="5"/>
  <c r="AN61" i="5" s="1"/>
  <c r="BI57" i="5"/>
  <c r="BO69" i="5"/>
  <c r="BO70" i="5" s="1"/>
  <c r="BH38" i="5"/>
  <c r="BH39" i="5" s="1"/>
  <c r="BR12" i="5"/>
  <c r="BR10" i="5" s="1"/>
  <c r="L12" i="24"/>
  <c r="L10" i="24" s="1"/>
  <c r="AJ12" i="24"/>
  <c r="AJ10" i="24" s="1"/>
  <c r="BH12" i="24"/>
  <c r="BH10" i="24" s="1"/>
  <c r="CF12" i="24"/>
  <c r="CF10" i="24" s="1"/>
  <c r="A17" i="24"/>
  <c r="AA20" i="24"/>
  <c r="AA17" i="24" s="1"/>
  <c r="AY19" i="24"/>
  <c r="BW20" i="24"/>
  <c r="BW17" i="24" s="1"/>
  <c r="BR47" i="24"/>
  <c r="BR48" i="24" s="1"/>
  <c r="BR49" i="24" s="1"/>
  <c r="BR50" i="24" s="1"/>
  <c r="BR44" i="24" s="1"/>
  <c r="AY57" i="24"/>
  <c r="AY58" i="24" s="1"/>
  <c r="AM46" i="6"/>
  <c r="AM47" i="6" s="1"/>
  <c r="AM48" i="6" s="1"/>
  <c r="BO28" i="6"/>
  <c r="BO29" i="6" s="1"/>
  <c r="BO25" i="6" s="1"/>
  <c r="BX20" i="6"/>
  <c r="BX17" i="6" s="1"/>
  <c r="BX22" i="6"/>
  <c r="AZ19" i="6"/>
  <c r="AZ20" i="6" s="1"/>
  <c r="AZ17" i="6" s="1"/>
  <c r="CE19" i="6"/>
  <c r="CE20" i="6" s="1"/>
  <c r="AZ28" i="5"/>
  <c r="BB83" i="5"/>
  <c r="BB84" i="5" s="1"/>
  <c r="BJ57" i="5"/>
  <c r="AR46" i="5"/>
  <c r="BN25" i="5"/>
  <c r="BQ84" i="5"/>
  <c r="BQ85" i="5" s="1"/>
  <c r="BP46" i="5"/>
  <c r="BP84" i="5"/>
  <c r="BP85" i="5" s="1"/>
  <c r="AM59" i="5"/>
  <c r="AZ47" i="5"/>
  <c r="AZ48" i="5" s="1"/>
  <c r="BO46" i="5"/>
  <c r="BQ12" i="5"/>
  <c r="BQ10" i="5" s="1"/>
  <c r="D19" i="24"/>
  <c r="D20" i="24" s="1"/>
  <c r="AZ19" i="24"/>
  <c r="AZ22" i="24" s="1"/>
  <c r="BR29" i="24"/>
  <c r="BR25" i="24" s="1"/>
  <c r="BS47" i="24"/>
  <c r="BJ47" i="6"/>
  <c r="BJ48" i="6" s="1"/>
  <c r="BN28" i="6"/>
  <c r="BN29" i="6" s="1"/>
  <c r="BN25" i="6" s="1"/>
  <c r="AW20" i="6"/>
  <c r="AW17" i="6" s="1"/>
  <c r="BW20" i="6"/>
  <c r="BW17" i="6" s="1"/>
  <c r="CD20" i="6"/>
  <c r="CD17" i="6" s="1"/>
  <c r="CD22" i="6"/>
  <c r="BQ57" i="5"/>
  <c r="AD12" i="24"/>
  <c r="AD10" i="24" s="1"/>
  <c r="AR70" i="5"/>
  <c r="AQ57" i="5"/>
  <c r="CG46" i="5"/>
  <c r="CH84" i="5"/>
  <c r="BQ69" i="5"/>
  <c r="BF47" i="5"/>
  <c r="BR46" i="5"/>
  <c r="CH37" i="5"/>
  <c r="CH38" i="5" s="1"/>
  <c r="BA83" i="5"/>
  <c r="BA84" i="5" s="1"/>
  <c r="BE58" i="5"/>
  <c r="BE59" i="5" s="1"/>
  <c r="BQ46" i="5"/>
  <c r="BH57" i="5"/>
  <c r="BN69" i="5"/>
  <c r="BG57" i="5"/>
  <c r="BG58" i="5" s="1"/>
  <c r="BN84" i="5"/>
  <c r="BN85" i="5" s="1"/>
  <c r="AX84" i="5"/>
  <c r="AX85" i="5" s="1"/>
  <c r="AX86" i="5" s="1"/>
  <c r="CH58" i="5"/>
  <c r="CH59" i="5" s="1"/>
  <c r="AR58" i="5"/>
  <c r="BF57" i="5"/>
  <c r="BF58" i="5" s="1"/>
  <c r="BN46" i="5"/>
  <c r="BM48" i="5"/>
  <c r="BJ22" i="5"/>
  <c r="BN12" i="5"/>
  <c r="BN10" i="5" s="1"/>
  <c r="AC20" i="24"/>
  <c r="AC17" i="24" s="1"/>
  <c r="BA19" i="24"/>
  <c r="AU29" i="24"/>
  <c r="AU25" i="24" s="1"/>
  <c r="BP28" i="24"/>
  <c r="BT47" i="24"/>
  <c r="BT48" i="24" s="1"/>
  <c r="BT49" i="24" s="1"/>
  <c r="BA58" i="24"/>
  <c r="BA59" i="24" s="1"/>
  <c r="BA60" i="24" s="1"/>
  <c r="Z85" i="24"/>
  <c r="Z86" i="24" s="1"/>
  <c r="Z87" i="24" s="1"/>
  <c r="Z88" i="24" s="1"/>
  <c r="Z89" i="24" s="1"/>
  <c r="BM28" i="6"/>
  <c r="BM29" i="6" s="1"/>
  <c r="BM25" i="6" s="1"/>
  <c r="BV20" i="6"/>
  <c r="BV17" i="6" s="1"/>
  <c r="BV22" i="6"/>
  <c r="BQ47" i="24"/>
  <c r="BQ48" i="24" s="1"/>
  <c r="BQ49" i="24" s="1"/>
  <c r="BC48" i="6"/>
  <c r="BC49" i="6" s="1"/>
  <c r="BT20" i="6"/>
  <c r="BT17" i="6" s="1"/>
  <c r="BP69" i="6"/>
  <c r="BP70" i="6" s="1"/>
  <c r="BP71" i="6" s="1"/>
  <c r="V27" i="24"/>
  <c r="V28" i="24" s="1"/>
  <c r="W46" i="24"/>
  <c r="BO69" i="6"/>
  <c r="BO70" i="6" s="1"/>
  <c r="BA29" i="6"/>
  <c r="BA25" i="6" s="1"/>
  <c r="S12" i="24"/>
  <c r="S10" i="24" s="1"/>
  <c r="N20" i="24"/>
  <c r="N17" i="24" s="1"/>
  <c r="W27" i="24"/>
  <c r="W28" i="24" s="1"/>
  <c r="X46" i="24"/>
  <c r="X47" i="24" s="1"/>
  <c r="X48" i="24" s="1"/>
  <c r="AA83" i="24"/>
  <c r="AA84" i="24" s="1"/>
  <c r="AA85" i="24" s="1"/>
  <c r="AZ29" i="6"/>
  <c r="AZ25" i="6" s="1"/>
  <c r="T12" i="24"/>
  <c r="T10" i="24" s="1"/>
  <c r="AC83" i="24"/>
  <c r="AC84" i="24" s="1"/>
  <c r="AC85" i="24" s="1"/>
  <c r="AB84" i="24"/>
  <c r="AB85" i="24" s="1"/>
  <c r="AB86" i="24" s="1"/>
  <c r="BP12" i="5"/>
  <c r="BP10" i="5" s="1"/>
  <c r="AR12" i="5"/>
  <c r="AR10" i="5" s="1"/>
  <c r="U12" i="24"/>
  <c r="U10" i="24" s="1"/>
  <c r="AJ20" i="24"/>
  <c r="AJ17" i="24" s="1"/>
  <c r="Z28" i="24"/>
  <c r="Z29" i="24" s="1"/>
  <c r="Z25" i="24" s="1"/>
  <c r="AB36" i="24"/>
  <c r="AA69" i="24"/>
  <c r="AA70" i="24" s="1"/>
  <c r="CE84" i="6"/>
  <c r="CE85" i="6" s="1"/>
  <c r="CE86" i="6" s="1"/>
  <c r="CE87" i="6" s="1"/>
  <c r="CE88" i="6" s="1"/>
  <c r="BV12" i="6"/>
  <c r="BV10" i="6" s="1"/>
  <c r="CH25" i="5"/>
  <c r="CG10" i="5"/>
  <c r="BI10" i="5"/>
  <c r="BO12" i="5"/>
  <c r="BO10" i="5" s="1"/>
  <c r="AQ12" i="5"/>
  <c r="AQ10" i="5" s="1"/>
  <c r="AK20" i="24"/>
  <c r="AK17" i="24" s="1"/>
  <c r="A28" i="24"/>
  <c r="AX70" i="24"/>
  <c r="AX71" i="24" s="1"/>
  <c r="AB69" i="24"/>
  <c r="BU12" i="6"/>
  <c r="BU10" i="6" s="1"/>
  <c r="CG25" i="5"/>
  <c r="BS17" i="5"/>
  <c r="CF10" i="5"/>
  <c r="BH10" i="5"/>
  <c r="AP12" i="5"/>
  <c r="AP10" i="5" s="1"/>
  <c r="AL20" i="24"/>
  <c r="AL17" i="24" s="1"/>
  <c r="D29" i="24"/>
  <c r="D25" i="24" s="1"/>
  <c r="AR69" i="6"/>
  <c r="AR70" i="6" s="1"/>
  <c r="BT12" i="6"/>
  <c r="BT10" i="6" s="1"/>
  <c r="AT22" i="5"/>
  <c r="CE10" i="5"/>
  <c r="BG10" i="5"/>
  <c r="BM12" i="5"/>
  <c r="BM10" i="5" s="1"/>
  <c r="AO12" i="5"/>
  <c r="AO10" i="5" s="1"/>
  <c r="AW12" i="24"/>
  <c r="AW10" i="24" s="1"/>
  <c r="AD28" i="24"/>
  <c r="AD29" i="24" s="1"/>
  <c r="AD25" i="24" s="1"/>
  <c r="AF37" i="24"/>
  <c r="AU46" i="24"/>
  <c r="AR22" i="5"/>
  <c r="BK12" i="5"/>
  <c r="BK10" i="5" s="1"/>
  <c r="AM12" i="5"/>
  <c r="AM10" i="5" s="1"/>
  <c r="Z12" i="24"/>
  <c r="Z10" i="24" s="1"/>
  <c r="AX12" i="24"/>
  <c r="AX10" i="24" s="1"/>
  <c r="CH20" i="24"/>
  <c r="CH17" i="24" s="1"/>
  <c r="AV46" i="24"/>
  <c r="CH12" i="5"/>
  <c r="CH10" i="5" s="1"/>
  <c r="BJ12" i="5"/>
  <c r="BJ10" i="5" s="1"/>
  <c r="AA12" i="24"/>
  <c r="AA10" i="24" s="1"/>
  <c r="AY12" i="24"/>
  <c r="AY10" i="24" s="1"/>
  <c r="BW12" i="24"/>
  <c r="BW10" i="24" s="1"/>
  <c r="AV37" i="24"/>
  <c r="AW46" i="24"/>
  <c r="A55" i="24"/>
  <c r="AZ58" i="24"/>
  <c r="AZ59" i="24" s="1"/>
  <c r="AZ60" i="24" s="1"/>
  <c r="AZ61" i="24" s="1"/>
  <c r="AO59" i="5"/>
  <c r="CA10" i="5"/>
  <c r="BC10" i="5"/>
  <c r="AB12" i="24"/>
  <c r="AB10" i="24" s="1"/>
  <c r="BX12" i="24"/>
  <c r="BX10" i="24" s="1"/>
  <c r="AW37" i="24"/>
  <c r="AW38" i="24" s="1"/>
  <c r="AW39" i="24" s="1"/>
  <c r="AW34" i="24" s="1"/>
  <c r="BY38" i="24"/>
  <c r="BY39" i="24" s="1"/>
  <c r="BO12" i="6"/>
  <c r="BO10" i="6" s="1"/>
  <c r="AQ12" i="6"/>
  <c r="AQ10" i="6" s="1"/>
  <c r="AY85" i="5"/>
  <c r="BG70" i="5"/>
  <c r="BG71" i="5" s="1"/>
  <c r="CE70" i="5"/>
  <c r="CC70" i="5"/>
  <c r="CC71" i="5" s="1"/>
  <c r="BD70" i="5"/>
  <c r="BD71" i="5" s="1"/>
  <c r="BY85" i="5"/>
  <c r="BF71" i="5"/>
  <c r="BV58" i="5"/>
  <c r="BS58" i="5"/>
  <c r="BS59" i="5" s="1"/>
  <c r="AW84" i="5"/>
  <c r="AW85" i="5" s="1"/>
  <c r="AW86" i="5" s="1"/>
  <c r="AW48" i="5"/>
  <c r="AW49" i="5" s="1"/>
  <c r="BU84" i="5"/>
  <c r="BW47" i="5"/>
  <c r="BW48" i="5" s="1"/>
  <c r="BW49" i="5" s="1"/>
  <c r="AU84" i="5"/>
  <c r="AU85" i="5" s="1"/>
  <c r="AX22" i="5"/>
  <c r="R19" i="24"/>
  <c r="AP19" i="24"/>
  <c r="BN19" i="24"/>
  <c r="BN20" i="24" s="1"/>
  <c r="E38" i="24"/>
  <c r="E39" i="24" s="1"/>
  <c r="E34" i="24" s="1"/>
  <c r="N46" i="24"/>
  <c r="N47" i="24" s="1"/>
  <c r="N48" i="24" s="1"/>
  <c r="N49" i="24" s="1"/>
  <c r="AL46" i="24"/>
  <c r="AL47" i="24" s="1"/>
  <c r="BJ46" i="24"/>
  <c r="CH46" i="24"/>
  <c r="CH47" i="24" s="1"/>
  <c r="CH48" i="24" s="1"/>
  <c r="S19" i="24"/>
  <c r="AQ19" i="24"/>
  <c r="BO19" i="24"/>
  <c r="BO20" i="24" s="1"/>
  <c r="BB59" i="5"/>
  <c r="AV22" i="5"/>
  <c r="T19" i="24"/>
  <c r="T20" i="24" s="1"/>
  <c r="T17" i="24" s="1"/>
  <c r="AR19" i="24"/>
  <c r="AR22" i="24" s="1"/>
  <c r="BP19" i="24"/>
  <c r="BP22" i="24" s="1"/>
  <c r="CB70" i="5"/>
  <c r="BQ17" i="24"/>
  <c r="CB37" i="24"/>
  <c r="CB38" i="24" s="1"/>
  <c r="BO83" i="5"/>
  <c r="AY57" i="5"/>
  <c r="AY58" i="5" s="1"/>
  <c r="AB28" i="24"/>
  <c r="AB29" i="24" s="1"/>
  <c r="BX28" i="24"/>
  <c r="AQ83" i="5"/>
  <c r="AQ84" i="5" s="1"/>
  <c r="AY69" i="5"/>
  <c r="AY70" i="5" s="1"/>
  <c r="BZ86" i="5"/>
  <c r="BZ87" i="5" s="1"/>
  <c r="BY28" i="24"/>
  <c r="BY29" i="24" s="1"/>
  <c r="BY25" i="24" s="1"/>
  <c r="BX69" i="5"/>
  <c r="BX70" i="5" s="1"/>
  <c r="AO83" i="5"/>
  <c r="AY47" i="5"/>
  <c r="BU39" i="5"/>
  <c r="BU34" i="5" s="1"/>
  <c r="BU17" i="24"/>
  <c r="BZ28" i="24"/>
  <c r="BZ29" i="24" s="1"/>
  <c r="BZ25" i="24" s="1"/>
  <c r="AV57" i="5"/>
  <c r="BV48" i="5"/>
  <c r="BC28" i="24"/>
  <c r="BC29" i="24" s="1"/>
  <c r="BC25" i="24" s="1"/>
  <c r="BA69" i="5"/>
  <c r="BT10" i="5"/>
  <c r="BY69" i="5"/>
  <c r="BE71" i="5"/>
  <c r="BC58" i="5"/>
  <c r="AZ69" i="5"/>
  <c r="AZ70" i="5" s="1"/>
  <c r="AU58" i="5"/>
  <c r="AU59" i="5" s="1"/>
  <c r="AU60" i="5" s="1"/>
  <c r="BG83" i="5"/>
  <c r="BG84" i="5" s="1"/>
  <c r="AX12" i="5"/>
  <c r="AX10" i="5" s="1"/>
  <c r="BK84" i="5"/>
  <c r="BK85" i="5" s="1"/>
  <c r="AX57" i="5"/>
  <c r="BT57" i="5"/>
  <c r="BP12" i="24"/>
  <c r="BP10" i="24" s="1"/>
  <c r="F20" i="24"/>
  <c r="F17" i="24" s="1"/>
  <c r="CE83" i="5"/>
  <c r="BE83" i="5"/>
  <c r="BE84" i="5" s="1"/>
  <c r="AV12" i="5"/>
  <c r="AV10" i="5" s="1"/>
  <c r="G20" i="24"/>
  <c r="G17" i="24" s="1"/>
  <c r="L27" i="24"/>
  <c r="AJ27" i="24"/>
  <c r="AJ28" i="24" s="1"/>
  <c r="BH27" i="24"/>
  <c r="BH28" i="24" s="1"/>
  <c r="CF27" i="24"/>
  <c r="CF28" i="24" s="1"/>
  <c r="CF29" i="24" s="1"/>
  <c r="CA57" i="5"/>
  <c r="CA58" i="5" s="1"/>
  <c r="BA58" i="5"/>
  <c r="AX69" i="5"/>
  <c r="AX70" i="5" s="1"/>
  <c r="BM83" i="5"/>
  <c r="BM84" i="5" s="1"/>
  <c r="BM85" i="5" s="1"/>
  <c r="AR12" i="24"/>
  <c r="AR10" i="24" s="1"/>
  <c r="CD83" i="5"/>
  <c r="CD84" i="5" s="1"/>
  <c r="BD83" i="5"/>
  <c r="BD84" i="5" s="1"/>
  <c r="AU12" i="5"/>
  <c r="AU10" i="5" s="1"/>
  <c r="CB20" i="24"/>
  <c r="CB17" i="24" s="1"/>
  <c r="CB22" i="24"/>
  <c r="BS84" i="5"/>
  <c r="BS85" i="5" s="1"/>
  <c r="AW69" i="5"/>
  <c r="AW70" i="5" s="1"/>
  <c r="AV69" i="5"/>
  <c r="CC83" i="5"/>
  <c r="AT12" i="5"/>
  <c r="AT10" i="5" s="1"/>
  <c r="AU12" i="24"/>
  <c r="AU10" i="24" s="1"/>
  <c r="BS12" i="24"/>
  <c r="BS10" i="24" s="1"/>
  <c r="AG20" i="24"/>
  <c r="AG17" i="24" s="1"/>
  <c r="BE20" i="24"/>
  <c r="BE17" i="24" s="1"/>
  <c r="BY47" i="24"/>
  <c r="BY48" i="24" s="1"/>
  <c r="AT48" i="24"/>
  <c r="BY57" i="5"/>
  <c r="BY58" i="5" s="1"/>
  <c r="BX85" i="5"/>
  <c r="BX86" i="5" s="1"/>
  <c r="BX87" i="5" s="1"/>
  <c r="AM84" i="5"/>
  <c r="AX47" i="5"/>
  <c r="BS69" i="5"/>
  <c r="CB83" i="5"/>
  <c r="AS12" i="5"/>
  <c r="AS10" i="5" s="1"/>
  <c r="AH20" i="24"/>
  <c r="AH17" i="24" s="1"/>
  <c r="BF22" i="24"/>
  <c r="CD20" i="24"/>
  <c r="CD17" i="24" s="1"/>
  <c r="CD22" i="24"/>
  <c r="BW85" i="5"/>
  <c r="BV85" i="5"/>
  <c r="BV86" i="5" s="1"/>
  <c r="BV69" i="5"/>
  <c r="AW57" i="5"/>
  <c r="AI20" i="24"/>
  <c r="AI17" i="24" s="1"/>
  <c r="BG20" i="24"/>
  <c r="BG17" i="24" s="1"/>
  <c r="BU59" i="5"/>
  <c r="BU60" i="5" s="1"/>
  <c r="BU61" i="5" s="1"/>
  <c r="BT69" i="5"/>
  <c r="BT70" i="5" s="1"/>
  <c r="BS47" i="5"/>
  <c r="CB22" i="5"/>
  <c r="BD17" i="5"/>
  <c r="BH22" i="24"/>
  <c r="CF22" i="24"/>
  <c r="BZ69" i="5"/>
  <c r="BZ70" i="5" s="1"/>
  <c r="BZ71" i="5" s="1"/>
  <c r="BW69" i="5"/>
  <c r="BW70" i="5" s="1"/>
  <c r="BW57" i="5"/>
  <c r="BW58" i="5" s="1"/>
  <c r="BR84" i="5"/>
  <c r="CA71" i="5"/>
  <c r="CA72" i="5" s="1"/>
  <c r="CA73" i="5" s="1"/>
  <c r="BC17" i="5"/>
  <c r="AP28" i="24"/>
  <c r="AP29" i="24" s="1"/>
  <c r="BB69" i="5"/>
  <c r="CA86" i="5"/>
  <c r="BU47" i="5"/>
  <c r="BU48" i="5" s="1"/>
  <c r="BZ22" i="5"/>
  <c r="BB22" i="5"/>
  <c r="BC70" i="5"/>
  <c r="AT84" i="5"/>
  <c r="AU69" i="5"/>
  <c r="BF83" i="5"/>
  <c r="BA17" i="5"/>
  <c r="BZ57" i="5"/>
  <c r="BZ58" i="5" s="1"/>
  <c r="BT84" i="5"/>
  <c r="BT85" i="5" s="1"/>
  <c r="BT86" i="5" s="1"/>
  <c r="BU69" i="5"/>
  <c r="BU70" i="5" s="1"/>
  <c r="AW12" i="5"/>
  <c r="AW10" i="5" s="1"/>
  <c r="BX22" i="5"/>
  <c r="AZ17" i="5"/>
  <c r="AZ22" i="5"/>
  <c r="BV12" i="5"/>
  <c r="BV10" i="5" s="1"/>
  <c r="A11" i="24"/>
  <c r="A10" i="24"/>
  <c r="T29" i="24"/>
  <c r="T25" i="24" s="1"/>
  <c r="BT46" i="5"/>
  <c r="BU12" i="5"/>
  <c r="BU10" i="5" s="1"/>
  <c r="P12" i="24"/>
  <c r="P10" i="24" s="1"/>
  <c r="AN12" i="24"/>
  <c r="AN10" i="24" s="1"/>
  <c r="BL12" i="24"/>
  <c r="BL10" i="24" s="1"/>
  <c r="E20" i="24"/>
  <c r="E17" i="24" s="1"/>
  <c r="U29" i="24"/>
  <c r="U25" i="24" s="1"/>
  <c r="D38" i="24"/>
  <c r="D39" i="24" s="1"/>
  <c r="D34" i="24" s="1"/>
  <c r="BG27" i="24"/>
  <c r="BG28" i="24" s="1"/>
  <c r="BG29" i="24" s="1"/>
  <c r="CE27" i="24"/>
  <c r="CE28" i="24" s="1"/>
  <c r="AK46" i="24"/>
  <c r="BI46" i="24"/>
  <c r="BI47" i="24" s="1"/>
  <c r="O47" i="24"/>
  <c r="P57" i="24"/>
  <c r="AN57" i="24"/>
  <c r="AN58" i="24" s="1"/>
  <c r="BL58" i="24"/>
  <c r="BL59" i="24" s="1"/>
  <c r="AF70" i="24"/>
  <c r="Q57" i="24"/>
  <c r="AO57" i="24"/>
  <c r="AG70" i="24"/>
  <c r="AG71" i="24" s="1"/>
  <c r="CG27" i="24"/>
  <c r="AI28" i="24"/>
  <c r="R57" i="24"/>
  <c r="R58" i="24" s="1"/>
  <c r="R59" i="24" s="1"/>
  <c r="AP57" i="24"/>
  <c r="BN57" i="24"/>
  <c r="E58" i="24"/>
  <c r="J20" i="24"/>
  <c r="J17" i="24" s="1"/>
  <c r="BJ28" i="24"/>
  <c r="BJ29" i="24" s="1"/>
  <c r="BJ25" i="24" s="1"/>
  <c r="R47" i="24"/>
  <c r="S57" i="24"/>
  <c r="S58" i="24" s="1"/>
  <c r="A71" i="24"/>
  <c r="BR22" i="24"/>
  <c r="BK29" i="24"/>
  <c r="BK25" i="24" s="1"/>
  <c r="AG38" i="24"/>
  <c r="AG39" i="24" s="1"/>
  <c r="CE36" i="24"/>
  <c r="K69" i="24"/>
  <c r="K70" i="24" s="1"/>
  <c r="K71" i="24" s="1"/>
  <c r="BG69" i="24"/>
  <c r="BG70" i="24" s="1"/>
  <c r="CE70" i="24"/>
  <c r="CE71" i="24" s="1"/>
  <c r="CE72" i="24" s="1"/>
  <c r="BH27" i="6"/>
  <c r="BH28" i="6" s="1"/>
  <c r="BH29" i="6" s="1"/>
  <c r="BR20" i="24"/>
  <c r="BR17" i="24" s="1"/>
  <c r="L36" i="24"/>
  <c r="BM57" i="24"/>
  <c r="BM58" i="24" s="1"/>
  <c r="BM59" i="24" s="1"/>
  <c r="A60" i="24"/>
  <c r="L69" i="24"/>
  <c r="BH69" i="24"/>
  <c r="BH70" i="24" s="1"/>
  <c r="CF69" i="24"/>
  <c r="CF70" i="24" s="1"/>
  <c r="I83" i="24"/>
  <c r="AG83" i="24"/>
  <c r="BE83" i="24"/>
  <c r="BE84" i="24" s="1"/>
  <c r="BE85" i="24" s="1"/>
  <c r="CC83" i="24"/>
  <c r="CC84" i="24" s="1"/>
  <c r="BS19" i="24"/>
  <c r="BS20" i="24" s="1"/>
  <c r="BS17" i="24" s="1"/>
  <c r="BV22" i="24"/>
  <c r="AK27" i="24"/>
  <c r="BN27" i="24"/>
  <c r="BN28" i="24" s="1"/>
  <c r="BQ28" i="24"/>
  <c r="BQ29" i="24" s="1"/>
  <c r="AI36" i="24"/>
  <c r="AI37" i="24" s="1"/>
  <c r="BR59" i="24"/>
  <c r="BR60" i="24" s="1"/>
  <c r="M69" i="24"/>
  <c r="M70" i="24" s="1"/>
  <c r="AK69" i="24"/>
  <c r="AK70" i="24" s="1"/>
  <c r="BI69" i="24"/>
  <c r="BI70" i="24" s="1"/>
  <c r="BI71" i="24" s="1"/>
  <c r="CG69" i="24"/>
  <c r="J83" i="24"/>
  <c r="J84" i="24" s="1"/>
  <c r="AH83" i="24"/>
  <c r="AH84" i="24" s="1"/>
  <c r="BF83" i="24"/>
  <c r="CD83" i="24"/>
  <c r="O12" i="24"/>
  <c r="O10" i="24" s="1"/>
  <c r="AM12" i="24"/>
  <c r="AM10" i="24" s="1"/>
  <c r="BK12" i="24"/>
  <c r="BK10" i="24" s="1"/>
  <c r="BQ12" i="24"/>
  <c r="BQ10" i="24" s="1"/>
  <c r="BT19" i="24"/>
  <c r="BT22" i="24" s="1"/>
  <c r="AL27" i="24"/>
  <c r="BO27" i="24"/>
  <c r="K28" i="24"/>
  <c r="AO28" i="24"/>
  <c r="AO29" i="24" s="1"/>
  <c r="AJ36" i="24"/>
  <c r="BS58" i="24"/>
  <c r="BS59" i="24" s="1"/>
  <c r="N69" i="24"/>
  <c r="N70" i="24" s="1"/>
  <c r="AL69" i="24"/>
  <c r="BJ69" i="24"/>
  <c r="CH69" i="24"/>
  <c r="CH70" i="24" s="1"/>
  <c r="K83" i="24"/>
  <c r="K84" i="24" s="1"/>
  <c r="AI83" i="24"/>
  <c r="AI84" i="24" s="1"/>
  <c r="BG83" i="24"/>
  <c r="BG84" i="24" s="1"/>
  <c r="CE83" i="24"/>
  <c r="BE27" i="6"/>
  <c r="BE28" i="6" s="1"/>
  <c r="AM27" i="24"/>
  <c r="O36" i="24"/>
  <c r="AM36" i="24"/>
  <c r="AK38" i="24"/>
  <c r="AA59" i="24"/>
  <c r="AA60" i="24" s="1"/>
  <c r="AA61" i="24" s="1"/>
  <c r="AA62" i="24" s="1"/>
  <c r="O69" i="24"/>
  <c r="O70" i="24" s="1"/>
  <c r="AM69" i="24"/>
  <c r="AM70" i="24" s="1"/>
  <c r="AM71" i="24" s="1"/>
  <c r="BK69" i="24"/>
  <c r="AZ70" i="24"/>
  <c r="AO28" i="6"/>
  <c r="AO29" i="6" s="1"/>
  <c r="BD27" i="6"/>
  <c r="BD28" i="6" s="1"/>
  <c r="AQ12" i="24"/>
  <c r="AQ10" i="24" s="1"/>
  <c r="A20" i="24"/>
  <c r="A18" i="24"/>
  <c r="AT19" i="24"/>
  <c r="AS20" i="24"/>
  <c r="AS17" i="24" s="1"/>
  <c r="AN29" i="24"/>
  <c r="AN25" i="24" s="1"/>
  <c r="AQ28" i="24"/>
  <c r="AQ29" i="24" s="1"/>
  <c r="AQ25" i="24" s="1"/>
  <c r="P36" i="24"/>
  <c r="P37" i="24" s="1"/>
  <c r="P38" i="24" s="1"/>
  <c r="AN36" i="24"/>
  <c r="AN37" i="24" s="1"/>
  <c r="AL37" i="24"/>
  <c r="P69" i="24"/>
  <c r="AN70" i="24"/>
  <c r="AN71" i="24" s="1"/>
  <c r="BL69" i="24"/>
  <c r="A67" i="24"/>
  <c r="A74" i="24"/>
  <c r="A72" i="24"/>
  <c r="A75" i="24"/>
  <c r="M83" i="24"/>
  <c r="M84" i="24" s="1"/>
  <c r="AK83" i="24"/>
  <c r="BI84" i="24"/>
  <c r="CG83" i="24"/>
  <c r="BT12" i="24"/>
  <c r="BT10" i="24" s="1"/>
  <c r="AU19" i="24"/>
  <c r="AU20" i="24" s="1"/>
  <c r="Q36" i="24"/>
  <c r="AO36" i="24"/>
  <c r="AM47" i="24"/>
  <c r="AM48" i="24" s="1"/>
  <c r="BT58" i="24"/>
  <c r="N83" i="24"/>
  <c r="N84" i="24" s="1"/>
  <c r="AL83" i="24"/>
  <c r="AL84" i="24" s="1"/>
  <c r="BJ84" i="24"/>
  <c r="BJ85" i="24" s="1"/>
  <c r="CH83" i="24"/>
  <c r="AS12" i="24"/>
  <c r="AS10" i="24" s="1"/>
  <c r="BU12" i="24"/>
  <c r="BU10" i="24" s="1"/>
  <c r="AV19" i="24"/>
  <c r="AV20" i="24" s="1"/>
  <c r="AV17" i="24" s="1"/>
  <c r="M27" i="24"/>
  <c r="R36" i="24"/>
  <c r="AP36" i="24"/>
  <c r="BN36" i="24"/>
  <c r="AN47" i="24"/>
  <c r="BU58" i="24"/>
  <c r="O83" i="24"/>
  <c r="BK84" i="24"/>
  <c r="BK85" i="24" s="1"/>
  <c r="AT12" i="24"/>
  <c r="AT10" i="24" s="1"/>
  <c r="U19" i="24"/>
  <c r="U20" i="24" s="1"/>
  <c r="U17" i="24" s="1"/>
  <c r="AW19" i="24"/>
  <c r="AW20" i="24" s="1"/>
  <c r="N27" i="24"/>
  <c r="Q28" i="24"/>
  <c r="Q29" i="24" s="1"/>
  <c r="S36" i="24"/>
  <c r="AQ36" i="24"/>
  <c r="AQ37" i="24" s="1"/>
  <c r="BO36" i="24"/>
  <c r="Y48" i="24"/>
  <c r="BV58" i="24"/>
  <c r="AH70" i="24"/>
  <c r="P83" i="24"/>
  <c r="AN83" i="24"/>
  <c r="AN84" i="24" s="1"/>
  <c r="BL84" i="24"/>
  <c r="V19" i="24"/>
  <c r="V20" i="24" s="1"/>
  <c r="BZ19" i="24"/>
  <c r="BZ20" i="24" s="1"/>
  <c r="BT28" i="24"/>
  <c r="O27" i="24"/>
  <c r="O28" i="24" s="1"/>
  <c r="R28" i="24"/>
  <c r="R29" i="24" s="1"/>
  <c r="T36" i="24"/>
  <c r="AR36" i="24"/>
  <c r="BP36" i="24"/>
  <c r="BP37" i="24" s="1"/>
  <c r="G37" i="24"/>
  <c r="CA38" i="24"/>
  <c r="Z46" i="24"/>
  <c r="BW58" i="24"/>
  <c r="BW59" i="24" s="1"/>
  <c r="AI70" i="24"/>
  <c r="BO84" i="6"/>
  <c r="BO85" i="6" s="1"/>
  <c r="AQ83" i="6"/>
  <c r="AQ84" i="6" s="1"/>
  <c r="W19" i="24"/>
  <c r="CF20" i="24"/>
  <c r="CF17" i="24" s="1"/>
  <c r="AW28" i="24"/>
  <c r="AW29" i="24" s="1"/>
  <c r="BU28" i="24"/>
  <c r="S28" i="24"/>
  <c r="S29" i="24" s="1"/>
  <c r="AZ28" i="24"/>
  <c r="AZ29" i="24" s="1"/>
  <c r="AZ25" i="24" s="1"/>
  <c r="U36" i="24"/>
  <c r="AS36" i="24"/>
  <c r="BQ36" i="24"/>
  <c r="BQ37" i="24" s="1"/>
  <c r="H37" i="24"/>
  <c r="AA46" i="24"/>
  <c r="AJ70" i="24"/>
  <c r="AJ71" i="24" s="1"/>
  <c r="AJ72" i="24" s="1"/>
  <c r="X19" i="24"/>
  <c r="BD20" i="24"/>
  <c r="BD17" i="24" s="1"/>
  <c r="CG20" i="24"/>
  <c r="CG17" i="24" s="1"/>
  <c r="A26" i="24"/>
  <c r="AX28" i="24"/>
  <c r="BV28" i="24"/>
  <c r="BD29" i="24"/>
  <c r="BD25" i="24" s="1"/>
  <c r="AT36" i="24"/>
  <c r="BR36" i="24"/>
  <c r="I37" i="24"/>
  <c r="I38" i="24" s="1"/>
  <c r="I39" i="24" s="1"/>
  <c r="CC38" i="24"/>
  <c r="D46" i="24"/>
  <c r="AB46" i="24"/>
  <c r="G57" i="24"/>
  <c r="G58" i="24" s="1"/>
  <c r="AE58" i="24"/>
  <c r="AE59" i="24" s="1"/>
  <c r="BC57" i="24"/>
  <c r="BC58" i="24" s="1"/>
  <c r="CA57" i="24"/>
  <c r="CA58" i="24" s="1"/>
  <c r="BY58" i="24"/>
  <c r="BY59" i="24" s="1"/>
  <c r="Y19" i="24"/>
  <c r="Y20" i="24" s="1"/>
  <c r="BW27" i="24"/>
  <c r="BW28" i="24" s="1"/>
  <c r="BB28" i="24"/>
  <c r="W36" i="24"/>
  <c r="AU36" i="24"/>
  <c r="AU37" i="24" s="1"/>
  <c r="BS36" i="24"/>
  <c r="BS37" i="24" s="1"/>
  <c r="E46" i="24"/>
  <c r="AC46" i="24"/>
  <c r="H57" i="24"/>
  <c r="H58" i="24" s="1"/>
  <c r="H59" i="24" s="1"/>
  <c r="AF57" i="24"/>
  <c r="AF58" i="24" s="1"/>
  <c r="BD57" i="24"/>
  <c r="BD58" i="24" s="1"/>
  <c r="CB57" i="24"/>
  <c r="CB58" i="24" s="1"/>
  <c r="BF20" i="24"/>
  <c r="BF17" i="24" s="1"/>
  <c r="AL22" i="24"/>
  <c r="AV27" i="24"/>
  <c r="BT36" i="24"/>
  <c r="BT37" i="24" s="1"/>
  <c r="BT38" i="24" s="1"/>
  <c r="K36" i="24"/>
  <c r="BG36" i="24"/>
  <c r="BG37" i="24" s="1"/>
  <c r="X37" i="24"/>
  <c r="AE38" i="24"/>
  <c r="AE39" i="24" s="1"/>
  <c r="AE34" i="24" s="1"/>
  <c r="F46" i="24"/>
  <c r="AD46" i="24"/>
  <c r="BZ48" i="24"/>
  <c r="BZ49" i="24" s="1"/>
  <c r="BZ50" i="24" s="1"/>
  <c r="BZ44" i="24" s="1"/>
  <c r="V49" i="24"/>
  <c r="V50" i="24" s="1"/>
  <c r="I57" i="24"/>
  <c r="AG58" i="24"/>
  <c r="AG59" i="24" s="1"/>
  <c r="AG60" i="24" s="1"/>
  <c r="BE57" i="24"/>
  <c r="CC57" i="24"/>
  <c r="AR58" i="24"/>
  <c r="AO72" i="5"/>
  <c r="AD20" i="24"/>
  <c r="AD17" i="24" s="1"/>
  <c r="BH36" i="24"/>
  <c r="BH37" i="24" s="1"/>
  <c r="Y37" i="24"/>
  <c r="G46" i="24"/>
  <c r="AE46" i="24"/>
  <c r="BC47" i="24"/>
  <c r="CA48" i="24"/>
  <c r="CA49" i="24" s="1"/>
  <c r="J58" i="24"/>
  <c r="AH57" i="24"/>
  <c r="AH58" i="24" s="1"/>
  <c r="BF57" i="24"/>
  <c r="CD57" i="24"/>
  <c r="AS58" i="24"/>
  <c r="AN84" i="5"/>
  <c r="BL69" i="5"/>
  <c r="AE20" i="24"/>
  <c r="AE17" i="24" s="1"/>
  <c r="BH20" i="24"/>
  <c r="BH17" i="24" s="1"/>
  <c r="A29" i="24"/>
  <c r="BV36" i="24"/>
  <c r="BV37" i="24" s="1"/>
  <c r="BI38" i="24"/>
  <c r="BI39" i="24" s="1"/>
  <c r="BI34" i="24" s="1"/>
  <c r="Z37" i="24"/>
  <c r="H46" i="24"/>
  <c r="AF46" i="24"/>
  <c r="BD46" i="24"/>
  <c r="BD47" i="24" s="1"/>
  <c r="CB46" i="24"/>
  <c r="CG46" i="24"/>
  <c r="CG47" i="24" s="1"/>
  <c r="AY47" i="24"/>
  <c r="AY48" i="24" s="1"/>
  <c r="AY49" i="24" s="1"/>
  <c r="K57" i="24"/>
  <c r="AI57" i="24"/>
  <c r="AI58" i="24" s="1"/>
  <c r="AI59" i="24" s="1"/>
  <c r="BG57" i="24"/>
  <c r="BG58" i="24" s="1"/>
  <c r="CE57" i="24"/>
  <c r="CE58" i="24" s="1"/>
  <c r="AN69" i="5"/>
  <c r="BJ19" i="24"/>
  <c r="BJ22" i="24" s="1"/>
  <c r="AF20" i="24"/>
  <c r="AF17" i="24" s="1"/>
  <c r="BI20" i="24"/>
  <c r="BI17" i="24" s="1"/>
  <c r="G27" i="24"/>
  <c r="AC28" i="24"/>
  <c r="AC29" i="24" s="1"/>
  <c r="AC25" i="24" s="1"/>
  <c r="A39" i="24"/>
  <c r="AY36" i="24"/>
  <c r="BW36" i="24"/>
  <c r="V36" i="24"/>
  <c r="I46" i="24"/>
  <c r="I47" i="24" s="1"/>
  <c r="I48" i="24" s="1"/>
  <c r="AG46" i="24"/>
  <c r="BE46" i="24"/>
  <c r="BE47" i="24" s="1"/>
  <c r="CC46" i="24"/>
  <c r="CC47" i="24" s="1"/>
  <c r="AZ47" i="24"/>
  <c r="L57" i="24"/>
  <c r="AJ58" i="24"/>
  <c r="BH57" i="24"/>
  <c r="CF57" i="24"/>
  <c r="BL84" i="5"/>
  <c r="O19" i="24"/>
  <c r="O20" i="24" s="1"/>
  <c r="AM19" i="24"/>
  <c r="AM20" i="24" s="1"/>
  <c r="BK19" i="24"/>
  <c r="BK20" i="24" s="1"/>
  <c r="A19" i="24"/>
  <c r="H27" i="24"/>
  <c r="AF27" i="24"/>
  <c r="BA27" i="24"/>
  <c r="CH27" i="24"/>
  <c r="BK36" i="24"/>
  <c r="BK37" i="24" s="1"/>
  <c r="J46" i="24"/>
  <c r="J47" i="24" s="1"/>
  <c r="J48" i="24" s="1"/>
  <c r="AH46" i="24"/>
  <c r="AH47" i="24" s="1"/>
  <c r="BF46" i="24"/>
  <c r="BF47" i="24" s="1"/>
  <c r="CD46" i="24"/>
  <c r="CD47" i="24" s="1"/>
  <c r="CD48" i="24" s="1"/>
  <c r="BA47" i="24"/>
  <c r="BA48" i="24" s="1"/>
  <c r="M57" i="24"/>
  <c r="AK58" i="24"/>
  <c r="AK59" i="24" s="1"/>
  <c r="BI57" i="24"/>
  <c r="BI58" i="24" s="1"/>
  <c r="CG57" i="24"/>
  <c r="BM70" i="5"/>
  <c r="P19" i="24"/>
  <c r="P20" i="24" s="1"/>
  <c r="AN19" i="24"/>
  <c r="BL19" i="24"/>
  <c r="BL20" i="24" s="1"/>
  <c r="BL17" i="24" s="1"/>
  <c r="A25" i="24"/>
  <c r="I27" i="24"/>
  <c r="AG27" i="24"/>
  <c r="BE27" i="24"/>
  <c r="X27" i="24"/>
  <c r="AE28" i="24"/>
  <c r="AA36" i="24"/>
  <c r="BL36" i="24"/>
  <c r="AC37" i="24"/>
  <c r="A44" i="24"/>
  <c r="A50" i="24"/>
  <c r="A49" i="24"/>
  <c r="A48" i="24"/>
  <c r="A47" i="24"/>
  <c r="A46" i="24"/>
  <c r="K46" i="24"/>
  <c r="AI46" i="24"/>
  <c r="BG46" i="24"/>
  <c r="CE47" i="24"/>
  <c r="M47" i="24"/>
  <c r="M48" i="24" s="1"/>
  <c r="M49" i="24" s="1"/>
  <c r="BB47" i="24"/>
  <c r="BB48" i="24" s="1"/>
  <c r="A61" i="24"/>
  <c r="A56" i="24"/>
  <c r="A58" i="24"/>
  <c r="A62" i="24"/>
  <c r="N57" i="24"/>
  <c r="AL58" i="24"/>
  <c r="BJ57" i="24"/>
  <c r="CH57" i="24"/>
  <c r="A59" i="24"/>
  <c r="BQ60" i="24"/>
  <c r="A73" i="24"/>
  <c r="BY17" i="24"/>
  <c r="Q17" i="24"/>
  <c r="BM17" i="24"/>
  <c r="AH27" i="24"/>
  <c r="BF27" i="24"/>
  <c r="CD27" i="24"/>
  <c r="Y27" i="24"/>
  <c r="F38" i="24"/>
  <c r="BM36" i="24"/>
  <c r="BM37" i="24" s="1"/>
  <c r="BM38" i="24" s="1"/>
  <c r="AD37" i="24"/>
  <c r="L46" i="24"/>
  <c r="AJ46" i="24"/>
  <c r="BH46" i="24"/>
  <c r="CF47" i="24"/>
  <c r="AX46" i="24"/>
  <c r="AX47" i="24" s="1"/>
  <c r="AX48" i="24" s="1"/>
  <c r="AX49" i="24" s="1"/>
  <c r="O57" i="24"/>
  <c r="AM57" i="24"/>
  <c r="AM58" i="24" s="1"/>
  <c r="AM59" i="24" s="1"/>
  <c r="BK58" i="24"/>
  <c r="A57" i="24"/>
  <c r="AE70" i="24"/>
  <c r="AE71" i="24" s="1"/>
  <c r="CD70" i="24"/>
  <c r="CD71" i="24" s="1"/>
  <c r="AM83" i="24"/>
  <c r="BN84" i="6"/>
  <c r="BN85" i="6" s="1"/>
  <c r="AP83" i="6"/>
  <c r="AP84" i="6" s="1"/>
  <c r="Q69" i="24"/>
  <c r="AO69" i="24"/>
  <c r="A86" i="24"/>
  <c r="A90" i="24"/>
  <c r="A82" i="24"/>
  <c r="A85" i="24"/>
  <c r="A84" i="24"/>
  <c r="A88" i="24"/>
  <c r="A87" i="24"/>
  <c r="BM84" i="6"/>
  <c r="BM85" i="6" s="1"/>
  <c r="AO83" i="6"/>
  <c r="AO84" i="6" s="1"/>
  <c r="AO85" i="6" s="1"/>
  <c r="R69" i="24"/>
  <c r="AP69" i="24"/>
  <c r="S69" i="24"/>
  <c r="AQ69" i="24"/>
  <c r="T69" i="24"/>
  <c r="AR69" i="24"/>
  <c r="AR70" i="24" s="1"/>
  <c r="AR71" i="24" s="1"/>
  <c r="BP69" i="24"/>
  <c r="AC71" i="24"/>
  <c r="U69" i="24"/>
  <c r="AS69" i="24"/>
  <c r="AS70" i="24" s="1"/>
  <c r="BQ69" i="24"/>
  <c r="BQ70" i="24" s="1"/>
  <c r="J70" i="24"/>
  <c r="J71" i="24" s="1"/>
  <c r="M37" i="24"/>
  <c r="M38" i="24" s="1"/>
  <c r="V69" i="24"/>
  <c r="V70" i="24" s="1"/>
  <c r="AT69" i="24"/>
  <c r="BR69" i="24"/>
  <c r="BA58" i="6"/>
  <c r="BA59" i="6" s="1"/>
  <c r="BJ57" i="6"/>
  <c r="BJ58" i="6" s="1"/>
  <c r="BJ59" i="6" s="1"/>
  <c r="N37" i="24"/>
  <c r="S47" i="24"/>
  <c r="AQ47" i="24"/>
  <c r="BK46" i="24"/>
  <c r="W69" i="24"/>
  <c r="AU69" i="24"/>
  <c r="AU70" i="24" s="1"/>
  <c r="BS69" i="24"/>
  <c r="AZ58" i="6"/>
  <c r="T47" i="24"/>
  <c r="AR47" i="24"/>
  <c r="BL46" i="24"/>
  <c r="BL47" i="24" s="1"/>
  <c r="T57" i="24"/>
  <c r="BA84" i="6"/>
  <c r="U47" i="24"/>
  <c r="U48" i="24" s="1"/>
  <c r="AS47" i="24"/>
  <c r="BM69" i="24"/>
  <c r="BM70" i="24" s="1"/>
  <c r="D83" i="24"/>
  <c r="AZ83" i="24"/>
  <c r="AZ84" i="24" s="1"/>
  <c r="BM84" i="24"/>
  <c r="BM85" i="24" s="1"/>
  <c r="AZ84" i="6"/>
  <c r="BM37" i="6"/>
  <c r="BP36" i="6"/>
  <c r="BP37" i="6" s="1"/>
  <c r="AR36" i="6"/>
  <c r="AR37" i="6" s="1"/>
  <c r="AR38" i="6" s="1"/>
  <c r="BN46" i="24"/>
  <c r="V57" i="24"/>
  <c r="BN69" i="24"/>
  <c r="BN70" i="24" s="1"/>
  <c r="BN84" i="24"/>
  <c r="BO46" i="24"/>
  <c r="BO47" i="24" s="1"/>
  <c r="D58" i="24"/>
  <c r="AB59" i="24"/>
  <c r="BX59" i="24"/>
  <c r="W57" i="24"/>
  <c r="BO69" i="24"/>
  <c r="AJ84" i="24"/>
  <c r="AJ85" i="24" s="1"/>
  <c r="AJ86" i="24" s="1"/>
  <c r="BO84" i="24"/>
  <c r="AB20" i="24"/>
  <c r="AB17" i="24" s="1"/>
  <c r="BX20" i="24"/>
  <c r="BX17" i="24" s="1"/>
  <c r="BU37" i="24"/>
  <c r="BU38" i="24" s="1"/>
  <c r="AO46" i="24"/>
  <c r="BP46" i="24"/>
  <c r="AC59" i="24"/>
  <c r="AT58" i="24"/>
  <c r="AT59" i="24" s="1"/>
  <c r="AT60" i="24" s="1"/>
  <c r="BP84" i="24"/>
  <c r="BE84" i="6"/>
  <c r="BL47" i="6"/>
  <c r="BH37" i="6"/>
  <c r="J37" i="24"/>
  <c r="AH37" i="24"/>
  <c r="BF37" i="24"/>
  <c r="BF38" i="24" s="1"/>
  <c r="CD37" i="24"/>
  <c r="AP46" i="24"/>
  <c r="BM47" i="24"/>
  <c r="F57" i="24"/>
  <c r="AD57" i="24"/>
  <c r="BB57" i="24"/>
  <c r="BZ57" i="24"/>
  <c r="AU58" i="24"/>
  <c r="BA70" i="24"/>
  <c r="BD84" i="6"/>
  <c r="BD85" i="6" s="1"/>
  <c r="BD86" i="6" s="1"/>
  <c r="BK47" i="6"/>
  <c r="BH69" i="6"/>
  <c r="BH70" i="6" s="1"/>
  <c r="AQ70" i="6"/>
  <c r="BG69" i="6"/>
  <c r="BG70" i="6" s="1"/>
  <c r="BZ46" i="6"/>
  <c r="BB46" i="6"/>
  <c r="A70" i="24"/>
  <c r="A68" i="24"/>
  <c r="BT70" i="24"/>
  <c r="BT71" i="24" s="1"/>
  <c r="AP70" i="6"/>
  <c r="AP71" i="6" s="1"/>
  <c r="AP72" i="6" s="1"/>
  <c r="BF69" i="6"/>
  <c r="BF70" i="6" s="1"/>
  <c r="BF71" i="6" s="1"/>
  <c r="BY46" i="6"/>
  <c r="BA46" i="6"/>
  <c r="Y70" i="24"/>
  <c r="BU70" i="24"/>
  <c r="BE69" i="6"/>
  <c r="BE70" i="6" s="1"/>
  <c r="AZ46" i="6"/>
  <c r="AZ47" i="6" s="1"/>
  <c r="AZ48" i="6" s="1"/>
  <c r="BC36" i="6"/>
  <c r="AQ58" i="24"/>
  <c r="Z70" i="24"/>
  <c r="BV70" i="24"/>
  <c r="S83" i="24"/>
  <c r="AQ83" i="24"/>
  <c r="BD69" i="6"/>
  <c r="BD70" i="6" s="1"/>
  <c r="BZ36" i="6"/>
  <c r="BZ37" i="6" s="1"/>
  <c r="BB36" i="6"/>
  <c r="BB37" i="6" s="1"/>
  <c r="BX72" i="24"/>
  <c r="BX73" i="24" s="1"/>
  <c r="BC69" i="6"/>
  <c r="BR57" i="6"/>
  <c r="BR58" i="6" s="1"/>
  <c r="BX46" i="6"/>
  <c r="BP19" i="6"/>
  <c r="BP20" i="6" s="1"/>
  <c r="AR19" i="6"/>
  <c r="AR22" i="6" s="1"/>
  <c r="U83" i="24"/>
  <c r="BQ85" i="24"/>
  <c r="AS83" i="24"/>
  <c r="BQ57" i="6"/>
  <c r="BQ58" i="6" s="1"/>
  <c r="AS57" i="6"/>
  <c r="BW47" i="6"/>
  <c r="BO19" i="6"/>
  <c r="BO20" i="6" s="1"/>
  <c r="AQ19" i="6"/>
  <c r="AQ20" i="6" s="1"/>
  <c r="V83" i="24"/>
  <c r="V84" i="24" s="1"/>
  <c r="AT83" i="24"/>
  <c r="AT84" i="24" s="1"/>
  <c r="BR84" i="24"/>
  <c r="AO84" i="24"/>
  <c r="AO85" i="24" s="1"/>
  <c r="BU83" i="6"/>
  <c r="BU84" i="6" s="1"/>
  <c r="AW83" i="6"/>
  <c r="AW84" i="6" s="1"/>
  <c r="BP57" i="6"/>
  <c r="AR57" i="6"/>
  <c r="AV46" i="6"/>
  <c r="AV47" i="6" s="1"/>
  <c r="BW36" i="6"/>
  <c r="AY36" i="6"/>
  <c r="AY37" i="6" s="1"/>
  <c r="AY38" i="6" s="1"/>
  <c r="BZ28" i="6"/>
  <c r="BT27" i="6"/>
  <c r="BN19" i="6"/>
  <c r="AP19" i="6"/>
  <c r="AP22" i="6" s="1"/>
  <c r="BY70" i="24"/>
  <c r="BY71" i="24" s="1"/>
  <c r="W83" i="24"/>
  <c r="W84" i="24" s="1"/>
  <c r="W85" i="24" s="1"/>
  <c r="AU83" i="24"/>
  <c r="BS83" i="24"/>
  <c r="BS84" i="24" s="1"/>
  <c r="BT83" i="6"/>
  <c r="BT84" i="6" s="1"/>
  <c r="AV83" i="6"/>
  <c r="BU47" i="6"/>
  <c r="AU46" i="6"/>
  <c r="BV36" i="6"/>
  <c r="BV37" i="6" s="1"/>
  <c r="AX36" i="6"/>
  <c r="AX37" i="6" s="1"/>
  <c r="AX38" i="6" s="1"/>
  <c r="BY28" i="6"/>
  <c r="AO19" i="6"/>
  <c r="AO20" i="6" s="1"/>
  <c r="AV69" i="24"/>
  <c r="X84" i="24"/>
  <c r="X85" i="24" s="1"/>
  <c r="AV83" i="24"/>
  <c r="BT83" i="24"/>
  <c r="BB84" i="24"/>
  <c r="BB85" i="24" s="1"/>
  <c r="BB86" i="24" s="1"/>
  <c r="AR85" i="24"/>
  <c r="BS83" i="6"/>
  <c r="AU83" i="6"/>
  <c r="BT46" i="6"/>
  <c r="BR46" i="6"/>
  <c r="AT46" i="6"/>
  <c r="AT47" i="6" s="1"/>
  <c r="BU36" i="6"/>
  <c r="AW36" i="6"/>
  <c r="AW37" i="6" s="1"/>
  <c r="BX28" i="6"/>
  <c r="BX29" i="6" s="1"/>
  <c r="BM20" i="6"/>
  <c r="BM17" i="6" s="1"/>
  <c r="BL22" i="6"/>
  <c r="AN19" i="6"/>
  <c r="AW69" i="24"/>
  <c r="AW70" i="24" s="1"/>
  <c r="CA70" i="24"/>
  <c r="Y84" i="24"/>
  <c r="AW83" i="24"/>
  <c r="AW84" i="24" s="1"/>
  <c r="Q83" i="24"/>
  <c r="BR83" i="6"/>
  <c r="BR84" i="6" s="1"/>
  <c r="BR85" i="6" s="1"/>
  <c r="AT83" i="6"/>
  <c r="AM70" i="6"/>
  <c r="BV69" i="6"/>
  <c r="AX69" i="6"/>
  <c r="BS46" i="6"/>
  <c r="BT36" i="6"/>
  <c r="BT37" i="6" s="1"/>
  <c r="AV36" i="6"/>
  <c r="AV37" i="6" s="1"/>
  <c r="AV38" i="6" s="1"/>
  <c r="BL20" i="6"/>
  <c r="BL17" i="6" s="1"/>
  <c r="BK20" i="6"/>
  <c r="BK17" i="6" s="1"/>
  <c r="AM19" i="6"/>
  <c r="AM20" i="6" s="1"/>
  <c r="BP57" i="24"/>
  <c r="BP58" i="24" s="1"/>
  <c r="CB70" i="24"/>
  <c r="BB72" i="24"/>
  <c r="AX83" i="24"/>
  <c r="H84" i="24"/>
  <c r="BQ84" i="6"/>
  <c r="BQ85" i="6" s="1"/>
  <c r="AS83" i="6"/>
  <c r="BU70" i="6"/>
  <c r="AW69" i="6"/>
  <c r="BL57" i="6"/>
  <c r="BL58" i="6" s="1"/>
  <c r="AN57" i="6"/>
  <c r="BP46" i="6"/>
  <c r="AR46" i="6"/>
  <c r="AR47" i="6" s="1"/>
  <c r="BS36" i="6"/>
  <c r="AU36" i="6"/>
  <c r="AU37" i="6" s="1"/>
  <c r="BJ20" i="6"/>
  <c r="BJ17" i="6" s="1"/>
  <c r="BJ22" i="6"/>
  <c r="X69" i="24"/>
  <c r="X70" i="24" s="1"/>
  <c r="BZ69" i="24"/>
  <c r="BZ70" i="24" s="1"/>
  <c r="CC70" i="24"/>
  <c r="BC72" i="24"/>
  <c r="AY83" i="24"/>
  <c r="AY84" i="24" s="1"/>
  <c r="BW83" i="24"/>
  <c r="BW84" i="24" s="1"/>
  <c r="BP84" i="6"/>
  <c r="BP85" i="6" s="1"/>
  <c r="AR83" i="6"/>
  <c r="AR84" i="6" s="1"/>
  <c r="BT70" i="6"/>
  <c r="AV69" i="6"/>
  <c r="BB58" i="6"/>
  <c r="BK57" i="6"/>
  <c r="BK58" i="6" s="1"/>
  <c r="AM57" i="6"/>
  <c r="AM58" i="6" s="1"/>
  <c r="BR36" i="6"/>
  <c r="BR37" i="6" s="1"/>
  <c r="BQ36" i="6"/>
  <c r="AV17" i="6"/>
  <c r="AY84" i="6"/>
  <c r="BL83" i="6"/>
  <c r="BN71" i="6"/>
  <c r="BN72" i="6" s="1"/>
  <c r="BS70" i="6"/>
  <c r="AU69" i="6"/>
  <c r="AU70" i="6" s="1"/>
  <c r="BE58" i="6"/>
  <c r="BE59" i="6" s="1"/>
  <c r="BO46" i="6"/>
  <c r="BS27" i="6"/>
  <c r="AX84" i="6"/>
  <c r="AX85" i="6" s="1"/>
  <c r="BK83" i="6"/>
  <c r="BK84" i="6" s="1"/>
  <c r="BK85" i="6" s="1"/>
  <c r="BR70" i="6"/>
  <c r="AT69" i="6"/>
  <c r="AT70" i="6" s="1"/>
  <c r="BD58" i="6"/>
  <c r="BN47" i="6"/>
  <c r="BN48" i="6" s="1"/>
  <c r="AP46" i="6"/>
  <c r="CB36" i="6"/>
  <c r="CB37" i="6" s="1"/>
  <c r="CB38" i="6" s="1"/>
  <c r="BJ83" i="6"/>
  <c r="BJ84" i="6" s="1"/>
  <c r="BJ85" i="6" s="1"/>
  <c r="BM47" i="6"/>
  <c r="BM48" i="6" s="1"/>
  <c r="AO46" i="6"/>
  <c r="BQ27" i="6"/>
  <c r="AV22" i="6"/>
  <c r="CA36" i="6"/>
  <c r="CA37" i="6" s="1"/>
  <c r="BV84" i="24"/>
  <c r="BV85" i="24" s="1"/>
  <c r="BI84" i="6"/>
  <c r="BL36" i="6"/>
  <c r="BL37" i="6" s="1"/>
  <c r="AN36" i="6"/>
  <c r="AN37" i="6" s="1"/>
  <c r="BP27" i="6"/>
  <c r="BU83" i="24"/>
  <c r="R85" i="24"/>
  <c r="R86" i="24" s="1"/>
  <c r="BZ84" i="6"/>
  <c r="BK36" i="6"/>
  <c r="BK37" i="6" s="1"/>
  <c r="AM37" i="6"/>
  <c r="AM38" i="6" s="1"/>
  <c r="BC28" i="6"/>
  <c r="BC29" i="6" s="1"/>
  <c r="AY48" i="6"/>
  <c r="BJ37" i="6"/>
  <c r="CC57" i="6"/>
  <c r="BF83" i="6"/>
  <c r="BI37" i="6"/>
  <c r="CB57" i="6"/>
  <c r="CB58" i="6" s="1"/>
  <c r="CB59" i="6" s="1"/>
  <c r="E83" i="24"/>
  <c r="BX83" i="24"/>
  <c r="BX84" i="24" s="1"/>
  <c r="BW85" i="6"/>
  <c r="BV57" i="6"/>
  <c r="AX57" i="6"/>
  <c r="AT36" i="6"/>
  <c r="AT37" i="6" s="1"/>
  <c r="BL27" i="6"/>
  <c r="BL28" i="6" s="1"/>
  <c r="AN29" i="6"/>
  <c r="AN25" i="6" s="1"/>
  <c r="CA57" i="6"/>
  <c r="F83" i="24"/>
  <c r="AD83" i="24"/>
  <c r="BY83" i="24"/>
  <c r="AN83" i="6"/>
  <c r="AN84" i="6" s="1"/>
  <c r="BC58" i="6"/>
  <c r="BU57" i="6"/>
  <c r="AW57" i="6"/>
  <c r="AS46" i="6"/>
  <c r="AS47" i="6" s="1"/>
  <c r="BG46" i="6"/>
  <c r="AS36" i="6"/>
  <c r="AS37" i="6" s="1"/>
  <c r="AV27" i="6"/>
  <c r="AV28" i="6" s="1"/>
  <c r="AV29" i="6" s="1"/>
  <c r="BK27" i="6"/>
  <c r="BK28" i="6" s="1"/>
  <c r="AM27" i="6"/>
  <c r="AM28" i="6" s="1"/>
  <c r="G83" i="24"/>
  <c r="AE83" i="24"/>
  <c r="AM83" i="6"/>
  <c r="BT57" i="6"/>
  <c r="AS28" i="6"/>
  <c r="AU27" i="6"/>
  <c r="AU28" i="6" s="1"/>
  <c r="BJ27" i="6"/>
  <c r="BJ28" i="6" s="1"/>
  <c r="AF83" i="24"/>
  <c r="BD83" i="24"/>
  <c r="CB83" i="24"/>
  <c r="CA83" i="24"/>
  <c r="BA84" i="24"/>
  <c r="AS69" i="6"/>
  <c r="BS57" i="6"/>
  <c r="AQ46" i="6"/>
  <c r="AR28" i="6"/>
  <c r="AR29" i="6" s="1"/>
  <c r="AT27" i="6"/>
  <c r="BI27" i="6"/>
  <c r="AU17" i="6"/>
  <c r="CC83" i="6"/>
  <c r="AT20" i="6"/>
  <c r="AT17" i="6" s="1"/>
  <c r="CB83" i="6"/>
  <c r="CB19" i="6"/>
  <c r="CB22" i="6" s="1"/>
  <c r="AS20" i="6"/>
  <c r="AS17" i="6" s="1"/>
  <c r="BE20" i="6"/>
  <c r="BE17" i="6" s="1"/>
  <c r="CA83" i="6"/>
  <c r="CA84" i="6" s="1"/>
  <c r="CD27" i="6"/>
  <c r="CD28" i="6" s="1"/>
  <c r="CC27" i="6"/>
  <c r="CC28" i="6" s="1"/>
  <c r="CC29" i="6" s="1"/>
  <c r="BH12" i="6"/>
  <c r="BH10" i="6" s="1"/>
  <c r="CB27" i="6"/>
  <c r="BG12" i="6"/>
  <c r="BG10" i="6" s="1"/>
  <c r="CA27" i="6"/>
  <c r="CA28" i="6" s="1"/>
  <c r="BS12" i="6"/>
  <c r="BS10" i="6" s="1"/>
  <c r="AU12" i="6"/>
  <c r="AU10" i="6" s="1"/>
  <c r="BM69" i="6"/>
  <c r="BZ59" i="6"/>
  <c r="AX48" i="6"/>
  <c r="BR12" i="6"/>
  <c r="BR10" i="6" s="1"/>
  <c r="AT12" i="6"/>
  <c r="AT10" i="6" s="1"/>
  <c r="T84" i="24"/>
  <c r="BV85" i="6"/>
  <c r="BV86" i="6" s="1"/>
  <c r="BL69" i="6"/>
  <c r="BY59" i="6"/>
  <c r="AW48" i="6"/>
  <c r="CE12" i="6"/>
  <c r="CE10" i="6" s="1"/>
  <c r="AO70" i="6"/>
  <c r="BK69" i="6"/>
  <c r="BX57" i="6"/>
  <c r="BI47" i="6"/>
  <c r="AX22" i="6"/>
  <c r="CE59" i="6"/>
  <c r="CE60" i="6" s="1"/>
  <c r="CD36" i="6"/>
  <c r="BG83" i="6"/>
  <c r="AN70" i="6"/>
  <c r="BJ69" i="6"/>
  <c r="BW57" i="6"/>
  <c r="AY57" i="6"/>
  <c r="BU27" i="6"/>
  <c r="AW27" i="6"/>
  <c r="BU20" i="6"/>
  <c r="BU17" i="6" s="1"/>
  <c r="CD59" i="6"/>
  <c r="CD60" i="6" s="1"/>
  <c r="CC36" i="6"/>
  <c r="CD10" i="6"/>
  <c r="BF10" i="6"/>
  <c r="CC10" i="6"/>
  <c r="BI20" i="6"/>
  <c r="BI17" i="6" s="1"/>
  <c r="CB10" i="6"/>
  <c r="BH20" i="6"/>
  <c r="BH17" i="6" s="1"/>
  <c r="CE70" i="6"/>
  <c r="BG20" i="6"/>
  <c r="BG17" i="6" s="1"/>
  <c r="CD70" i="6"/>
  <c r="BF46" i="6"/>
  <c r="AQ38" i="6"/>
  <c r="BG37" i="6"/>
  <c r="BF20" i="6"/>
  <c r="BF17" i="6" s="1"/>
  <c r="BD22" i="6"/>
  <c r="BE46" i="6"/>
  <c r="AP38" i="6"/>
  <c r="AP39" i="6" s="1"/>
  <c r="AP34" i="6" s="1"/>
  <c r="BF37" i="6"/>
  <c r="BH22" i="6"/>
  <c r="AX10" i="6"/>
  <c r="BY12" i="6"/>
  <c r="BY10" i="6" s="1"/>
  <c r="BG58" i="6"/>
  <c r="AO38" i="6"/>
  <c r="BE37" i="6"/>
  <c r="BW27" i="6"/>
  <c r="BF22" i="6"/>
  <c r="BD20" i="6"/>
  <c r="BD17" i="6" s="1"/>
  <c r="BB19" i="6"/>
  <c r="BB22" i="6" s="1"/>
  <c r="AW10" i="6"/>
  <c r="BX12" i="6"/>
  <c r="BX10" i="6" s="1"/>
  <c r="BX84" i="6"/>
  <c r="BX70" i="6"/>
  <c r="BX71" i="6" s="1"/>
  <c r="BW69" i="6"/>
  <c r="AY69" i="6"/>
  <c r="BI58" i="6"/>
  <c r="BV27" i="6"/>
  <c r="BV28" i="6" s="1"/>
  <c r="BC20" i="6"/>
  <c r="BC17" i="6" s="1"/>
  <c r="CE36" i="6"/>
  <c r="CE29" i="6"/>
  <c r="CE25" i="6" s="1"/>
  <c r="CC20" i="6"/>
  <c r="CC17" i="6" s="1"/>
  <c r="BG28" i="6"/>
  <c r="BQ12" i="6"/>
  <c r="BQ10" i="6" s="1"/>
  <c r="AS12" i="6"/>
  <c r="AS10" i="6" s="1"/>
  <c r="BF58" i="6"/>
  <c r="BF59" i="6" s="1"/>
  <c r="BV48" i="6"/>
  <c r="BF28" i="6"/>
  <c r="BF29" i="6" s="1"/>
  <c r="CD84" i="6"/>
  <c r="BP12" i="6"/>
  <c r="BP10" i="6" s="1"/>
  <c r="AR12" i="6"/>
  <c r="AR10" i="6" s="1"/>
  <c r="BE6" i="15"/>
  <c r="C7" i="15"/>
  <c r="D7" i="15"/>
  <c r="E7" i="15"/>
  <c r="F7" i="15"/>
  <c r="G7" i="15"/>
  <c r="H7" i="15"/>
  <c r="I7" i="15"/>
  <c r="J7" i="15"/>
  <c r="K7" i="15"/>
  <c r="L7" i="15"/>
  <c r="M7" i="15"/>
  <c r="N7" i="15"/>
  <c r="O7" i="15"/>
  <c r="P7" i="15"/>
  <c r="Q7" i="15"/>
  <c r="R7" i="15"/>
  <c r="S7" i="15"/>
  <c r="T7" i="15"/>
  <c r="U7" i="15"/>
  <c r="V7" i="15"/>
  <c r="W7" i="15"/>
  <c r="X7" i="15"/>
  <c r="Y7" i="15"/>
  <c r="Z7" i="15"/>
  <c r="AA7" i="15"/>
  <c r="AB7" i="15"/>
  <c r="AC7" i="15"/>
  <c r="AD7" i="15"/>
  <c r="AE7" i="15"/>
  <c r="AF7" i="15"/>
  <c r="AG7" i="15"/>
  <c r="AH7" i="15"/>
  <c r="AI7" i="15"/>
  <c r="AJ7" i="15"/>
  <c r="AK7" i="15"/>
  <c r="AL7" i="15"/>
  <c r="AM7" i="15"/>
  <c r="AN7" i="15"/>
  <c r="AO7" i="15"/>
  <c r="AP7" i="15"/>
  <c r="AQ7" i="15"/>
  <c r="AR7" i="15"/>
  <c r="AS7" i="15"/>
  <c r="AT7" i="15"/>
  <c r="AU7" i="15"/>
  <c r="AV7" i="15"/>
  <c r="AW7" i="15"/>
  <c r="AX7" i="15"/>
  <c r="AY7" i="15"/>
  <c r="AZ7" i="15"/>
  <c r="BA7" i="15"/>
  <c r="BB7" i="15"/>
  <c r="BC7" i="15"/>
  <c r="BD7" i="15"/>
  <c r="BE7" i="15"/>
  <c r="BF7" i="15"/>
  <c r="BG7" i="15"/>
  <c r="BH7" i="15"/>
  <c r="BI7" i="15"/>
  <c r="C8" i="15"/>
  <c r="D8" i="15"/>
  <c r="E8" i="15"/>
  <c r="F8" i="15"/>
  <c r="G8" i="15"/>
  <c r="H8" i="15"/>
  <c r="I8" i="15"/>
  <c r="J8" i="15"/>
  <c r="K8" i="15"/>
  <c r="L8" i="15"/>
  <c r="M8" i="15"/>
  <c r="N8" i="15"/>
  <c r="O8" i="15"/>
  <c r="P8" i="15"/>
  <c r="Q8" i="15"/>
  <c r="R8" i="15"/>
  <c r="S8" i="15"/>
  <c r="T8" i="15"/>
  <c r="U8" i="15"/>
  <c r="V8" i="15"/>
  <c r="W8" i="15"/>
  <c r="X8" i="15"/>
  <c r="Y8" i="15"/>
  <c r="Z8" i="15"/>
  <c r="AA8" i="15"/>
  <c r="AB8" i="15"/>
  <c r="AC8" i="15"/>
  <c r="AD8" i="15"/>
  <c r="AE8" i="15"/>
  <c r="AF8" i="15"/>
  <c r="AG8" i="15"/>
  <c r="AH8" i="15"/>
  <c r="AI8" i="15"/>
  <c r="AJ8" i="15"/>
  <c r="AK8" i="15"/>
  <c r="AL8" i="15"/>
  <c r="AM8" i="15"/>
  <c r="AN8" i="15"/>
  <c r="AO8" i="15"/>
  <c r="AP8" i="15"/>
  <c r="AQ8" i="15"/>
  <c r="AR8" i="15"/>
  <c r="AS8" i="15"/>
  <c r="AT8" i="15"/>
  <c r="AU8" i="15"/>
  <c r="AV8" i="15"/>
  <c r="AW8" i="15"/>
  <c r="AX8" i="15"/>
  <c r="AY8" i="15"/>
  <c r="AZ8" i="15"/>
  <c r="BA8" i="15"/>
  <c r="BB8" i="15"/>
  <c r="BC8" i="15"/>
  <c r="BD8" i="15"/>
  <c r="BE8" i="15"/>
  <c r="BF8" i="15"/>
  <c r="BG8" i="15"/>
  <c r="BH8" i="15"/>
  <c r="BI8" i="15"/>
  <c r="C9" i="15"/>
  <c r="D9" i="15"/>
  <c r="E9" i="15"/>
  <c r="F9" i="15"/>
  <c r="G9" i="15"/>
  <c r="H9" i="15"/>
  <c r="I9" i="15"/>
  <c r="J9" i="15"/>
  <c r="K9" i="15"/>
  <c r="L9" i="15"/>
  <c r="M9" i="15"/>
  <c r="N9" i="15"/>
  <c r="O9" i="15"/>
  <c r="P9" i="15"/>
  <c r="Q9" i="15"/>
  <c r="R9" i="15"/>
  <c r="S9" i="15"/>
  <c r="T9" i="15"/>
  <c r="U9" i="15"/>
  <c r="V9" i="15"/>
  <c r="W9" i="15"/>
  <c r="X9" i="15"/>
  <c r="Y9" i="15"/>
  <c r="Z9" i="15"/>
  <c r="AA9" i="15"/>
  <c r="AB9" i="15"/>
  <c r="AC9" i="15"/>
  <c r="AD9" i="15"/>
  <c r="AE9" i="15"/>
  <c r="AF9" i="15"/>
  <c r="AG9" i="15"/>
  <c r="AH9" i="15"/>
  <c r="AI9" i="15"/>
  <c r="AJ9" i="15"/>
  <c r="AK9" i="15"/>
  <c r="AL9" i="15"/>
  <c r="AM9" i="15"/>
  <c r="AN9" i="15"/>
  <c r="AO9" i="15"/>
  <c r="AP9" i="15"/>
  <c r="AQ9" i="15"/>
  <c r="AR9" i="15"/>
  <c r="AS9" i="15"/>
  <c r="AT9" i="15"/>
  <c r="AU9" i="15"/>
  <c r="AV9" i="15"/>
  <c r="AW9" i="15"/>
  <c r="AX9" i="15"/>
  <c r="AY9" i="15"/>
  <c r="AZ9" i="15"/>
  <c r="BA9" i="15"/>
  <c r="BB9" i="15"/>
  <c r="BC9" i="15"/>
  <c r="BD9" i="15"/>
  <c r="BE9" i="15"/>
  <c r="BF9" i="15"/>
  <c r="BG9" i="15"/>
  <c r="BH9" i="15"/>
  <c r="BI9" i="15"/>
  <c r="C10" i="15"/>
  <c r="D10" i="15"/>
  <c r="E10" i="15"/>
  <c r="F10" i="15"/>
  <c r="G10" i="15"/>
  <c r="H10" i="15"/>
  <c r="I10" i="15"/>
  <c r="J10" i="15"/>
  <c r="K10" i="15"/>
  <c r="L10" i="15"/>
  <c r="M10" i="15"/>
  <c r="N10" i="15"/>
  <c r="O10" i="15"/>
  <c r="P10" i="15"/>
  <c r="Q10" i="15"/>
  <c r="R10" i="15"/>
  <c r="S10" i="15"/>
  <c r="T10" i="15"/>
  <c r="U10" i="15"/>
  <c r="V10" i="15"/>
  <c r="W10" i="15"/>
  <c r="X10" i="15"/>
  <c r="Y10" i="15"/>
  <c r="Z10" i="15"/>
  <c r="AA10" i="15"/>
  <c r="AB10" i="15"/>
  <c r="AC10" i="15"/>
  <c r="AD10" i="15"/>
  <c r="AE10" i="15"/>
  <c r="AF10" i="15"/>
  <c r="AG10" i="15"/>
  <c r="AH10" i="15"/>
  <c r="AI10" i="15"/>
  <c r="AJ10" i="15"/>
  <c r="AK10" i="15"/>
  <c r="AL10" i="15"/>
  <c r="AM10" i="15"/>
  <c r="AN10" i="15"/>
  <c r="AO10" i="15"/>
  <c r="AP10" i="15"/>
  <c r="AQ10" i="15"/>
  <c r="AR10" i="15"/>
  <c r="AS10" i="15"/>
  <c r="AT10" i="15"/>
  <c r="AU10" i="15"/>
  <c r="AV10" i="15"/>
  <c r="AW10" i="15"/>
  <c r="AX10" i="15"/>
  <c r="AY10" i="15"/>
  <c r="AZ10" i="15"/>
  <c r="BA10" i="15"/>
  <c r="BB10" i="15"/>
  <c r="BC10" i="15"/>
  <c r="BD10" i="15"/>
  <c r="BE10" i="15"/>
  <c r="BF10" i="15"/>
  <c r="BG10" i="15"/>
  <c r="BH10" i="15"/>
  <c r="BI10" i="15"/>
  <c r="C11" i="15"/>
  <c r="D11" i="15"/>
  <c r="E11" i="15"/>
  <c r="F11" i="15"/>
  <c r="G11" i="15"/>
  <c r="H11" i="15"/>
  <c r="I11" i="15"/>
  <c r="J11" i="15"/>
  <c r="K11" i="15"/>
  <c r="L11" i="15"/>
  <c r="M11" i="15"/>
  <c r="N11" i="15"/>
  <c r="O11" i="15"/>
  <c r="P11" i="15"/>
  <c r="Q11" i="15"/>
  <c r="R11" i="15"/>
  <c r="S11" i="15"/>
  <c r="T11" i="15"/>
  <c r="U11" i="15"/>
  <c r="V11" i="15"/>
  <c r="W11" i="15"/>
  <c r="X11" i="15"/>
  <c r="Y11" i="15"/>
  <c r="Z11" i="15"/>
  <c r="AA11" i="15"/>
  <c r="AB11" i="15"/>
  <c r="AC11" i="15"/>
  <c r="AD11" i="15"/>
  <c r="AE11" i="15"/>
  <c r="AF11" i="15"/>
  <c r="AG11" i="15"/>
  <c r="AH11" i="15"/>
  <c r="AI11" i="15"/>
  <c r="AJ11" i="15"/>
  <c r="AK11" i="15"/>
  <c r="AL11" i="15"/>
  <c r="AM11" i="15"/>
  <c r="AN11" i="15"/>
  <c r="AO11" i="15"/>
  <c r="AP11" i="15"/>
  <c r="AQ11" i="15"/>
  <c r="AR11" i="15"/>
  <c r="AS11" i="15"/>
  <c r="AT11" i="15"/>
  <c r="AU11" i="15"/>
  <c r="AV11" i="15"/>
  <c r="AW11" i="15"/>
  <c r="AX11" i="15"/>
  <c r="AY11" i="15"/>
  <c r="AZ11" i="15"/>
  <c r="BA11" i="15"/>
  <c r="BB11" i="15"/>
  <c r="BC11" i="15"/>
  <c r="BD11" i="15"/>
  <c r="BE11" i="15"/>
  <c r="BF11" i="15"/>
  <c r="BG11" i="15"/>
  <c r="BH11" i="15"/>
  <c r="BI11" i="15"/>
  <c r="C12" i="15"/>
  <c r="D12" i="15"/>
  <c r="E12" i="15"/>
  <c r="F12" i="15"/>
  <c r="G12" i="15"/>
  <c r="H12" i="15"/>
  <c r="I12" i="15"/>
  <c r="J12" i="15"/>
  <c r="K12" i="15"/>
  <c r="L12" i="15"/>
  <c r="M12" i="15"/>
  <c r="N12" i="15"/>
  <c r="O12" i="15"/>
  <c r="P12" i="15"/>
  <c r="Q12" i="15"/>
  <c r="R12" i="15"/>
  <c r="S12" i="15"/>
  <c r="T12" i="15"/>
  <c r="U12" i="15"/>
  <c r="V12" i="15"/>
  <c r="W12" i="15"/>
  <c r="X12" i="15"/>
  <c r="Y12" i="15"/>
  <c r="Z12" i="15"/>
  <c r="AA12" i="15"/>
  <c r="AB12" i="15"/>
  <c r="AC12" i="15"/>
  <c r="AD12" i="15"/>
  <c r="AE12" i="15"/>
  <c r="AF12" i="15"/>
  <c r="AG12" i="15"/>
  <c r="AH12" i="15"/>
  <c r="AI12" i="15"/>
  <c r="AJ12" i="15"/>
  <c r="AK12" i="15"/>
  <c r="AL12" i="15"/>
  <c r="AM12" i="15"/>
  <c r="AN12" i="15"/>
  <c r="AO12" i="15"/>
  <c r="AP12" i="15"/>
  <c r="AQ12" i="15"/>
  <c r="AR12" i="15"/>
  <c r="AS12" i="15"/>
  <c r="AT12" i="15"/>
  <c r="AU12" i="15"/>
  <c r="AV12" i="15"/>
  <c r="AW12" i="15"/>
  <c r="AX12" i="15"/>
  <c r="AY12" i="15"/>
  <c r="AZ12" i="15"/>
  <c r="BA12" i="15"/>
  <c r="BB12" i="15"/>
  <c r="BC12" i="15"/>
  <c r="BD12" i="15"/>
  <c r="BE12" i="15"/>
  <c r="BF12" i="15"/>
  <c r="BG12" i="15"/>
  <c r="BH12" i="15"/>
  <c r="BI12" i="15"/>
  <c r="C13" i="15"/>
  <c r="D13" i="15"/>
  <c r="E13" i="15"/>
  <c r="F13" i="15"/>
  <c r="G13" i="15"/>
  <c r="H13" i="15"/>
  <c r="I13" i="15"/>
  <c r="J13" i="15"/>
  <c r="K13" i="15"/>
  <c r="L13" i="15"/>
  <c r="M13" i="15"/>
  <c r="N13" i="15"/>
  <c r="O13" i="15"/>
  <c r="P13" i="15"/>
  <c r="Q13" i="15"/>
  <c r="R13" i="15"/>
  <c r="S13" i="15"/>
  <c r="T13" i="15"/>
  <c r="U13" i="15"/>
  <c r="V13" i="15"/>
  <c r="W13" i="15"/>
  <c r="X13" i="15"/>
  <c r="Y13" i="15"/>
  <c r="Z13" i="15"/>
  <c r="AA13" i="15"/>
  <c r="AB13" i="15"/>
  <c r="AC13" i="15"/>
  <c r="AD13" i="15"/>
  <c r="AE13" i="15"/>
  <c r="AF13" i="15"/>
  <c r="AG13" i="15"/>
  <c r="AH13" i="15"/>
  <c r="AI13" i="15"/>
  <c r="AJ13" i="15"/>
  <c r="AK13" i="15"/>
  <c r="AL13" i="15"/>
  <c r="AM13" i="15"/>
  <c r="AN13" i="15"/>
  <c r="AO13" i="15"/>
  <c r="AP13" i="15"/>
  <c r="AQ13" i="15"/>
  <c r="AR13" i="15"/>
  <c r="AS13" i="15"/>
  <c r="AT13" i="15"/>
  <c r="AU13" i="15"/>
  <c r="AV13" i="15"/>
  <c r="AW13" i="15"/>
  <c r="AX13" i="15"/>
  <c r="AY13" i="15"/>
  <c r="AZ13" i="15"/>
  <c r="BA13" i="15"/>
  <c r="BB13" i="15"/>
  <c r="BC13" i="15"/>
  <c r="BD13" i="15"/>
  <c r="BE13" i="15"/>
  <c r="BF13" i="15"/>
  <c r="BG13" i="15"/>
  <c r="BH13" i="15"/>
  <c r="BI13" i="15"/>
  <c r="C14" i="15"/>
  <c r="D14" i="15"/>
  <c r="E14" i="15"/>
  <c r="F14" i="15"/>
  <c r="G14" i="15"/>
  <c r="H14" i="15"/>
  <c r="I14" i="15"/>
  <c r="J14" i="15"/>
  <c r="K14" i="15"/>
  <c r="L14" i="15"/>
  <c r="M14" i="15"/>
  <c r="N14" i="15"/>
  <c r="O14" i="15"/>
  <c r="P14" i="15"/>
  <c r="Q14" i="15"/>
  <c r="R14" i="15"/>
  <c r="S14" i="15"/>
  <c r="T14" i="15"/>
  <c r="U14" i="15"/>
  <c r="V14" i="15"/>
  <c r="W14" i="15"/>
  <c r="X14" i="15"/>
  <c r="Y14" i="15"/>
  <c r="Z14" i="15"/>
  <c r="AA14" i="15"/>
  <c r="AB14" i="15"/>
  <c r="AC14" i="15"/>
  <c r="AD14" i="15"/>
  <c r="AE14" i="15"/>
  <c r="AF14" i="15"/>
  <c r="AG14" i="15"/>
  <c r="AH14" i="15"/>
  <c r="AI14" i="15"/>
  <c r="AJ14" i="15"/>
  <c r="AK14" i="15"/>
  <c r="AL14" i="15"/>
  <c r="AM14" i="15"/>
  <c r="AN14" i="15"/>
  <c r="AO14" i="15"/>
  <c r="AP14" i="15"/>
  <c r="AQ14" i="15"/>
  <c r="AR14" i="15"/>
  <c r="AS14" i="15"/>
  <c r="AT14" i="15"/>
  <c r="AU14" i="15"/>
  <c r="AV14" i="15"/>
  <c r="AW14" i="15"/>
  <c r="AX14" i="15"/>
  <c r="AY14" i="15"/>
  <c r="AZ14" i="15"/>
  <c r="BA14" i="15"/>
  <c r="BB14" i="15"/>
  <c r="BC14" i="15"/>
  <c r="BD14" i="15"/>
  <c r="BE14" i="15"/>
  <c r="BF14" i="15"/>
  <c r="BG14" i="15"/>
  <c r="BH14" i="15"/>
  <c r="BI14" i="15"/>
  <c r="C15" i="15"/>
  <c r="D15" i="15"/>
  <c r="E15" i="15"/>
  <c r="F15" i="15"/>
  <c r="G15" i="15"/>
  <c r="H15" i="15"/>
  <c r="I15" i="15"/>
  <c r="J15" i="15"/>
  <c r="K15" i="15"/>
  <c r="L15" i="15"/>
  <c r="M15" i="15"/>
  <c r="N15" i="15"/>
  <c r="O15" i="15"/>
  <c r="P15" i="15"/>
  <c r="Q15" i="15"/>
  <c r="R15" i="15"/>
  <c r="S15" i="15"/>
  <c r="T15" i="15"/>
  <c r="U15" i="15"/>
  <c r="V15" i="15"/>
  <c r="W15" i="15"/>
  <c r="X15" i="15"/>
  <c r="Y15" i="15"/>
  <c r="Z15" i="15"/>
  <c r="AA15" i="15"/>
  <c r="AB15" i="15"/>
  <c r="AC15" i="15"/>
  <c r="AD15" i="15"/>
  <c r="AE15" i="15"/>
  <c r="AF15" i="15"/>
  <c r="AG15" i="15"/>
  <c r="AH15" i="15"/>
  <c r="AI15" i="15"/>
  <c r="AJ15" i="15"/>
  <c r="AK15" i="15"/>
  <c r="AL15" i="15"/>
  <c r="AM15" i="15"/>
  <c r="AN15" i="15"/>
  <c r="AO15" i="15"/>
  <c r="AP15" i="15"/>
  <c r="AQ15" i="15"/>
  <c r="AR15" i="15"/>
  <c r="AS15" i="15"/>
  <c r="AT15" i="15"/>
  <c r="AU15" i="15"/>
  <c r="AV15" i="15"/>
  <c r="AW15" i="15"/>
  <c r="AX15" i="15"/>
  <c r="AY15" i="15"/>
  <c r="AZ15" i="15"/>
  <c r="BA15" i="15"/>
  <c r="BB15" i="15"/>
  <c r="BC15" i="15"/>
  <c r="BD15" i="15"/>
  <c r="BE15" i="15"/>
  <c r="BF15" i="15"/>
  <c r="BG15" i="15"/>
  <c r="BH15" i="15"/>
  <c r="BI15" i="15"/>
  <c r="C16" i="15"/>
  <c r="D16" i="15"/>
  <c r="E16" i="15"/>
  <c r="F16" i="15"/>
  <c r="G16" i="15"/>
  <c r="H16" i="15"/>
  <c r="I16" i="15"/>
  <c r="J16" i="15"/>
  <c r="K16" i="15"/>
  <c r="L16" i="15"/>
  <c r="M16" i="15"/>
  <c r="N16" i="15"/>
  <c r="O16" i="15"/>
  <c r="P16" i="15"/>
  <c r="Q16" i="15"/>
  <c r="R16" i="15"/>
  <c r="S16" i="15"/>
  <c r="T16" i="15"/>
  <c r="U16" i="15"/>
  <c r="V16" i="15"/>
  <c r="W16" i="15"/>
  <c r="X16" i="15"/>
  <c r="Y16" i="15"/>
  <c r="Z16" i="15"/>
  <c r="AA16" i="15"/>
  <c r="AB16" i="15"/>
  <c r="AC16" i="15"/>
  <c r="AD16" i="15"/>
  <c r="AE16" i="15"/>
  <c r="AF16" i="15"/>
  <c r="AG16" i="15"/>
  <c r="AH16" i="15"/>
  <c r="AI16" i="15"/>
  <c r="AJ16" i="15"/>
  <c r="AK16" i="15"/>
  <c r="AL16" i="15"/>
  <c r="AM16" i="15"/>
  <c r="AN16" i="15"/>
  <c r="AO16" i="15"/>
  <c r="AP16" i="15"/>
  <c r="AQ16" i="15"/>
  <c r="AR16" i="15"/>
  <c r="AS16" i="15"/>
  <c r="AT16" i="15"/>
  <c r="AU16" i="15"/>
  <c r="AV16" i="15"/>
  <c r="AW16" i="15"/>
  <c r="AX16" i="15"/>
  <c r="AY16" i="15"/>
  <c r="AZ16" i="15"/>
  <c r="BA16" i="15"/>
  <c r="BB16" i="15"/>
  <c r="BC16" i="15"/>
  <c r="BD16" i="15"/>
  <c r="BE16" i="15"/>
  <c r="BF16" i="15"/>
  <c r="BG16" i="15"/>
  <c r="BH16" i="15"/>
  <c r="BI16" i="15"/>
  <c r="C17" i="15"/>
  <c r="D17" i="15"/>
  <c r="E17" i="15"/>
  <c r="F17" i="15"/>
  <c r="G17" i="15"/>
  <c r="H17" i="15"/>
  <c r="I17" i="15"/>
  <c r="J17" i="15"/>
  <c r="K17" i="15"/>
  <c r="L17" i="15"/>
  <c r="M17" i="15"/>
  <c r="N17" i="15"/>
  <c r="O17" i="15"/>
  <c r="P17" i="15"/>
  <c r="Q17" i="15"/>
  <c r="R17" i="15"/>
  <c r="S17" i="15"/>
  <c r="T17" i="15"/>
  <c r="U17" i="15"/>
  <c r="V17" i="15"/>
  <c r="W17" i="15"/>
  <c r="X17" i="15"/>
  <c r="Y17" i="15"/>
  <c r="Z17" i="15"/>
  <c r="AA17" i="15"/>
  <c r="AB17" i="15"/>
  <c r="AC17" i="15"/>
  <c r="AD17" i="15"/>
  <c r="AE17" i="15"/>
  <c r="AF17" i="15"/>
  <c r="AG17" i="15"/>
  <c r="AH17" i="15"/>
  <c r="AI17" i="15"/>
  <c r="AJ17" i="15"/>
  <c r="AK17" i="15"/>
  <c r="AL17" i="15"/>
  <c r="AM17" i="15"/>
  <c r="AN17" i="15"/>
  <c r="AO17" i="15"/>
  <c r="AP17" i="15"/>
  <c r="AQ17" i="15"/>
  <c r="AR17" i="15"/>
  <c r="AS17" i="15"/>
  <c r="AT17" i="15"/>
  <c r="AU17" i="15"/>
  <c r="AV17" i="15"/>
  <c r="AW17" i="15"/>
  <c r="AX17" i="15"/>
  <c r="AY17" i="15"/>
  <c r="AZ17" i="15"/>
  <c r="BA17" i="15"/>
  <c r="BB17" i="15"/>
  <c r="BC17" i="15"/>
  <c r="BD17" i="15"/>
  <c r="BE17" i="15"/>
  <c r="BF17" i="15"/>
  <c r="BG17" i="15"/>
  <c r="BH17" i="15"/>
  <c r="BI17" i="15"/>
  <c r="C18" i="15"/>
  <c r="D18" i="15"/>
  <c r="E18" i="15"/>
  <c r="F18" i="15"/>
  <c r="G18" i="15"/>
  <c r="H18" i="15"/>
  <c r="I18" i="15"/>
  <c r="J18" i="15"/>
  <c r="K18" i="15"/>
  <c r="L18" i="15"/>
  <c r="M18" i="15"/>
  <c r="N18" i="15"/>
  <c r="O18" i="15"/>
  <c r="P18" i="15"/>
  <c r="Q18" i="15"/>
  <c r="R18" i="15"/>
  <c r="S18" i="15"/>
  <c r="T18" i="15"/>
  <c r="U18" i="15"/>
  <c r="V18" i="15"/>
  <c r="W18" i="15"/>
  <c r="X18" i="15"/>
  <c r="Y18" i="15"/>
  <c r="Z18" i="15"/>
  <c r="AA18" i="15"/>
  <c r="AB18" i="15"/>
  <c r="AC18" i="15"/>
  <c r="AD18" i="15"/>
  <c r="AE18" i="15"/>
  <c r="AF18" i="15"/>
  <c r="AG18" i="15"/>
  <c r="AH18" i="15"/>
  <c r="AI18" i="15"/>
  <c r="AJ18" i="15"/>
  <c r="AK18" i="15"/>
  <c r="AL18" i="15"/>
  <c r="AM18" i="15"/>
  <c r="AN18" i="15"/>
  <c r="AO18" i="15"/>
  <c r="AP18" i="15"/>
  <c r="AQ18" i="15"/>
  <c r="AR18" i="15"/>
  <c r="AS18" i="15"/>
  <c r="AT18" i="15"/>
  <c r="AU18" i="15"/>
  <c r="AV18" i="15"/>
  <c r="AW18" i="15"/>
  <c r="AX18" i="15"/>
  <c r="AY18" i="15"/>
  <c r="AZ18" i="15"/>
  <c r="BA18" i="15"/>
  <c r="BB18" i="15"/>
  <c r="BC18" i="15"/>
  <c r="BD18" i="15"/>
  <c r="BE18" i="15"/>
  <c r="BF18" i="15"/>
  <c r="BG18" i="15"/>
  <c r="BH18" i="15"/>
  <c r="BI18" i="15"/>
  <c r="C19" i="15"/>
  <c r="D19" i="15"/>
  <c r="E19" i="15"/>
  <c r="F19" i="15"/>
  <c r="G19" i="15"/>
  <c r="H19" i="15"/>
  <c r="I19" i="15"/>
  <c r="J19" i="15"/>
  <c r="K19" i="15"/>
  <c r="L19" i="15"/>
  <c r="M19" i="15"/>
  <c r="N19" i="15"/>
  <c r="O19" i="15"/>
  <c r="P19" i="15"/>
  <c r="Q19" i="15"/>
  <c r="R19" i="15"/>
  <c r="S19" i="15"/>
  <c r="T19" i="15"/>
  <c r="U19" i="15"/>
  <c r="V19" i="15"/>
  <c r="W19" i="15"/>
  <c r="X19" i="15"/>
  <c r="Y19" i="15"/>
  <c r="Z19" i="15"/>
  <c r="AA19" i="15"/>
  <c r="AB19" i="15"/>
  <c r="AC19" i="15"/>
  <c r="AD19" i="15"/>
  <c r="AE19" i="15"/>
  <c r="AF19" i="15"/>
  <c r="AG19" i="15"/>
  <c r="AH19" i="15"/>
  <c r="AI19" i="15"/>
  <c r="AJ19" i="15"/>
  <c r="AK19" i="15"/>
  <c r="AL19" i="15"/>
  <c r="AM19" i="15"/>
  <c r="AN19" i="15"/>
  <c r="AO19" i="15"/>
  <c r="AP19" i="15"/>
  <c r="AQ19" i="15"/>
  <c r="AR19" i="15"/>
  <c r="AS19" i="15"/>
  <c r="AT19" i="15"/>
  <c r="AU19" i="15"/>
  <c r="AV19" i="15"/>
  <c r="AW19" i="15"/>
  <c r="AX19" i="15"/>
  <c r="AY19" i="15"/>
  <c r="AZ19" i="15"/>
  <c r="BA19" i="15"/>
  <c r="BB19" i="15"/>
  <c r="BC19" i="15"/>
  <c r="BD19" i="15"/>
  <c r="BE19" i="15"/>
  <c r="BF19" i="15"/>
  <c r="BG19" i="15"/>
  <c r="BH19" i="15"/>
  <c r="BI19" i="15"/>
  <c r="C20" i="15"/>
  <c r="D20" i="15"/>
  <c r="E20" i="15"/>
  <c r="F20" i="15"/>
  <c r="G20" i="15"/>
  <c r="H20" i="15"/>
  <c r="I20" i="15"/>
  <c r="J20" i="15"/>
  <c r="K20" i="15"/>
  <c r="L20" i="15"/>
  <c r="M20" i="15"/>
  <c r="N20" i="15"/>
  <c r="O20" i="15"/>
  <c r="P20" i="15"/>
  <c r="Q20" i="15"/>
  <c r="R20" i="15"/>
  <c r="S20" i="15"/>
  <c r="T20" i="15"/>
  <c r="U20" i="15"/>
  <c r="V20" i="15"/>
  <c r="W20" i="15"/>
  <c r="X20" i="15"/>
  <c r="Y20" i="15"/>
  <c r="Z20" i="15"/>
  <c r="AA20" i="15"/>
  <c r="AB20" i="15"/>
  <c r="AC20" i="15"/>
  <c r="AD20" i="15"/>
  <c r="AE20" i="15"/>
  <c r="AF20" i="15"/>
  <c r="AG20" i="15"/>
  <c r="AH20" i="15"/>
  <c r="AI20" i="15"/>
  <c r="AJ20" i="15"/>
  <c r="AK20" i="15"/>
  <c r="AL20" i="15"/>
  <c r="AM20" i="15"/>
  <c r="AN20" i="15"/>
  <c r="AO20" i="15"/>
  <c r="AP20" i="15"/>
  <c r="AQ20" i="15"/>
  <c r="AR20" i="15"/>
  <c r="AS20" i="15"/>
  <c r="AT20" i="15"/>
  <c r="AU20" i="15"/>
  <c r="AV20" i="15"/>
  <c r="AW20" i="15"/>
  <c r="AX20" i="15"/>
  <c r="AY20" i="15"/>
  <c r="AZ20" i="15"/>
  <c r="BA20" i="15"/>
  <c r="BB20" i="15"/>
  <c r="BC20" i="15"/>
  <c r="BD20" i="15"/>
  <c r="BE20" i="15"/>
  <c r="BF20" i="15"/>
  <c r="BG20" i="15"/>
  <c r="BH20" i="15"/>
  <c r="BI20" i="15"/>
  <c r="C21" i="15"/>
  <c r="D21" i="15"/>
  <c r="E21" i="15"/>
  <c r="F21" i="15"/>
  <c r="G21" i="15"/>
  <c r="H21" i="15"/>
  <c r="I21" i="15"/>
  <c r="J21" i="15"/>
  <c r="K21" i="15"/>
  <c r="L21" i="15"/>
  <c r="M21" i="15"/>
  <c r="N21" i="15"/>
  <c r="O21" i="15"/>
  <c r="P21" i="15"/>
  <c r="Q21" i="15"/>
  <c r="R21" i="15"/>
  <c r="S21" i="15"/>
  <c r="T21" i="15"/>
  <c r="U21" i="15"/>
  <c r="V21" i="15"/>
  <c r="W21" i="15"/>
  <c r="X21" i="15"/>
  <c r="Y21" i="15"/>
  <c r="Z21" i="15"/>
  <c r="AA21" i="15"/>
  <c r="AB21" i="15"/>
  <c r="AC21" i="15"/>
  <c r="AD21" i="15"/>
  <c r="AE21" i="15"/>
  <c r="AF21" i="15"/>
  <c r="AG21" i="15"/>
  <c r="AH21" i="15"/>
  <c r="AI21" i="15"/>
  <c r="AJ21" i="15"/>
  <c r="AK21" i="15"/>
  <c r="AL21" i="15"/>
  <c r="AM21" i="15"/>
  <c r="AN21" i="15"/>
  <c r="AO21" i="15"/>
  <c r="AP21" i="15"/>
  <c r="AQ21" i="15"/>
  <c r="AR21" i="15"/>
  <c r="AS21" i="15"/>
  <c r="AT21" i="15"/>
  <c r="AU21" i="15"/>
  <c r="AV21" i="15"/>
  <c r="AW21" i="15"/>
  <c r="AX21" i="15"/>
  <c r="AY21" i="15"/>
  <c r="AZ21" i="15"/>
  <c r="BA21" i="15"/>
  <c r="BB21" i="15"/>
  <c r="BC21" i="15"/>
  <c r="BD21" i="15"/>
  <c r="BE21" i="15"/>
  <c r="BF21" i="15"/>
  <c r="BG21" i="15"/>
  <c r="BH21" i="15"/>
  <c r="BI21" i="15"/>
  <c r="C22" i="15"/>
  <c r="D22" i="15"/>
  <c r="E22" i="15"/>
  <c r="F22" i="15"/>
  <c r="G22" i="15"/>
  <c r="H22" i="15"/>
  <c r="I22" i="15"/>
  <c r="J22" i="15"/>
  <c r="K22" i="15"/>
  <c r="L22" i="15"/>
  <c r="M22" i="15"/>
  <c r="N22" i="15"/>
  <c r="O22" i="15"/>
  <c r="P22" i="15"/>
  <c r="Q22" i="15"/>
  <c r="R22" i="15"/>
  <c r="S22" i="15"/>
  <c r="T22" i="15"/>
  <c r="U22" i="15"/>
  <c r="V22" i="15"/>
  <c r="W22" i="15"/>
  <c r="X22" i="15"/>
  <c r="Y22" i="15"/>
  <c r="Z22" i="15"/>
  <c r="AA22" i="15"/>
  <c r="AB22" i="15"/>
  <c r="AC22" i="15"/>
  <c r="AD22" i="15"/>
  <c r="AE22" i="15"/>
  <c r="AF22" i="15"/>
  <c r="AG22" i="15"/>
  <c r="AH22" i="15"/>
  <c r="AI22" i="15"/>
  <c r="AJ22" i="15"/>
  <c r="AK22" i="15"/>
  <c r="AL22" i="15"/>
  <c r="AM22" i="15"/>
  <c r="AN22" i="15"/>
  <c r="AO22" i="15"/>
  <c r="AP22" i="15"/>
  <c r="AQ22" i="15"/>
  <c r="AR22" i="15"/>
  <c r="AS22" i="15"/>
  <c r="AT22" i="15"/>
  <c r="AU22" i="15"/>
  <c r="AV22" i="15"/>
  <c r="AW22" i="15"/>
  <c r="AX22" i="15"/>
  <c r="AY22" i="15"/>
  <c r="AZ22" i="15"/>
  <c r="BA22" i="15"/>
  <c r="BB22" i="15"/>
  <c r="BC22" i="15"/>
  <c r="BD22" i="15"/>
  <c r="BE22" i="15"/>
  <c r="BF22" i="15"/>
  <c r="BG22" i="15"/>
  <c r="BH22" i="15"/>
  <c r="BI22" i="15"/>
  <c r="C23" i="15"/>
  <c r="D23" i="15"/>
  <c r="E23" i="15"/>
  <c r="F23" i="15"/>
  <c r="G23" i="15"/>
  <c r="H23" i="15"/>
  <c r="I23" i="15"/>
  <c r="J23" i="15"/>
  <c r="K23" i="15"/>
  <c r="L23" i="15"/>
  <c r="M23" i="15"/>
  <c r="N23" i="15"/>
  <c r="O23" i="15"/>
  <c r="P23" i="15"/>
  <c r="Q23" i="15"/>
  <c r="R23" i="15"/>
  <c r="S23" i="15"/>
  <c r="T23" i="15"/>
  <c r="U23" i="15"/>
  <c r="V23" i="15"/>
  <c r="W23" i="15"/>
  <c r="X23" i="15"/>
  <c r="Y23" i="15"/>
  <c r="Z23" i="15"/>
  <c r="AA23" i="15"/>
  <c r="AB23" i="15"/>
  <c r="AC23" i="15"/>
  <c r="AD23" i="15"/>
  <c r="AE23" i="15"/>
  <c r="AF23" i="15"/>
  <c r="AG23" i="15"/>
  <c r="AH23" i="15"/>
  <c r="AI23" i="15"/>
  <c r="AJ23" i="15"/>
  <c r="AK23" i="15"/>
  <c r="AL23" i="15"/>
  <c r="AM23" i="15"/>
  <c r="AN23" i="15"/>
  <c r="AO23" i="15"/>
  <c r="AP23" i="15"/>
  <c r="AQ23" i="15"/>
  <c r="AR23" i="15"/>
  <c r="AS23" i="15"/>
  <c r="AT23" i="15"/>
  <c r="AU23" i="15"/>
  <c r="AV23" i="15"/>
  <c r="AW23" i="15"/>
  <c r="AX23" i="15"/>
  <c r="AY23" i="15"/>
  <c r="AZ23" i="15"/>
  <c r="BA23" i="15"/>
  <c r="BB23" i="15"/>
  <c r="BC23" i="15"/>
  <c r="BD23" i="15"/>
  <c r="BE23" i="15"/>
  <c r="BF23" i="15"/>
  <c r="BG23" i="15"/>
  <c r="BH23" i="15"/>
  <c r="BI23" i="15"/>
  <c r="C24" i="15"/>
  <c r="D24" i="15"/>
  <c r="E24" i="15"/>
  <c r="F24" i="15"/>
  <c r="G24" i="15"/>
  <c r="H24" i="15"/>
  <c r="I24" i="15"/>
  <c r="J24" i="15"/>
  <c r="K24" i="15"/>
  <c r="L24" i="15"/>
  <c r="M24" i="15"/>
  <c r="N24" i="15"/>
  <c r="O24" i="15"/>
  <c r="P24" i="15"/>
  <c r="Q24" i="15"/>
  <c r="R24" i="15"/>
  <c r="S24" i="15"/>
  <c r="T24" i="15"/>
  <c r="U24" i="15"/>
  <c r="V24" i="15"/>
  <c r="W24" i="15"/>
  <c r="X24" i="15"/>
  <c r="Y24" i="15"/>
  <c r="Z24" i="15"/>
  <c r="AA24" i="15"/>
  <c r="AB24" i="15"/>
  <c r="AC24" i="15"/>
  <c r="AD24" i="15"/>
  <c r="AE24" i="15"/>
  <c r="AF24" i="15"/>
  <c r="AG24" i="15"/>
  <c r="AH24" i="15"/>
  <c r="AI24" i="15"/>
  <c r="AJ24" i="15"/>
  <c r="AK24" i="15"/>
  <c r="AL24" i="15"/>
  <c r="AM24" i="15"/>
  <c r="AN24" i="15"/>
  <c r="AO24" i="15"/>
  <c r="AP24" i="15"/>
  <c r="AQ24" i="15"/>
  <c r="AR24" i="15"/>
  <c r="AS24" i="15"/>
  <c r="AT24" i="15"/>
  <c r="AU24" i="15"/>
  <c r="AV24" i="15"/>
  <c r="AW24" i="15"/>
  <c r="AX24" i="15"/>
  <c r="AY24" i="15"/>
  <c r="AZ24" i="15"/>
  <c r="BA24" i="15"/>
  <c r="BB24" i="15"/>
  <c r="BC24" i="15"/>
  <c r="BD24" i="15"/>
  <c r="BE24" i="15"/>
  <c r="BF24" i="15"/>
  <c r="BG24" i="15"/>
  <c r="BH24" i="15"/>
  <c r="BI24" i="15"/>
  <c r="C25" i="15"/>
  <c r="D25" i="15"/>
  <c r="E25" i="15"/>
  <c r="F25" i="15"/>
  <c r="G25" i="15"/>
  <c r="H25" i="15"/>
  <c r="I25" i="15"/>
  <c r="J25" i="15"/>
  <c r="K25" i="15"/>
  <c r="L25" i="15"/>
  <c r="M25" i="15"/>
  <c r="N25" i="15"/>
  <c r="O25" i="15"/>
  <c r="P25" i="15"/>
  <c r="Q25" i="15"/>
  <c r="R25" i="15"/>
  <c r="S25" i="15"/>
  <c r="T25" i="15"/>
  <c r="U25" i="15"/>
  <c r="V25" i="15"/>
  <c r="W25" i="15"/>
  <c r="X25" i="15"/>
  <c r="Y25" i="15"/>
  <c r="Z25" i="15"/>
  <c r="AA25" i="15"/>
  <c r="AB25" i="15"/>
  <c r="AC25" i="15"/>
  <c r="AD25" i="15"/>
  <c r="AE25" i="15"/>
  <c r="AF25" i="15"/>
  <c r="AG25" i="15"/>
  <c r="AH25" i="15"/>
  <c r="AI25" i="15"/>
  <c r="AJ25" i="15"/>
  <c r="AK25" i="15"/>
  <c r="AL25" i="15"/>
  <c r="AM25" i="15"/>
  <c r="AN25" i="15"/>
  <c r="AO25" i="15"/>
  <c r="AP25" i="15"/>
  <c r="AQ25" i="15"/>
  <c r="AR25" i="15"/>
  <c r="AS25" i="15"/>
  <c r="AT25" i="15"/>
  <c r="AU25" i="15"/>
  <c r="AV25" i="15"/>
  <c r="AW25" i="15"/>
  <c r="AX25" i="15"/>
  <c r="AY25" i="15"/>
  <c r="AZ25" i="15"/>
  <c r="BA25" i="15"/>
  <c r="BB25" i="15"/>
  <c r="BC25" i="15"/>
  <c r="BD25" i="15"/>
  <c r="BE25" i="15"/>
  <c r="BF25" i="15"/>
  <c r="BG25" i="15"/>
  <c r="BH25" i="15"/>
  <c r="BI25" i="15"/>
  <c r="C26" i="15"/>
  <c r="D26" i="15"/>
  <c r="E26" i="15"/>
  <c r="F26" i="15"/>
  <c r="G26" i="15"/>
  <c r="H26" i="15"/>
  <c r="I26" i="15"/>
  <c r="J26" i="15"/>
  <c r="K26" i="15"/>
  <c r="L26" i="15"/>
  <c r="M26" i="15"/>
  <c r="N26" i="15"/>
  <c r="O26" i="15"/>
  <c r="P26" i="15"/>
  <c r="Q26" i="15"/>
  <c r="R26" i="15"/>
  <c r="S26" i="15"/>
  <c r="T26" i="15"/>
  <c r="U26" i="15"/>
  <c r="V26" i="15"/>
  <c r="W26" i="15"/>
  <c r="X26" i="15"/>
  <c r="Y26" i="15"/>
  <c r="Z26" i="15"/>
  <c r="AA26" i="15"/>
  <c r="AB26" i="15"/>
  <c r="AC26" i="15"/>
  <c r="AD26" i="15"/>
  <c r="AE26" i="15"/>
  <c r="AF26" i="15"/>
  <c r="AG26" i="15"/>
  <c r="AH26" i="15"/>
  <c r="AI26" i="15"/>
  <c r="AJ26" i="15"/>
  <c r="AK26" i="15"/>
  <c r="AL26" i="15"/>
  <c r="AM26" i="15"/>
  <c r="AN26" i="15"/>
  <c r="AO26" i="15"/>
  <c r="AP26" i="15"/>
  <c r="AQ26" i="15"/>
  <c r="AR26" i="15"/>
  <c r="AS26" i="15"/>
  <c r="AT26" i="15"/>
  <c r="AU26" i="15"/>
  <c r="AV26" i="15"/>
  <c r="AW26" i="15"/>
  <c r="AX26" i="15"/>
  <c r="AY26" i="15"/>
  <c r="AZ26" i="15"/>
  <c r="BA26" i="15"/>
  <c r="BB26" i="15"/>
  <c r="BC26" i="15"/>
  <c r="BD26" i="15"/>
  <c r="BE26" i="15"/>
  <c r="BF26" i="15"/>
  <c r="BG26" i="15"/>
  <c r="BH26" i="15"/>
  <c r="BI26" i="15"/>
  <c r="C27" i="15"/>
  <c r="D27" i="15"/>
  <c r="E27" i="15"/>
  <c r="F27" i="15"/>
  <c r="G27" i="15"/>
  <c r="H27" i="15"/>
  <c r="I27" i="15"/>
  <c r="J27" i="15"/>
  <c r="K27" i="15"/>
  <c r="L27" i="15"/>
  <c r="M27" i="15"/>
  <c r="N27" i="15"/>
  <c r="O27" i="15"/>
  <c r="P27" i="15"/>
  <c r="Q27" i="15"/>
  <c r="R27" i="15"/>
  <c r="S27" i="15"/>
  <c r="T27" i="15"/>
  <c r="U27" i="15"/>
  <c r="V27" i="15"/>
  <c r="W27" i="15"/>
  <c r="X27" i="15"/>
  <c r="Y27" i="15"/>
  <c r="Z27" i="15"/>
  <c r="AA27" i="15"/>
  <c r="AB27" i="15"/>
  <c r="AC27" i="15"/>
  <c r="AD27" i="15"/>
  <c r="AE27" i="15"/>
  <c r="AF27" i="15"/>
  <c r="AG27" i="15"/>
  <c r="AH27" i="15"/>
  <c r="AI27" i="15"/>
  <c r="AJ27" i="15"/>
  <c r="AK27" i="15"/>
  <c r="AL27" i="15"/>
  <c r="AM27" i="15"/>
  <c r="AN27" i="15"/>
  <c r="AO27" i="15"/>
  <c r="AP27" i="15"/>
  <c r="AQ27" i="15"/>
  <c r="AR27" i="15"/>
  <c r="AS27" i="15"/>
  <c r="AT27" i="15"/>
  <c r="AU27" i="15"/>
  <c r="AV27" i="15"/>
  <c r="AW27" i="15"/>
  <c r="AX27" i="15"/>
  <c r="AY27" i="15"/>
  <c r="AZ27" i="15"/>
  <c r="BA27" i="15"/>
  <c r="BB27" i="15"/>
  <c r="BC27" i="15"/>
  <c r="BD27" i="15"/>
  <c r="BE27" i="15"/>
  <c r="BF27" i="15"/>
  <c r="BG27" i="15"/>
  <c r="BH27" i="15"/>
  <c r="BI27" i="15"/>
  <c r="C28" i="15"/>
  <c r="D28" i="15"/>
  <c r="E28" i="15"/>
  <c r="F28" i="15"/>
  <c r="G28" i="15"/>
  <c r="H28" i="15"/>
  <c r="I28" i="15"/>
  <c r="J28" i="15"/>
  <c r="K28" i="15"/>
  <c r="L28" i="15"/>
  <c r="M28" i="15"/>
  <c r="N28" i="15"/>
  <c r="O28" i="15"/>
  <c r="P28" i="15"/>
  <c r="Q28" i="15"/>
  <c r="R28" i="15"/>
  <c r="S28" i="15"/>
  <c r="T28" i="15"/>
  <c r="U28" i="15"/>
  <c r="V28" i="15"/>
  <c r="W28" i="15"/>
  <c r="X28" i="15"/>
  <c r="Y28" i="15"/>
  <c r="Z28" i="15"/>
  <c r="AA28" i="15"/>
  <c r="AB28" i="15"/>
  <c r="AC28" i="15"/>
  <c r="AD28" i="15"/>
  <c r="AE28" i="15"/>
  <c r="AF28" i="15"/>
  <c r="AG28" i="15"/>
  <c r="AH28" i="15"/>
  <c r="AI28" i="15"/>
  <c r="AJ28" i="15"/>
  <c r="AK28" i="15"/>
  <c r="AL28" i="15"/>
  <c r="AM28" i="15"/>
  <c r="AN28" i="15"/>
  <c r="AO28" i="15"/>
  <c r="AP28" i="15"/>
  <c r="AQ28" i="15"/>
  <c r="AR28" i="15"/>
  <c r="AS28" i="15"/>
  <c r="AT28" i="15"/>
  <c r="AU28" i="15"/>
  <c r="AV28" i="15"/>
  <c r="AW28" i="15"/>
  <c r="AX28" i="15"/>
  <c r="AY28" i="15"/>
  <c r="AZ28" i="15"/>
  <c r="BA28" i="15"/>
  <c r="BB28" i="15"/>
  <c r="BC28" i="15"/>
  <c r="BD28" i="15"/>
  <c r="BE28" i="15"/>
  <c r="BF28" i="15"/>
  <c r="BG28" i="15"/>
  <c r="BH28" i="15"/>
  <c r="BI28" i="15"/>
  <c r="D6" i="15"/>
  <c r="E6" i="15"/>
  <c r="F6" i="15"/>
  <c r="G6" i="15"/>
  <c r="H6" i="15"/>
  <c r="I6" i="15"/>
  <c r="J6" i="15"/>
  <c r="K6" i="15"/>
  <c r="L6" i="15"/>
  <c r="M6" i="15"/>
  <c r="N6" i="15"/>
  <c r="O6" i="15"/>
  <c r="P6" i="15"/>
  <c r="Q6" i="15"/>
  <c r="R6" i="15"/>
  <c r="S6" i="15"/>
  <c r="T6" i="15"/>
  <c r="U6" i="15"/>
  <c r="V6" i="15"/>
  <c r="W6" i="15"/>
  <c r="X6" i="15"/>
  <c r="Y6" i="15"/>
  <c r="Z6" i="15"/>
  <c r="AA6" i="15"/>
  <c r="AB6" i="15"/>
  <c r="AC6" i="15"/>
  <c r="AD6" i="15"/>
  <c r="AE6" i="15"/>
  <c r="AF6" i="15"/>
  <c r="AG6" i="15"/>
  <c r="AH6" i="15"/>
  <c r="AI6" i="15"/>
  <c r="AJ6" i="15"/>
  <c r="AK6" i="15"/>
  <c r="AL6" i="15"/>
  <c r="AM6" i="15"/>
  <c r="AN6" i="15"/>
  <c r="AO6" i="15"/>
  <c r="AP6" i="15"/>
  <c r="AQ6" i="15"/>
  <c r="AR6" i="15"/>
  <c r="AS6" i="15"/>
  <c r="AT6" i="15"/>
  <c r="AU6" i="15"/>
  <c r="AV6" i="15"/>
  <c r="AW6" i="15"/>
  <c r="AX6" i="15"/>
  <c r="AY6" i="15"/>
  <c r="AZ6" i="15"/>
  <c r="BA6" i="15"/>
  <c r="BB6" i="15"/>
  <c r="BC6" i="15"/>
  <c r="BD6" i="15"/>
  <c r="BF6" i="15"/>
  <c r="BG6" i="15"/>
  <c r="BH6" i="15"/>
  <c r="BI6" i="15"/>
  <c r="C6" i="15"/>
  <c r="D1" i="11"/>
  <c r="D2" i="12"/>
  <c r="D5" i="11" s="1"/>
  <c r="E4" i="12"/>
  <c r="F4" i="12" s="1"/>
  <c r="E3" i="12"/>
  <c r="F3" i="12" s="1"/>
  <c r="B141" i="10"/>
  <c r="B140" i="10"/>
  <c r="B139" i="10"/>
  <c r="B138" i="10"/>
  <c r="B137" i="10"/>
  <c r="B136" i="10"/>
  <c r="B135" i="10"/>
  <c r="B134" i="10"/>
  <c r="B133" i="10"/>
  <c r="B132" i="10"/>
  <c r="B131" i="10"/>
  <c r="B130" i="10"/>
  <c r="B129" i="10"/>
  <c r="O128" i="10"/>
  <c r="N128" i="10"/>
  <c r="M128" i="10"/>
  <c r="L128" i="10"/>
  <c r="K128" i="10"/>
  <c r="J128" i="10"/>
  <c r="I128" i="10"/>
  <c r="H128" i="10"/>
  <c r="G128" i="10"/>
  <c r="F128" i="10"/>
  <c r="B123" i="10"/>
  <c r="B122" i="10"/>
  <c r="B121" i="10"/>
  <c r="B120" i="10"/>
  <c r="B119" i="10"/>
  <c r="B118" i="10"/>
  <c r="B117" i="10"/>
  <c r="B116" i="10"/>
  <c r="B115" i="10"/>
  <c r="B114" i="10"/>
  <c r="B113" i="10"/>
  <c r="B112" i="10"/>
  <c r="N111" i="10"/>
  <c r="M111" i="10"/>
  <c r="L111" i="10"/>
  <c r="K111" i="10"/>
  <c r="J111" i="10"/>
  <c r="I111" i="10"/>
  <c r="H111" i="10"/>
  <c r="G111" i="10"/>
  <c r="F111" i="10"/>
  <c r="B106" i="10"/>
  <c r="B105" i="10"/>
  <c r="B104" i="10"/>
  <c r="B103" i="10"/>
  <c r="B102" i="10"/>
  <c r="B101" i="10"/>
  <c r="B100" i="10"/>
  <c r="B99" i="10"/>
  <c r="B98" i="10"/>
  <c r="B97" i="10"/>
  <c r="B96" i="10"/>
  <c r="M95" i="10"/>
  <c r="L95" i="10"/>
  <c r="K95" i="10"/>
  <c r="J95" i="10"/>
  <c r="I95" i="10"/>
  <c r="H95" i="10"/>
  <c r="G95" i="10"/>
  <c r="F95" i="10"/>
  <c r="B90" i="10"/>
  <c r="B89" i="10"/>
  <c r="B88" i="10"/>
  <c r="B87" i="10"/>
  <c r="B86" i="10"/>
  <c r="B85" i="10"/>
  <c r="B84" i="10"/>
  <c r="B83" i="10"/>
  <c r="B82" i="10"/>
  <c r="B81" i="10"/>
  <c r="L80" i="10"/>
  <c r="K80" i="10"/>
  <c r="J80" i="10"/>
  <c r="I80" i="10"/>
  <c r="H80" i="10"/>
  <c r="G80" i="10"/>
  <c r="F80" i="10"/>
  <c r="B75" i="10"/>
  <c r="B74" i="10"/>
  <c r="B73" i="10"/>
  <c r="B72" i="10"/>
  <c r="B71" i="10"/>
  <c r="B70" i="10"/>
  <c r="B69" i="10"/>
  <c r="B68" i="10"/>
  <c r="B67" i="10"/>
  <c r="K66" i="10"/>
  <c r="J66" i="10"/>
  <c r="I66" i="10"/>
  <c r="H66" i="10"/>
  <c r="G66" i="10"/>
  <c r="F66" i="10"/>
  <c r="B62" i="10"/>
  <c r="B61" i="10"/>
  <c r="B60" i="10"/>
  <c r="B59" i="10"/>
  <c r="B58" i="10"/>
  <c r="B57" i="10"/>
  <c r="B56" i="10"/>
  <c r="B55" i="10"/>
  <c r="J54" i="10"/>
  <c r="I54" i="10"/>
  <c r="H54" i="10"/>
  <c r="G54" i="10"/>
  <c r="F54" i="10"/>
  <c r="B50" i="10"/>
  <c r="B49" i="10"/>
  <c r="B48" i="10"/>
  <c r="B47" i="10"/>
  <c r="B46" i="10"/>
  <c r="B45" i="10"/>
  <c r="B44" i="10"/>
  <c r="I43" i="10"/>
  <c r="H43" i="10"/>
  <c r="G43" i="10"/>
  <c r="F43" i="10"/>
  <c r="B39" i="10"/>
  <c r="B38" i="10"/>
  <c r="B37" i="10"/>
  <c r="B36" i="10"/>
  <c r="B35" i="10"/>
  <c r="B34" i="10"/>
  <c r="I33" i="10"/>
  <c r="H33" i="10"/>
  <c r="G33" i="10"/>
  <c r="F33" i="10"/>
  <c r="B29" i="10"/>
  <c r="B28" i="10"/>
  <c r="B27" i="10"/>
  <c r="B26" i="10"/>
  <c r="B25" i="10"/>
  <c r="I24" i="10"/>
  <c r="H24" i="10"/>
  <c r="G24" i="10"/>
  <c r="F24" i="10"/>
  <c r="B20" i="10"/>
  <c r="B19" i="10"/>
  <c r="B18" i="10"/>
  <c r="B17" i="10"/>
  <c r="I16" i="10"/>
  <c r="H16" i="10"/>
  <c r="G16" i="10"/>
  <c r="F16" i="10"/>
  <c r="B12" i="10"/>
  <c r="B11" i="10"/>
  <c r="B10" i="10"/>
  <c r="I9" i="10"/>
  <c r="H9" i="10"/>
  <c r="G9" i="10"/>
  <c r="F9" i="10"/>
  <c r="B5" i="10"/>
  <c r="B4" i="10"/>
  <c r="R29" i="11" l="1"/>
  <c r="N29" i="11"/>
  <c r="O29" i="11"/>
  <c r="S29" i="11"/>
  <c r="M3" i="23"/>
  <c r="M14" i="23"/>
  <c r="M15" i="23"/>
  <c r="M7" i="23"/>
  <c r="M9" i="23"/>
  <c r="M11" i="23"/>
  <c r="M13" i="23"/>
  <c r="M20" i="23"/>
  <c r="M16" i="23"/>
  <c r="M6" i="23"/>
  <c r="M17" i="23"/>
  <c r="M23" i="23"/>
  <c r="M18" i="23"/>
  <c r="M8" i="23"/>
  <c r="M19" i="23"/>
  <c r="M5" i="23"/>
  <c r="M21" i="23"/>
  <c r="M22" i="23"/>
  <c r="M24" i="23"/>
  <c r="M12" i="23"/>
  <c r="M25" i="23"/>
  <c r="M10" i="23"/>
  <c r="M4" i="23"/>
  <c r="V26" i="11"/>
  <c r="C6" i="18"/>
  <c r="C14" i="18"/>
  <c r="C7" i="18"/>
  <c r="L10" i="14"/>
  <c r="L16" i="14"/>
  <c r="L17" i="14"/>
  <c r="P103" i="24"/>
  <c r="P104" i="24" s="1"/>
  <c r="AT136" i="5"/>
  <c r="AT137" i="5" s="1"/>
  <c r="AK136" i="6"/>
  <c r="AK137" i="6" s="1"/>
  <c r="AK138" i="6" s="1"/>
  <c r="AK102" i="24"/>
  <c r="AK103" i="24" s="1"/>
  <c r="BF152" i="6"/>
  <c r="BF153" i="6" s="1"/>
  <c r="BF154" i="6" s="1"/>
  <c r="BF155" i="6" s="1"/>
  <c r="BE100" i="6"/>
  <c r="BE101" i="6" s="1"/>
  <c r="CF152" i="24"/>
  <c r="CF153" i="24" s="1"/>
  <c r="CF154" i="24" s="1"/>
  <c r="Y133" i="6"/>
  <c r="Y134" i="6" s="1"/>
  <c r="Y135" i="6" s="1"/>
  <c r="AW119" i="24"/>
  <c r="BB102" i="6"/>
  <c r="T118" i="24"/>
  <c r="T119" i="24" s="1"/>
  <c r="T120" i="24" s="1"/>
  <c r="W134" i="6"/>
  <c r="W135" i="6" s="1"/>
  <c r="E103" i="6"/>
  <c r="E104" i="6" s="1"/>
  <c r="E105" i="6" s="1"/>
  <c r="J152" i="5"/>
  <c r="J153" i="5" s="1"/>
  <c r="AZ134" i="6"/>
  <c r="AZ135" i="6" s="1"/>
  <c r="AZ136" i="6" s="1"/>
  <c r="X119" i="24"/>
  <c r="X120" i="24" s="1"/>
  <c r="X121" i="24" s="1"/>
  <c r="BV103" i="6"/>
  <c r="BV104" i="6" s="1"/>
  <c r="BM102" i="24"/>
  <c r="BM103" i="24" s="1"/>
  <c r="BM104" i="24" s="1"/>
  <c r="AB119" i="24"/>
  <c r="AB120" i="24" s="1"/>
  <c r="AB121" i="24" s="1"/>
  <c r="AB122" i="24" s="1"/>
  <c r="BQ101" i="24"/>
  <c r="S101" i="6"/>
  <c r="S102" i="6" s="1"/>
  <c r="S103" i="6" s="1"/>
  <c r="R101" i="24"/>
  <c r="BR102" i="6"/>
  <c r="AH118" i="24"/>
  <c r="AH119" i="24" s="1"/>
  <c r="BT135" i="24"/>
  <c r="BT136" i="24" s="1"/>
  <c r="BI101" i="6"/>
  <c r="J100" i="24"/>
  <c r="J101" i="24" s="1"/>
  <c r="J102" i="24" s="1"/>
  <c r="BN102" i="24"/>
  <c r="CG102" i="6"/>
  <c r="CG103" i="6" s="1"/>
  <c r="AO100" i="6"/>
  <c r="AO101" i="6" s="1"/>
  <c r="I152" i="24"/>
  <c r="I153" i="24" s="1"/>
  <c r="I154" i="24" s="1"/>
  <c r="CC153" i="24"/>
  <c r="CC154" i="24" s="1"/>
  <c r="CC155" i="24" s="1"/>
  <c r="AC153" i="5"/>
  <c r="AC154" i="5" s="1"/>
  <c r="V134" i="6"/>
  <c r="V135" i="6" s="1"/>
  <c r="V136" i="6" s="1"/>
  <c r="V137" i="6" s="1"/>
  <c r="V138" i="6" s="1"/>
  <c r="S103" i="24"/>
  <c r="S104" i="24" s="1"/>
  <c r="X134" i="24"/>
  <c r="X135" i="24" s="1"/>
  <c r="X136" i="24" s="1"/>
  <c r="X137" i="24" s="1"/>
  <c r="BY133" i="24"/>
  <c r="BY134" i="24" s="1"/>
  <c r="BK136" i="24"/>
  <c r="BK137" i="24" s="1"/>
  <c r="BK138" i="24" s="1"/>
  <c r="M102" i="6"/>
  <c r="M103" i="6" s="1"/>
  <c r="D153" i="6"/>
  <c r="G100" i="6"/>
  <c r="AP118" i="24"/>
  <c r="AP119" i="24" s="1"/>
  <c r="X121" i="6"/>
  <c r="X122" i="6" s="1"/>
  <c r="AX117" i="24"/>
  <c r="BP119" i="24"/>
  <c r="BP120" i="24" s="1"/>
  <c r="BU104" i="6"/>
  <c r="BU105" i="6" s="1"/>
  <c r="BU106" i="6" s="1"/>
  <c r="BU96" i="6" s="1"/>
  <c r="AK102" i="6"/>
  <c r="AK103" i="6" s="1"/>
  <c r="BT100" i="24"/>
  <c r="BT101" i="24" s="1"/>
  <c r="AE118" i="24"/>
  <c r="AE119" i="24" s="1"/>
  <c r="AE120" i="24" s="1"/>
  <c r="AE121" i="24" s="1"/>
  <c r="AE122" i="24" s="1"/>
  <c r="AE123" i="24" s="1"/>
  <c r="AM101" i="24"/>
  <c r="AM102" i="24" s="1"/>
  <c r="AU152" i="24"/>
  <c r="BV120" i="24"/>
  <c r="K134" i="6"/>
  <c r="AG100" i="24"/>
  <c r="AG101" i="24" s="1"/>
  <c r="AG102" i="24" s="1"/>
  <c r="AX135" i="24"/>
  <c r="CG118" i="6"/>
  <c r="CG119" i="6" s="1"/>
  <c r="R118" i="6"/>
  <c r="R119" i="6" s="1"/>
  <c r="AN135" i="6"/>
  <c r="AN136" i="6" s="1"/>
  <c r="CD135" i="24"/>
  <c r="CD136" i="24" s="1"/>
  <c r="AT102" i="6"/>
  <c r="AT103" i="6" s="1"/>
  <c r="AT104" i="6" s="1"/>
  <c r="AT105" i="6" s="1"/>
  <c r="AT106" i="6" s="1"/>
  <c r="AJ135" i="6"/>
  <c r="AJ136" i="6" s="1"/>
  <c r="AI101" i="6"/>
  <c r="AI102" i="6" s="1"/>
  <c r="CC101" i="24"/>
  <c r="CC102" i="24" s="1"/>
  <c r="BK117" i="6"/>
  <c r="BB135" i="24"/>
  <c r="BB136" i="24" s="1"/>
  <c r="BU120" i="24"/>
  <c r="BU121" i="24" s="1"/>
  <c r="BU122" i="24" s="1"/>
  <c r="U153" i="5"/>
  <c r="U154" i="5" s="1"/>
  <c r="CC119" i="24"/>
  <c r="CC120" i="24" s="1"/>
  <c r="AY119" i="24"/>
  <c r="S155" i="5"/>
  <c r="S156" i="5" s="1"/>
  <c r="E151" i="24"/>
  <c r="E152" i="24" s="1"/>
  <c r="BO135" i="6"/>
  <c r="BO136" i="6" s="1"/>
  <c r="BO137" i="6" s="1"/>
  <c r="AX135" i="6"/>
  <c r="AX136" i="6" s="1"/>
  <c r="AX137" i="6" s="1"/>
  <c r="R119" i="24"/>
  <c r="R120" i="24" s="1"/>
  <c r="AY154" i="5"/>
  <c r="AY155" i="5" s="1"/>
  <c r="AU102" i="24"/>
  <c r="AU103" i="24" s="1"/>
  <c r="AU104" i="24" s="1"/>
  <c r="AU105" i="24" s="1"/>
  <c r="AU106" i="24" s="1"/>
  <c r="CC134" i="24"/>
  <c r="CC135" i="24" s="1"/>
  <c r="CC136" i="24" s="1"/>
  <c r="CC137" i="24" s="1"/>
  <c r="D133" i="24"/>
  <c r="T135" i="24"/>
  <c r="T136" i="24" s="1"/>
  <c r="T137" i="24" s="1"/>
  <c r="AP103" i="6"/>
  <c r="AP104" i="6" s="1"/>
  <c r="AO103" i="24"/>
  <c r="AO104" i="24" s="1"/>
  <c r="AO105" i="24" s="1"/>
  <c r="X153" i="5"/>
  <c r="X154" i="5" s="1"/>
  <c r="BR117" i="6"/>
  <c r="BR118" i="6" s="1"/>
  <c r="BT135" i="6"/>
  <c r="BT136" i="6" s="1"/>
  <c r="O134" i="6"/>
  <c r="AY153" i="6"/>
  <c r="AY154" i="6" s="1"/>
  <c r="Y117" i="6"/>
  <c r="BV154" i="24"/>
  <c r="AM102" i="6"/>
  <c r="AM103" i="6" s="1"/>
  <c r="AM104" i="6" s="1"/>
  <c r="BV135" i="6"/>
  <c r="BV136" i="6" s="1"/>
  <c r="S154" i="24"/>
  <c r="S155" i="24" s="1"/>
  <c r="AC100" i="6"/>
  <c r="BP152" i="6"/>
  <c r="BP153" i="6" s="1"/>
  <c r="BP154" i="6" s="1"/>
  <c r="BY154" i="6"/>
  <c r="BY155" i="6" s="1"/>
  <c r="BY156" i="6" s="1"/>
  <c r="BY157" i="6" s="1"/>
  <c r="M105" i="24"/>
  <c r="M106" i="24" s="1"/>
  <c r="AO154" i="6"/>
  <c r="AO155" i="6" s="1"/>
  <c r="AI152" i="6"/>
  <c r="AI153" i="6" s="1"/>
  <c r="AH100" i="6"/>
  <c r="AH101" i="6" s="1"/>
  <c r="AW156" i="24"/>
  <c r="AW157" i="24" s="1"/>
  <c r="U135" i="24"/>
  <c r="U136" i="24" s="1"/>
  <c r="BK102" i="24"/>
  <c r="BK103" i="24" s="1"/>
  <c r="CD102" i="6"/>
  <c r="CD103" i="6" s="1"/>
  <c r="CD104" i="6" s="1"/>
  <c r="CD105" i="6" s="1"/>
  <c r="BM102" i="6"/>
  <c r="BM103" i="6" s="1"/>
  <c r="T118" i="6"/>
  <c r="BL101" i="24"/>
  <c r="BL102" i="24" s="1"/>
  <c r="BL103" i="24" s="1"/>
  <c r="BL104" i="24" s="1"/>
  <c r="BR118" i="24"/>
  <c r="K100" i="6"/>
  <c r="K101" i="6" s="1"/>
  <c r="BJ133" i="6"/>
  <c r="BJ134" i="6" s="1"/>
  <c r="AC152" i="6"/>
  <c r="BT117" i="24"/>
  <c r="BT118" i="24" s="1"/>
  <c r="AX101" i="24"/>
  <c r="AX102" i="24" s="1"/>
  <c r="Y152" i="24"/>
  <c r="Y153" i="24" s="1"/>
  <c r="AO136" i="6"/>
  <c r="AO137" i="6" s="1"/>
  <c r="AO138" i="6" s="1"/>
  <c r="L154" i="24"/>
  <c r="L155" i="24" s="1"/>
  <c r="AR102" i="24"/>
  <c r="AJ119" i="24"/>
  <c r="AJ120" i="24" s="1"/>
  <c r="AJ121" i="24" s="1"/>
  <c r="BQ103" i="6"/>
  <c r="BI136" i="24"/>
  <c r="CB100" i="6"/>
  <c r="CB101" i="6" s="1"/>
  <c r="CB133" i="24"/>
  <c r="CA133" i="24"/>
  <c r="CA134" i="24" s="1"/>
  <c r="BP101" i="6"/>
  <c r="K151" i="6"/>
  <c r="K152" i="6" s="1"/>
  <c r="CH116" i="24"/>
  <c r="CH117" i="24" s="1"/>
  <c r="CB120" i="6"/>
  <c r="CB121" i="6" s="1"/>
  <c r="BW153" i="6"/>
  <c r="BW154" i="6" s="1"/>
  <c r="BW155" i="6" s="1"/>
  <c r="BW156" i="6" s="1"/>
  <c r="BW157" i="6" s="1"/>
  <c r="BS152" i="24"/>
  <c r="BZ100" i="24"/>
  <c r="BH117" i="6"/>
  <c r="BH118" i="6" s="1"/>
  <c r="BH119" i="6" s="1"/>
  <c r="BD119" i="6"/>
  <c r="AT155" i="6"/>
  <c r="AZ117" i="6"/>
  <c r="AQ135" i="6"/>
  <c r="AQ136" i="6" s="1"/>
  <c r="AG116" i="6"/>
  <c r="BO103" i="6"/>
  <c r="I134" i="6"/>
  <c r="I135" i="6" s="1"/>
  <c r="AF101" i="6"/>
  <c r="AF102" i="6" s="1"/>
  <c r="D101" i="6"/>
  <c r="D102" i="6" s="1"/>
  <c r="BF119" i="24"/>
  <c r="BF120" i="24" s="1"/>
  <c r="N118" i="6"/>
  <c r="N119" i="6" s="1"/>
  <c r="BG154" i="24"/>
  <c r="BA104" i="6"/>
  <c r="BM118" i="6"/>
  <c r="BM119" i="6" s="1"/>
  <c r="Y101" i="6"/>
  <c r="Y102" i="6" s="1"/>
  <c r="P151" i="6"/>
  <c r="P152" i="6" s="1"/>
  <c r="T101" i="6"/>
  <c r="AZ152" i="24"/>
  <c r="BY102" i="6"/>
  <c r="X153" i="24"/>
  <c r="X154" i="24" s="1"/>
  <c r="AO118" i="6"/>
  <c r="CD117" i="6"/>
  <c r="BL133" i="24"/>
  <c r="AT101" i="24"/>
  <c r="BJ100" i="6"/>
  <c r="G100" i="24"/>
  <c r="G101" i="24" s="1"/>
  <c r="AL133" i="6"/>
  <c r="AL134" i="6" s="1"/>
  <c r="AL135" i="6" s="1"/>
  <c r="O152" i="24"/>
  <c r="O153" i="24" s="1"/>
  <c r="AA152" i="24"/>
  <c r="AI119" i="6"/>
  <c r="AG133" i="24"/>
  <c r="BY118" i="6"/>
  <c r="H133" i="6"/>
  <c r="H134" i="6" s="1"/>
  <c r="H135" i="6" s="1"/>
  <c r="BD134" i="24"/>
  <c r="BS101" i="6"/>
  <c r="BS102" i="6" s="1"/>
  <c r="L153" i="6"/>
  <c r="L154" i="6" s="1"/>
  <c r="BD134" i="6"/>
  <c r="BD135" i="6" s="1"/>
  <c r="BD136" i="6" s="1"/>
  <c r="BO136" i="24"/>
  <c r="O153" i="6"/>
  <c r="O154" i="6" s="1"/>
  <c r="AH133" i="24"/>
  <c r="AH134" i="24" s="1"/>
  <c r="Q136" i="24"/>
  <c r="Q137" i="24" s="1"/>
  <c r="Q138" i="24" s="1"/>
  <c r="N152" i="24"/>
  <c r="AZ101" i="6"/>
  <c r="AZ102" i="6" s="1"/>
  <c r="L133" i="24"/>
  <c r="BF100" i="6"/>
  <c r="BF101" i="6" s="1"/>
  <c r="BA116" i="6"/>
  <c r="AJ101" i="6"/>
  <c r="AJ102" i="6" s="1"/>
  <c r="P135" i="6"/>
  <c r="AY137" i="24"/>
  <c r="AY138" i="24" s="1"/>
  <c r="AY139" i="24" s="1"/>
  <c r="AS103" i="24"/>
  <c r="AS104" i="24" s="1"/>
  <c r="BZ118" i="6"/>
  <c r="BZ119" i="6" s="1"/>
  <c r="BZ120" i="6" s="1"/>
  <c r="AE151" i="6"/>
  <c r="AW133" i="6"/>
  <c r="X100" i="24"/>
  <c r="AE117" i="6"/>
  <c r="Q152" i="6"/>
  <c r="S136" i="24"/>
  <c r="CH117" i="6"/>
  <c r="CC152" i="5"/>
  <c r="CC153" i="5" s="1"/>
  <c r="CC154" i="5" s="1"/>
  <c r="M133" i="24"/>
  <c r="BK117" i="24"/>
  <c r="BK118" i="24" s="1"/>
  <c r="BG133" i="24"/>
  <c r="BP103" i="24"/>
  <c r="BP104" i="24" s="1"/>
  <c r="BP105" i="24" s="1"/>
  <c r="BO119" i="6"/>
  <c r="BO120" i="6" s="1"/>
  <c r="AE151" i="24"/>
  <c r="AG133" i="6"/>
  <c r="N133" i="6"/>
  <c r="AP135" i="6"/>
  <c r="AP136" i="6" s="1"/>
  <c r="AP137" i="6" s="1"/>
  <c r="BK134" i="6"/>
  <c r="CF117" i="6"/>
  <c r="AC118" i="6"/>
  <c r="BQ134" i="6"/>
  <c r="BQ135" i="6" s="1"/>
  <c r="BQ136" i="6" s="1"/>
  <c r="AU154" i="6"/>
  <c r="AU155" i="6" s="1"/>
  <c r="BU102" i="5"/>
  <c r="BU103" i="5" s="1"/>
  <c r="AU136" i="6"/>
  <c r="BJ118" i="6"/>
  <c r="BJ119" i="6" s="1"/>
  <c r="AV153" i="6"/>
  <c r="AV154" i="6" s="1"/>
  <c r="M117" i="24"/>
  <c r="CH133" i="6"/>
  <c r="AP154" i="6"/>
  <c r="X101" i="6"/>
  <c r="AW102" i="6"/>
  <c r="U102" i="6"/>
  <c r="U103" i="6" s="1"/>
  <c r="U104" i="6" s="1"/>
  <c r="U105" i="6" s="1"/>
  <c r="P117" i="6"/>
  <c r="P118" i="6" s="1"/>
  <c r="P119" i="6" s="1"/>
  <c r="O103" i="24"/>
  <c r="R152" i="6"/>
  <c r="R153" i="6" s="1"/>
  <c r="AY103" i="6"/>
  <c r="AY104" i="6" s="1"/>
  <c r="Z116" i="6"/>
  <c r="Z117" i="6" s="1"/>
  <c r="CC117" i="6"/>
  <c r="F102" i="6"/>
  <c r="F103" i="6" s="1"/>
  <c r="F104" i="6" s="1"/>
  <c r="BH133" i="24"/>
  <c r="BU153" i="6"/>
  <c r="U102" i="24"/>
  <c r="U103" i="24" s="1"/>
  <c r="BB152" i="6"/>
  <c r="BW118" i="6"/>
  <c r="AD119" i="6"/>
  <c r="AD120" i="6" s="1"/>
  <c r="AD121" i="6" s="1"/>
  <c r="AG151" i="6"/>
  <c r="BP133" i="6"/>
  <c r="AA154" i="6"/>
  <c r="AA155" i="6" s="1"/>
  <c r="AJ118" i="6"/>
  <c r="BC100" i="6"/>
  <c r="M152" i="6"/>
  <c r="BN103" i="6"/>
  <c r="BN104" i="6" s="1"/>
  <c r="AX153" i="6"/>
  <c r="AX154" i="6" s="1"/>
  <c r="Q138" i="6"/>
  <c r="BF133" i="6"/>
  <c r="V102" i="6"/>
  <c r="V103" i="6" s="1"/>
  <c r="J135" i="6"/>
  <c r="AS102" i="6"/>
  <c r="P117" i="24"/>
  <c r="P118" i="24" s="1"/>
  <c r="BV102" i="24"/>
  <c r="BV103" i="24" s="1"/>
  <c r="CG136" i="6"/>
  <c r="E101" i="24"/>
  <c r="E102" i="24" s="1"/>
  <c r="CG103" i="24"/>
  <c r="AI101" i="24"/>
  <c r="CE118" i="24"/>
  <c r="CE119" i="24" s="1"/>
  <c r="BE116" i="6"/>
  <c r="CH151" i="6"/>
  <c r="CH152" i="6" s="1"/>
  <c r="BI118" i="6"/>
  <c r="BI119" i="6" s="1"/>
  <c r="AH121" i="6"/>
  <c r="AH122" i="6" s="1"/>
  <c r="AS153" i="6"/>
  <c r="Q117" i="6"/>
  <c r="L100" i="6"/>
  <c r="Y100" i="24"/>
  <c r="Y101" i="24" s="1"/>
  <c r="AR153" i="24"/>
  <c r="T103" i="24"/>
  <c r="T104" i="24" s="1"/>
  <c r="CF152" i="6"/>
  <c r="CF153" i="6" s="1"/>
  <c r="CE118" i="6"/>
  <c r="AV106" i="6"/>
  <c r="AV96" i="6" s="1"/>
  <c r="CH102" i="6"/>
  <c r="AV102" i="24"/>
  <c r="T154" i="24"/>
  <c r="T155" i="24" s="1"/>
  <c r="W100" i="24"/>
  <c r="W101" i="24" s="1"/>
  <c r="BE119" i="24"/>
  <c r="BE120" i="24" s="1"/>
  <c r="AL103" i="6"/>
  <c r="BH136" i="6"/>
  <c r="S119" i="6"/>
  <c r="S120" i="6" s="1"/>
  <c r="S121" i="6" s="1"/>
  <c r="S122" i="6" s="1"/>
  <c r="AR135" i="6"/>
  <c r="AR136" i="6" s="1"/>
  <c r="M117" i="6"/>
  <c r="V102" i="24"/>
  <c r="BZ103" i="6"/>
  <c r="AY100" i="24"/>
  <c r="BV135" i="24"/>
  <c r="AB101" i="6"/>
  <c r="AB102" i="6" s="1"/>
  <c r="BW136" i="6"/>
  <c r="BW137" i="6" s="1"/>
  <c r="BW138" i="6" s="1"/>
  <c r="J116" i="6"/>
  <c r="BB133" i="6"/>
  <c r="BV119" i="6"/>
  <c r="AF117" i="6"/>
  <c r="AF118" i="6" s="1"/>
  <c r="CA116" i="6"/>
  <c r="CA117" i="6" s="1"/>
  <c r="AW101" i="24"/>
  <c r="BP117" i="6"/>
  <c r="BP118" i="6" s="1"/>
  <c r="L103" i="24"/>
  <c r="BJ117" i="24"/>
  <c r="BJ118" i="24" s="1"/>
  <c r="BJ119" i="24" s="1"/>
  <c r="BT118" i="6"/>
  <c r="BT119" i="6" s="1"/>
  <c r="G152" i="6"/>
  <c r="G153" i="6" s="1"/>
  <c r="G154" i="6" s="1"/>
  <c r="K101" i="24"/>
  <c r="K102" i="24" s="1"/>
  <c r="AN133" i="24"/>
  <c r="AC151" i="24"/>
  <c r="AC152" i="24" s="1"/>
  <c r="CB118" i="24"/>
  <c r="CB119" i="24" s="1"/>
  <c r="AN100" i="6"/>
  <c r="Z103" i="6"/>
  <c r="AI154" i="24"/>
  <c r="AH154" i="24"/>
  <c r="V134" i="24"/>
  <c r="V135" i="24" s="1"/>
  <c r="V136" i="24" s="1"/>
  <c r="V137" i="24" s="1"/>
  <c r="BW119" i="24"/>
  <c r="I100" i="6"/>
  <c r="I101" i="6" s="1"/>
  <c r="J120" i="24"/>
  <c r="J121" i="24" s="1"/>
  <c r="BO103" i="24"/>
  <c r="BO104" i="24" s="1"/>
  <c r="AZ154" i="6"/>
  <c r="AZ155" i="6" s="1"/>
  <c r="AM152" i="6"/>
  <c r="BK100" i="6"/>
  <c r="D116" i="6"/>
  <c r="BH118" i="24"/>
  <c r="F151" i="24"/>
  <c r="BW135" i="24"/>
  <c r="BO154" i="6"/>
  <c r="BO155" i="6" s="1"/>
  <c r="AK117" i="24"/>
  <c r="BS103" i="24"/>
  <c r="BS104" i="24" s="1"/>
  <c r="BX152" i="24"/>
  <c r="BB101" i="24"/>
  <c r="BB102" i="24" s="1"/>
  <c r="AB136" i="24"/>
  <c r="AB137" i="24" s="1"/>
  <c r="W134" i="24"/>
  <c r="W135" i="24" s="1"/>
  <c r="CH136" i="24"/>
  <c r="CH137" i="24" s="1"/>
  <c r="H117" i="24"/>
  <c r="CA101" i="24"/>
  <c r="N134" i="24"/>
  <c r="N135" i="24" s="1"/>
  <c r="CE156" i="24"/>
  <c r="P134" i="24"/>
  <c r="P135" i="24" s="1"/>
  <c r="AT135" i="24"/>
  <c r="AT136" i="24" s="1"/>
  <c r="CD151" i="6"/>
  <c r="CD152" i="6" s="1"/>
  <c r="AA133" i="6"/>
  <c r="AA134" i="6" s="1"/>
  <c r="E134" i="24"/>
  <c r="E135" i="24" s="1"/>
  <c r="AB151" i="24"/>
  <c r="AM116" i="24"/>
  <c r="AM117" i="24" s="1"/>
  <c r="AH151" i="6"/>
  <c r="AH152" i="6" s="1"/>
  <c r="Y120" i="24"/>
  <c r="Y121" i="24" s="1"/>
  <c r="BL135" i="6"/>
  <c r="BL136" i="6" s="1"/>
  <c r="BM152" i="6"/>
  <c r="O101" i="6"/>
  <c r="BT103" i="6"/>
  <c r="BT104" i="6" s="1"/>
  <c r="BT105" i="6" s="1"/>
  <c r="CF137" i="6"/>
  <c r="CF138" i="6" s="1"/>
  <c r="AA102" i="6"/>
  <c r="AA103" i="6" s="1"/>
  <c r="CD154" i="24"/>
  <c r="CD155" i="24" s="1"/>
  <c r="BM152" i="24"/>
  <c r="BJ101" i="24"/>
  <c r="BJ102" i="24" s="1"/>
  <c r="BH154" i="24"/>
  <c r="BC153" i="24"/>
  <c r="CB101" i="24"/>
  <c r="CB102" i="24" s="1"/>
  <c r="CB103" i="24" s="1"/>
  <c r="CA151" i="6"/>
  <c r="T152" i="6"/>
  <c r="H134" i="24"/>
  <c r="H135" i="24" s="1"/>
  <c r="BC116" i="6"/>
  <c r="S155" i="6"/>
  <c r="S156" i="6" s="1"/>
  <c r="E156" i="6"/>
  <c r="E157" i="6" s="1"/>
  <c r="E158" i="6" s="1"/>
  <c r="AJ134" i="24"/>
  <c r="AQ135" i="24"/>
  <c r="Q102" i="6"/>
  <c r="AK152" i="24"/>
  <c r="BS117" i="24"/>
  <c r="BE153" i="6"/>
  <c r="BE154" i="6" s="1"/>
  <c r="AN153" i="24"/>
  <c r="CA116" i="24"/>
  <c r="CA117" i="24" s="1"/>
  <c r="S135" i="6"/>
  <c r="BQ135" i="24"/>
  <c r="N152" i="6"/>
  <c r="N153" i="6" s="1"/>
  <c r="AI116" i="24"/>
  <c r="AI117" i="24" s="1"/>
  <c r="J100" i="6"/>
  <c r="J101" i="6" s="1"/>
  <c r="CC135" i="6"/>
  <c r="Q152" i="24"/>
  <c r="Q153" i="24" s="1"/>
  <c r="BE154" i="24"/>
  <c r="BE155" i="24" s="1"/>
  <c r="M151" i="24"/>
  <c r="CB134" i="6"/>
  <c r="D100" i="24"/>
  <c r="AT135" i="6"/>
  <c r="V117" i="6"/>
  <c r="AU117" i="24"/>
  <c r="BI135" i="6"/>
  <c r="BR154" i="6"/>
  <c r="BL117" i="24"/>
  <c r="BL118" i="24" s="1"/>
  <c r="G116" i="24"/>
  <c r="CE156" i="6"/>
  <c r="CE157" i="6" s="1"/>
  <c r="AO136" i="24"/>
  <c r="AO137" i="24" s="1"/>
  <c r="AO138" i="24" s="1"/>
  <c r="AD134" i="24"/>
  <c r="BQ152" i="6"/>
  <c r="BQ153" i="6" s="1"/>
  <c r="BQ154" i="24"/>
  <c r="I135" i="24"/>
  <c r="I136" i="24" s="1"/>
  <c r="BE134" i="6"/>
  <c r="BG134" i="6"/>
  <c r="BG135" i="6" s="1"/>
  <c r="BG136" i="6" s="1"/>
  <c r="BN118" i="6"/>
  <c r="AQ102" i="6"/>
  <c r="AQ103" i="6" s="1"/>
  <c r="H100" i="6"/>
  <c r="BS152" i="6"/>
  <c r="BS153" i="6" s="1"/>
  <c r="O119" i="6"/>
  <c r="AN118" i="24"/>
  <c r="O120" i="24"/>
  <c r="AR118" i="6"/>
  <c r="I154" i="6"/>
  <c r="BK151" i="24"/>
  <c r="BK152" i="24" s="1"/>
  <c r="BC154" i="6"/>
  <c r="AP117" i="6"/>
  <c r="AD102" i="6"/>
  <c r="AD103" i="6" s="1"/>
  <c r="BU103" i="24"/>
  <c r="BU104" i="24" s="1"/>
  <c r="AF133" i="6"/>
  <c r="AF134" i="6" s="1"/>
  <c r="CE134" i="6"/>
  <c r="CE135" i="6" s="1"/>
  <c r="H116" i="6"/>
  <c r="J133" i="24"/>
  <c r="BF154" i="24"/>
  <c r="BT152" i="6"/>
  <c r="Z153" i="6"/>
  <c r="Z154" i="6" s="1"/>
  <c r="BX153" i="6"/>
  <c r="BX154" i="6" s="1"/>
  <c r="BF100" i="24"/>
  <c r="BF101" i="24" s="1"/>
  <c r="AX101" i="6"/>
  <c r="CE133" i="24"/>
  <c r="AM151" i="24"/>
  <c r="AV121" i="6"/>
  <c r="AV122" i="6" s="1"/>
  <c r="AV123" i="6" s="1"/>
  <c r="AE101" i="6"/>
  <c r="AE102" i="6" s="1"/>
  <c r="AW119" i="6"/>
  <c r="AW120" i="6" s="1"/>
  <c r="AW121" i="6" s="1"/>
  <c r="AD151" i="24"/>
  <c r="AD152" i="24" s="1"/>
  <c r="N101" i="6"/>
  <c r="BO152" i="24"/>
  <c r="K134" i="24"/>
  <c r="K135" i="24" s="1"/>
  <c r="BD153" i="6"/>
  <c r="R137" i="6"/>
  <c r="R138" i="6" s="1"/>
  <c r="AV136" i="6"/>
  <c r="AS117" i="6"/>
  <c r="AS118" i="6" s="1"/>
  <c r="BA134" i="24"/>
  <c r="BJ152" i="24"/>
  <c r="BJ153" i="24" s="1"/>
  <c r="N105" i="24"/>
  <c r="N106" i="24" s="1"/>
  <c r="AB154" i="6"/>
  <c r="AB155" i="6" s="1"/>
  <c r="AL152" i="6"/>
  <c r="AK118" i="6"/>
  <c r="AK119" i="6" s="1"/>
  <c r="R102" i="6"/>
  <c r="BP135" i="24"/>
  <c r="F100" i="24"/>
  <c r="F101" i="24" s="1"/>
  <c r="AE134" i="6"/>
  <c r="CF118" i="24"/>
  <c r="AO152" i="24"/>
  <c r="G152" i="24"/>
  <c r="AQ101" i="24"/>
  <c r="L135" i="6"/>
  <c r="BN135" i="24"/>
  <c r="BN136" i="24" s="1"/>
  <c r="AY117" i="6"/>
  <c r="AY118" i="6" s="1"/>
  <c r="BI154" i="6"/>
  <c r="BI155" i="6" s="1"/>
  <c r="H102" i="24"/>
  <c r="H103" i="24" s="1"/>
  <c r="BS133" i="24"/>
  <c r="CG118" i="24"/>
  <c r="CG119" i="24" s="1"/>
  <c r="CF103" i="24"/>
  <c r="CF104" i="24" s="1"/>
  <c r="AE100" i="24"/>
  <c r="AE101" i="24" s="1"/>
  <c r="BN152" i="6"/>
  <c r="CE100" i="6"/>
  <c r="CE101" i="6" s="1"/>
  <c r="AC136" i="24"/>
  <c r="AC137" i="24" s="1"/>
  <c r="BX117" i="24"/>
  <c r="J153" i="24"/>
  <c r="J154" i="24" s="1"/>
  <c r="BW152" i="24"/>
  <c r="BW153" i="24" s="1"/>
  <c r="AX153" i="24"/>
  <c r="AL100" i="24"/>
  <c r="CG151" i="24"/>
  <c r="CG152" i="24" s="1"/>
  <c r="AN117" i="6"/>
  <c r="AN118" i="6" s="1"/>
  <c r="AN119" i="6" s="1"/>
  <c r="M136" i="6"/>
  <c r="Z135" i="24"/>
  <c r="BJ152" i="6"/>
  <c r="AB119" i="6"/>
  <c r="CA151" i="24"/>
  <c r="G116" i="6"/>
  <c r="K116" i="24"/>
  <c r="BF116" i="6"/>
  <c r="AA100" i="24"/>
  <c r="AA101" i="24" s="1"/>
  <c r="AB133" i="6"/>
  <c r="W117" i="6"/>
  <c r="AJ103" i="24"/>
  <c r="AJ104" i="24" s="1"/>
  <c r="F133" i="24"/>
  <c r="BL100" i="6"/>
  <c r="AF117" i="24"/>
  <c r="AF118" i="24" s="1"/>
  <c r="AQ117" i="24"/>
  <c r="BL118" i="6"/>
  <c r="BL119" i="6" s="1"/>
  <c r="K116" i="6"/>
  <c r="I117" i="6"/>
  <c r="I118" i="6" s="1"/>
  <c r="I119" i="6" s="1"/>
  <c r="AW152" i="6"/>
  <c r="AW153" i="6" s="1"/>
  <c r="F117" i="24"/>
  <c r="V116" i="24"/>
  <c r="BA103" i="24"/>
  <c r="BA104" i="24" s="1"/>
  <c r="U118" i="6"/>
  <c r="AU133" i="24"/>
  <c r="AU134" i="24" s="1"/>
  <c r="BX135" i="24"/>
  <c r="BX136" i="24" s="1"/>
  <c r="BM133" i="24"/>
  <c r="BM134" i="24" s="1"/>
  <c r="BU134" i="24"/>
  <c r="AS118" i="24"/>
  <c r="AS153" i="24"/>
  <c r="AS154" i="24" s="1"/>
  <c r="BZ153" i="24"/>
  <c r="BZ154" i="24" s="1"/>
  <c r="BY101" i="24"/>
  <c r="F134" i="6"/>
  <c r="CG135" i="24"/>
  <c r="CG136" i="24" s="1"/>
  <c r="AG100" i="6"/>
  <c r="BQ117" i="6"/>
  <c r="BQ118" i="6" s="1"/>
  <c r="BR103" i="24"/>
  <c r="Z135" i="6"/>
  <c r="AM116" i="6"/>
  <c r="AL116" i="24"/>
  <c r="G135" i="6"/>
  <c r="G136" i="6" s="1"/>
  <c r="BA136" i="6"/>
  <c r="BQ118" i="24"/>
  <c r="CE102" i="24"/>
  <c r="CE103" i="24" s="1"/>
  <c r="P154" i="24"/>
  <c r="CH153" i="24"/>
  <c r="CH154" i="24" s="1"/>
  <c r="BA151" i="6"/>
  <c r="AP153" i="24"/>
  <c r="BT153" i="24"/>
  <c r="Z103" i="24"/>
  <c r="BZ138" i="24"/>
  <c r="E118" i="6"/>
  <c r="AM134" i="6"/>
  <c r="W152" i="24"/>
  <c r="W153" i="24" s="1"/>
  <c r="W154" i="24" s="1"/>
  <c r="V156" i="6"/>
  <c r="V157" i="6" s="1"/>
  <c r="AW133" i="24"/>
  <c r="BG116" i="6"/>
  <c r="AY134" i="6"/>
  <c r="AY135" i="6" s="1"/>
  <c r="X153" i="6"/>
  <c r="AI133" i="24"/>
  <c r="BU154" i="24"/>
  <c r="U116" i="24"/>
  <c r="AZ101" i="24"/>
  <c r="AZ102" i="24" s="1"/>
  <c r="F117" i="6"/>
  <c r="F118" i="6" s="1"/>
  <c r="H152" i="6"/>
  <c r="AS133" i="24"/>
  <c r="AS154" i="5"/>
  <c r="AS155" i="5" s="1"/>
  <c r="BC135" i="6"/>
  <c r="X135" i="6"/>
  <c r="T133" i="6"/>
  <c r="T134" i="6" s="1"/>
  <c r="BM135" i="6"/>
  <c r="BH100" i="6"/>
  <c r="BD103" i="6"/>
  <c r="BD104" i="6" s="1"/>
  <c r="AD135" i="6"/>
  <c r="AC134" i="6"/>
  <c r="W152" i="6"/>
  <c r="W153" i="6" s="1"/>
  <c r="W154" i="6" s="1"/>
  <c r="I101" i="24"/>
  <c r="I102" i="24" s="1"/>
  <c r="I103" i="24" s="1"/>
  <c r="AY153" i="24"/>
  <c r="BE133" i="24"/>
  <c r="BE134" i="24" s="1"/>
  <c r="BK152" i="6"/>
  <c r="BU119" i="6"/>
  <c r="BG118" i="24"/>
  <c r="BG119" i="24" s="1"/>
  <c r="BG120" i="24" s="1"/>
  <c r="BP151" i="24"/>
  <c r="D117" i="24"/>
  <c r="D118" i="24" s="1"/>
  <c r="BB152" i="24"/>
  <c r="AT117" i="24"/>
  <c r="AT118" i="24" s="1"/>
  <c r="BJ136" i="24"/>
  <c r="AG154" i="24"/>
  <c r="V151" i="24"/>
  <c r="AC102" i="24"/>
  <c r="CD133" i="6"/>
  <c r="BX117" i="6"/>
  <c r="BW101" i="6"/>
  <c r="CA101" i="6"/>
  <c r="BS118" i="6"/>
  <c r="BS119" i="6" s="1"/>
  <c r="AD121" i="24"/>
  <c r="AD122" i="24" s="1"/>
  <c r="AK134" i="24"/>
  <c r="W103" i="6"/>
  <c r="W104" i="6" s="1"/>
  <c r="AO117" i="24"/>
  <c r="H151" i="24"/>
  <c r="J152" i="6"/>
  <c r="CF101" i="6"/>
  <c r="AG117" i="24"/>
  <c r="BS135" i="6"/>
  <c r="AR136" i="24"/>
  <c r="D134" i="6"/>
  <c r="D135" i="6" s="1"/>
  <c r="BD118" i="24"/>
  <c r="F153" i="6"/>
  <c r="AJ153" i="6"/>
  <c r="CF133" i="24"/>
  <c r="CF134" i="24" s="1"/>
  <c r="L120" i="24"/>
  <c r="BN152" i="24"/>
  <c r="BN153" i="24" s="1"/>
  <c r="BN154" i="24" s="1"/>
  <c r="AV137" i="24"/>
  <c r="K152" i="24"/>
  <c r="K153" i="24" s="1"/>
  <c r="AV152" i="24"/>
  <c r="AV153" i="24" s="1"/>
  <c r="AD101" i="24"/>
  <c r="BD154" i="24"/>
  <c r="AF133" i="24"/>
  <c r="AF100" i="24"/>
  <c r="E133" i="6"/>
  <c r="E134" i="6" s="1"/>
  <c r="BH152" i="6"/>
  <c r="AQ119" i="6"/>
  <c r="Z153" i="24"/>
  <c r="Z154" i="24" s="1"/>
  <c r="Z155" i="24" s="1"/>
  <c r="BD101" i="24"/>
  <c r="Y152" i="6"/>
  <c r="BY117" i="24"/>
  <c r="AJ154" i="24"/>
  <c r="BZ116" i="24"/>
  <c r="BZ117" i="24" s="1"/>
  <c r="AA119" i="24"/>
  <c r="AA120" i="24" s="1"/>
  <c r="R134" i="24"/>
  <c r="BN135" i="6"/>
  <c r="AK151" i="6"/>
  <c r="AK152" i="6" s="1"/>
  <c r="CD116" i="24"/>
  <c r="BX101" i="6"/>
  <c r="AF151" i="24"/>
  <c r="G133" i="24"/>
  <c r="L117" i="6"/>
  <c r="L118" i="6" s="1"/>
  <c r="AA135" i="24"/>
  <c r="AP102" i="24"/>
  <c r="BA152" i="24"/>
  <c r="BA153" i="24" s="1"/>
  <c r="AI135" i="6"/>
  <c r="BZ152" i="6"/>
  <c r="AL134" i="24"/>
  <c r="AL135" i="24" s="1"/>
  <c r="BB116" i="6"/>
  <c r="BG152" i="6"/>
  <c r="AZ118" i="24"/>
  <c r="AN153" i="6"/>
  <c r="BU136" i="6"/>
  <c r="BU137" i="6" s="1"/>
  <c r="BR153" i="24"/>
  <c r="E117" i="24"/>
  <c r="E118" i="24" s="1"/>
  <c r="E119" i="24" s="1"/>
  <c r="I118" i="24"/>
  <c r="I119" i="24" s="1"/>
  <c r="BA120" i="24"/>
  <c r="R155" i="24"/>
  <c r="R156" i="24" s="1"/>
  <c r="AU117" i="6"/>
  <c r="AU118" i="6" s="1"/>
  <c r="AU119" i="6" s="1"/>
  <c r="BV153" i="6"/>
  <c r="AR116" i="24"/>
  <c r="CB153" i="24"/>
  <c r="AZ134" i="24"/>
  <c r="AZ135" i="24" s="1"/>
  <c r="AE137" i="24"/>
  <c r="AE138" i="24" s="1"/>
  <c r="D153" i="24"/>
  <c r="BC117" i="24"/>
  <c r="AT152" i="24"/>
  <c r="CC151" i="6"/>
  <c r="CC152" i="6" s="1"/>
  <c r="AU103" i="6"/>
  <c r="AU104" i="6" s="1"/>
  <c r="BF133" i="24"/>
  <c r="BF134" i="24" s="1"/>
  <c r="BF135" i="24" s="1"/>
  <c r="CH102" i="24"/>
  <c r="CH103" i="24" s="1"/>
  <c r="AR152" i="6"/>
  <c r="AR153" i="6" s="1"/>
  <c r="BL152" i="24"/>
  <c r="BC102" i="24"/>
  <c r="BG100" i="24"/>
  <c r="CG151" i="6"/>
  <c r="CG152" i="6" s="1"/>
  <c r="S116" i="24"/>
  <c r="U152" i="6"/>
  <c r="U153" i="6" s="1"/>
  <c r="AL152" i="24"/>
  <c r="AA116" i="6"/>
  <c r="AV117" i="24"/>
  <c r="CB151" i="6"/>
  <c r="CB152" i="6" s="1"/>
  <c r="BL151" i="6"/>
  <c r="BL152" i="6" s="1"/>
  <c r="BL153" i="6" s="1"/>
  <c r="BO120" i="24"/>
  <c r="BO121" i="24" s="1"/>
  <c r="AF153" i="6"/>
  <c r="AF154" i="6" s="1"/>
  <c r="AQ153" i="6"/>
  <c r="BB117" i="24"/>
  <c r="BB118" i="24" s="1"/>
  <c r="CD102" i="24"/>
  <c r="CD103" i="24" s="1"/>
  <c r="BN120" i="24"/>
  <c r="BE100" i="24"/>
  <c r="CA134" i="6"/>
  <c r="AT119" i="6"/>
  <c r="Q103" i="24"/>
  <c r="Q104" i="24" s="1"/>
  <c r="Q105" i="24" s="1"/>
  <c r="U152" i="24"/>
  <c r="AX117" i="6"/>
  <c r="BG100" i="6"/>
  <c r="N117" i="24"/>
  <c r="Y135" i="24"/>
  <c r="O134" i="24"/>
  <c r="BI103" i="24"/>
  <c r="AD151" i="6"/>
  <c r="BR134" i="24"/>
  <c r="W116" i="24"/>
  <c r="BY133" i="6"/>
  <c r="AC118" i="24"/>
  <c r="AL116" i="6"/>
  <c r="U134" i="6"/>
  <c r="U135" i="6" s="1"/>
  <c r="AM133" i="24"/>
  <c r="BC134" i="24"/>
  <c r="Z120" i="24"/>
  <c r="Z121" i="24" s="1"/>
  <c r="BZ135" i="6"/>
  <c r="BR134" i="6"/>
  <c r="BR135" i="6" s="1"/>
  <c r="AN102" i="24"/>
  <c r="BY151" i="24"/>
  <c r="AH135" i="6"/>
  <c r="AH136" i="6" s="1"/>
  <c r="AH100" i="24"/>
  <c r="AH101" i="24" s="1"/>
  <c r="P100" i="6"/>
  <c r="AQ153" i="24"/>
  <c r="AP133" i="24"/>
  <c r="BW102" i="24"/>
  <c r="BX102" i="24"/>
  <c r="BX103" i="24" s="1"/>
  <c r="AS134" i="6"/>
  <c r="CC100" i="6"/>
  <c r="BI117" i="24"/>
  <c r="BH104" i="24"/>
  <c r="BH105" i="24" s="1"/>
  <c r="BH106" i="24" s="1"/>
  <c r="BM118" i="24"/>
  <c r="BX135" i="6"/>
  <c r="AR102" i="6"/>
  <c r="Q116" i="24"/>
  <c r="AB100" i="24"/>
  <c r="BI152" i="24"/>
  <c r="BI153" i="24" s="1"/>
  <c r="BI154" i="24" s="1"/>
  <c r="M153" i="5"/>
  <c r="M154" i="5" s="1"/>
  <c r="AQ135" i="5"/>
  <c r="AQ136" i="5" s="1"/>
  <c r="P151" i="5"/>
  <c r="AU103" i="5"/>
  <c r="AU104" i="5" s="1"/>
  <c r="AU105" i="5" s="1"/>
  <c r="T153" i="5"/>
  <c r="BB152" i="5"/>
  <c r="BB153" i="5" s="1"/>
  <c r="AL153" i="5"/>
  <c r="F152" i="5"/>
  <c r="CD153" i="5"/>
  <c r="BA152" i="5"/>
  <c r="BA153" i="5" s="1"/>
  <c r="BM151" i="5"/>
  <c r="BM152" i="5" s="1"/>
  <c r="Y153" i="5"/>
  <c r="AN151" i="5"/>
  <c r="BP153" i="5"/>
  <c r="BP154" i="5" s="1"/>
  <c r="BL151" i="5"/>
  <c r="AQ155" i="5"/>
  <c r="D101" i="5"/>
  <c r="D102" i="5" s="1"/>
  <c r="D103" i="5" s="1"/>
  <c r="D104" i="5" s="1"/>
  <c r="AU153" i="5"/>
  <c r="AA153" i="5"/>
  <c r="L151" i="5"/>
  <c r="AO151" i="5"/>
  <c r="AO152" i="5" s="1"/>
  <c r="V153" i="5"/>
  <c r="V154" i="5" s="1"/>
  <c r="AE155" i="5"/>
  <c r="AE156" i="5" s="1"/>
  <c r="AX153" i="5"/>
  <c r="AK151" i="5"/>
  <c r="AK152" i="5" s="1"/>
  <c r="AG154" i="5"/>
  <c r="AD152" i="5"/>
  <c r="AD153" i="5" s="1"/>
  <c r="BN103" i="5"/>
  <c r="BN104" i="5" s="1"/>
  <c r="BO156" i="5"/>
  <c r="BO157" i="5" s="1"/>
  <c r="BT156" i="5"/>
  <c r="BR153" i="5"/>
  <c r="BW154" i="5"/>
  <c r="CG152" i="5"/>
  <c r="CG153" i="5" s="1"/>
  <c r="I153" i="5"/>
  <c r="I154" i="5" s="1"/>
  <c r="I155" i="5" s="1"/>
  <c r="AB119" i="5"/>
  <c r="AB120" i="5" s="1"/>
  <c r="BV153" i="5"/>
  <c r="BU154" i="5"/>
  <c r="BU155" i="5" s="1"/>
  <c r="CH152" i="5"/>
  <c r="BZ152" i="5"/>
  <c r="BQ153" i="5"/>
  <c r="BE153" i="5"/>
  <c r="E153" i="5"/>
  <c r="AZ152" i="5"/>
  <c r="AZ153" i="5" s="1"/>
  <c r="BD152" i="5"/>
  <c r="BD153" i="5" s="1"/>
  <c r="BI154" i="5"/>
  <c r="AR153" i="5"/>
  <c r="W153" i="5"/>
  <c r="W154" i="5" s="1"/>
  <c r="W155" i="5" s="1"/>
  <c r="N152" i="5"/>
  <c r="R152" i="5"/>
  <c r="BJ153" i="5"/>
  <c r="O152" i="5"/>
  <c r="BC155" i="5"/>
  <c r="BC156" i="5" s="1"/>
  <c r="AI134" i="5"/>
  <c r="AI135" i="5" s="1"/>
  <c r="BG152" i="5"/>
  <c r="BG153" i="5" s="1"/>
  <c r="G152" i="5"/>
  <c r="Q151" i="5"/>
  <c r="CE152" i="5"/>
  <c r="AB153" i="5"/>
  <c r="BX155" i="5"/>
  <c r="BX156" i="5" s="1"/>
  <c r="AM152" i="5"/>
  <c r="AM153" i="5" s="1"/>
  <c r="AH135" i="5"/>
  <c r="AH136" i="5" s="1"/>
  <c r="AH152" i="5"/>
  <c r="AH153" i="5" s="1"/>
  <c r="Z152" i="5"/>
  <c r="BS153" i="5"/>
  <c r="AI152" i="5"/>
  <c r="BK151" i="5"/>
  <c r="AW154" i="5"/>
  <c r="K152" i="5"/>
  <c r="CB152" i="5"/>
  <c r="H155" i="5"/>
  <c r="AV155" i="5"/>
  <c r="AV156" i="5" s="1"/>
  <c r="T101" i="5"/>
  <c r="T102" i="5" s="1"/>
  <c r="BH153" i="5"/>
  <c r="AF152" i="5"/>
  <c r="AF153" i="5" s="1"/>
  <c r="AF154" i="5" s="1"/>
  <c r="AF155" i="5" s="1"/>
  <c r="CF152" i="5"/>
  <c r="CF153" i="5" s="1"/>
  <c r="CA152" i="5"/>
  <c r="CA153" i="5" s="1"/>
  <c r="BN135" i="5"/>
  <c r="BN136" i="5" s="1"/>
  <c r="BN152" i="5"/>
  <c r="BN153" i="5" s="1"/>
  <c r="AJ152" i="5"/>
  <c r="BF153" i="5"/>
  <c r="O134" i="5"/>
  <c r="O135" i="5" s="1"/>
  <c r="O136" i="5" s="1"/>
  <c r="O137" i="5" s="1"/>
  <c r="AT153" i="5"/>
  <c r="AP152" i="5"/>
  <c r="BY152" i="5"/>
  <c r="D135" i="5"/>
  <c r="D136" i="5" s="1"/>
  <c r="BS136" i="5"/>
  <c r="BS137" i="5" s="1"/>
  <c r="G135" i="5"/>
  <c r="G136" i="5" s="1"/>
  <c r="G137" i="5" s="1"/>
  <c r="AV134" i="5"/>
  <c r="AV135" i="5" s="1"/>
  <c r="AV136" i="5" s="1"/>
  <c r="S135" i="5"/>
  <c r="CD134" i="5"/>
  <c r="CD135" i="5" s="1"/>
  <c r="CD136" i="5" s="1"/>
  <c r="AX137" i="5"/>
  <c r="AX138" i="5" s="1"/>
  <c r="T135" i="5"/>
  <c r="T136" i="5" s="1"/>
  <c r="D152" i="5"/>
  <c r="D153" i="5" s="1"/>
  <c r="D154" i="5" s="1"/>
  <c r="D155" i="5" s="1"/>
  <c r="CC135" i="5"/>
  <c r="CC136" i="5" s="1"/>
  <c r="BB119" i="5"/>
  <c r="BB120" i="5" s="1"/>
  <c r="BB121" i="5" s="1"/>
  <c r="BT135" i="5"/>
  <c r="AR134" i="5"/>
  <c r="AR135" i="5" s="1"/>
  <c r="CH101" i="5"/>
  <c r="CH102" i="5" s="1"/>
  <c r="AL120" i="5"/>
  <c r="AL121" i="5" s="1"/>
  <c r="AL122" i="5" s="1"/>
  <c r="V101" i="5"/>
  <c r="V102" i="5" s="1"/>
  <c r="AY138" i="5"/>
  <c r="AY139" i="5" s="1"/>
  <c r="AB135" i="5"/>
  <c r="AB136" i="5" s="1"/>
  <c r="BW136" i="5"/>
  <c r="BW137" i="5" s="1"/>
  <c r="BX134" i="5"/>
  <c r="AD134" i="5"/>
  <c r="AN133" i="5"/>
  <c r="AE135" i="5"/>
  <c r="AE136" i="5" s="1"/>
  <c r="P136" i="5"/>
  <c r="P137" i="5" s="1"/>
  <c r="BZ134" i="5"/>
  <c r="AJ134" i="5"/>
  <c r="AJ135" i="5" s="1"/>
  <c r="U135" i="5"/>
  <c r="U136" i="5" s="1"/>
  <c r="BY134" i="5"/>
  <c r="BY135" i="5" s="1"/>
  <c r="AV101" i="5"/>
  <c r="BP135" i="5"/>
  <c r="CH133" i="5"/>
  <c r="CH134" i="5" s="1"/>
  <c r="CG133" i="5"/>
  <c r="CG134" i="5" s="1"/>
  <c r="BQ135" i="5"/>
  <c r="BQ136" i="5" s="1"/>
  <c r="CA134" i="5"/>
  <c r="CA135" i="5" s="1"/>
  <c r="CA136" i="5" s="1"/>
  <c r="K134" i="5"/>
  <c r="BL134" i="5"/>
  <c r="BV136" i="5"/>
  <c r="BV137" i="5" s="1"/>
  <c r="BR135" i="5"/>
  <c r="BR136" i="5" s="1"/>
  <c r="BU136" i="5"/>
  <c r="BU137" i="5" s="1"/>
  <c r="BU138" i="5" s="1"/>
  <c r="AS135" i="5"/>
  <c r="AF134" i="5"/>
  <c r="AF135" i="5" s="1"/>
  <c r="E135" i="5"/>
  <c r="E136" i="5" s="1"/>
  <c r="R133" i="5"/>
  <c r="R134" i="5" s="1"/>
  <c r="AG134" i="5"/>
  <c r="BO135" i="5"/>
  <c r="AC134" i="5"/>
  <c r="AC135" i="5" s="1"/>
  <c r="CB134" i="5"/>
  <c r="AO134" i="5"/>
  <c r="AO135" i="5" s="1"/>
  <c r="X135" i="5"/>
  <c r="H135" i="5"/>
  <c r="H136" i="5" s="1"/>
  <c r="BG133" i="5"/>
  <c r="AZ137" i="5"/>
  <c r="AZ138" i="5" s="1"/>
  <c r="BB136" i="5"/>
  <c r="BB137" i="5" s="1"/>
  <c r="Q136" i="5"/>
  <c r="Q137" i="5" s="1"/>
  <c r="Q138" i="5" s="1"/>
  <c r="AM133" i="5"/>
  <c r="AM134" i="5" s="1"/>
  <c r="BA136" i="5"/>
  <c r="AA135" i="5"/>
  <c r="AW135" i="5"/>
  <c r="J134" i="5"/>
  <c r="J135" i="5" s="1"/>
  <c r="AL135" i="5"/>
  <c r="AL136" i="5" s="1"/>
  <c r="W136" i="5"/>
  <c r="AU137" i="5"/>
  <c r="AU138" i="5" s="1"/>
  <c r="BH134" i="5"/>
  <c r="BH135" i="5" s="1"/>
  <c r="CE134" i="5"/>
  <c r="CE135" i="5" s="1"/>
  <c r="N135" i="5"/>
  <c r="M135" i="5"/>
  <c r="M136" i="5" s="1"/>
  <c r="M137" i="5" s="1"/>
  <c r="BC134" i="5"/>
  <c r="BC135" i="5" s="1"/>
  <c r="L134" i="5"/>
  <c r="Z134" i="5"/>
  <c r="Z135" i="5" s="1"/>
  <c r="Z136" i="5" s="1"/>
  <c r="Z137" i="5" s="1"/>
  <c r="V135" i="5"/>
  <c r="V136" i="5" s="1"/>
  <c r="BI134" i="5"/>
  <c r="BF135" i="5"/>
  <c r="BF136" i="5" s="1"/>
  <c r="BK133" i="5"/>
  <c r="BK134" i="5" s="1"/>
  <c r="Y136" i="5"/>
  <c r="Y137" i="5" s="1"/>
  <c r="BM134" i="5"/>
  <c r="BE135" i="5"/>
  <c r="BE136" i="5" s="1"/>
  <c r="AK134" i="5"/>
  <c r="AK135" i="5" s="1"/>
  <c r="I100" i="5"/>
  <c r="CF134" i="5"/>
  <c r="CF135" i="5" s="1"/>
  <c r="CF136" i="5" s="1"/>
  <c r="F134" i="5"/>
  <c r="F135" i="5" s="1"/>
  <c r="F136" i="5" s="1"/>
  <c r="I134" i="5"/>
  <c r="I135" i="5" s="1"/>
  <c r="AP133" i="5"/>
  <c r="BJ133" i="5"/>
  <c r="BJ134" i="5" s="1"/>
  <c r="BJ135" i="5" s="1"/>
  <c r="BD137" i="5"/>
  <c r="AO103" i="5"/>
  <c r="AO104" i="5" s="1"/>
  <c r="CA100" i="5"/>
  <c r="Z102" i="5"/>
  <c r="Z103" i="5" s="1"/>
  <c r="AK117" i="5"/>
  <c r="AK118" i="5" s="1"/>
  <c r="BM101" i="5"/>
  <c r="BM102" i="5" s="1"/>
  <c r="BM103" i="5" s="1"/>
  <c r="U102" i="5"/>
  <c r="BW104" i="5"/>
  <c r="BW105" i="5" s="1"/>
  <c r="AJ118" i="5"/>
  <c r="AJ119" i="5" s="1"/>
  <c r="Y102" i="5"/>
  <c r="Y103" i="5" s="1"/>
  <c r="BV102" i="5"/>
  <c r="BV103" i="5" s="1"/>
  <c r="BZ119" i="5"/>
  <c r="BZ120" i="5" s="1"/>
  <c r="F102" i="5"/>
  <c r="F103" i="5" s="1"/>
  <c r="F104" i="5" s="1"/>
  <c r="M101" i="5"/>
  <c r="M102" i="5" s="1"/>
  <c r="BV118" i="5"/>
  <c r="BV119" i="5" s="1"/>
  <c r="BV120" i="5" s="1"/>
  <c r="CF101" i="5"/>
  <c r="CF102" i="5" s="1"/>
  <c r="G100" i="5"/>
  <c r="G101" i="5" s="1"/>
  <c r="AK103" i="5"/>
  <c r="AK104" i="5" s="1"/>
  <c r="AK105" i="5" s="1"/>
  <c r="AT100" i="5"/>
  <c r="BC101" i="5"/>
  <c r="BC102" i="5" s="1"/>
  <c r="Y119" i="5"/>
  <c r="Y120" i="5" s="1"/>
  <c r="AL102" i="5"/>
  <c r="AL103" i="5" s="1"/>
  <c r="AL104" i="5" s="1"/>
  <c r="AB101" i="5"/>
  <c r="S117" i="5"/>
  <c r="S118" i="5" s="1"/>
  <c r="AJ100" i="5"/>
  <c r="L101" i="5"/>
  <c r="L102" i="5" s="1"/>
  <c r="O101" i="5"/>
  <c r="AN102" i="5"/>
  <c r="AE101" i="5"/>
  <c r="AE102" i="5" s="1"/>
  <c r="AW101" i="5"/>
  <c r="AW102" i="5" s="1"/>
  <c r="AW103" i="5" s="1"/>
  <c r="BI101" i="5"/>
  <c r="AA119" i="5"/>
  <c r="E101" i="5"/>
  <c r="BO116" i="5"/>
  <c r="AC102" i="5"/>
  <c r="AC103" i="5" s="1"/>
  <c r="CG104" i="5"/>
  <c r="AU119" i="5"/>
  <c r="AU120" i="5" s="1"/>
  <c r="AU121" i="5" s="1"/>
  <c r="AU122" i="5" s="1"/>
  <c r="AZ102" i="5"/>
  <c r="AZ103" i="5" s="1"/>
  <c r="AR102" i="5"/>
  <c r="AI102" i="5"/>
  <c r="AX102" i="5"/>
  <c r="AX103" i="5" s="1"/>
  <c r="BP102" i="5"/>
  <c r="BP103" i="5" s="1"/>
  <c r="AG101" i="5"/>
  <c r="AG102" i="5" s="1"/>
  <c r="BX101" i="5"/>
  <c r="AM101" i="5"/>
  <c r="AI118" i="5"/>
  <c r="AI119" i="5" s="1"/>
  <c r="AI120" i="5" s="1"/>
  <c r="BY103" i="5"/>
  <c r="BY104" i="5" s="1"/>
  <c r="K101" i="5"/>
  <c r="K102" i="5" s="1"/>
  <c r="BE101" i="5"/>
  <c r="X102" i="5"/>
  <c r="X103" i="5" s="1"/>
  <c r="BL101" i="5"/>
  <c r="BL102" i="5" s="1"/>
  <c r="N101" i="5"/>
  <c r="N102" i="5" s="1"/>
  <c r="AP101" i="5"/>
  <c r="AP102" i="5" s="1"/>
  <c r="BR103" i="5"/>
  <c r="BM117" i="5"/>
  <c r="CD100" i="5"/>
  <c r="BB102" i="5"/>
  <c r="BB103" i="5" s="1"/>
  <c r="BB104" i="5" s="1"/>
  <c r="BT101" i="5"/>
  <c r="BT102" i="5" s="1"/>
  <c r="BT103" i="5" s="1"/>
  <c r="CE102" i="5"/>
  <c r="CE103" i="5" s="1"/>
  <c r="AF101" i="5"/>
  <c r="BF103" i="5"/>
  <c r="AG117" i="5"/>
  <c r="AG118" i="5" s="1"/>
  <c r="S104" i="5"/>
  <c r="BQ102" i="5"/>
  <c r="BQ103" i="5" s="1"/>
  <c r="AX119" i="5"/>
  <c r="BA101" i="5"/>
  <c r="BK101" i="5"/>
  <c r="BG101" i="5"/>
  <c r="G118" i="5"/>
  <c r="G119" i="5" s="1"/>
  <c r="G120" i="5" s="1"/>
  <c r="AY101" i="5"/>
  <c r="AY102" i="5" s="1"/>
  <c r="AY103" i="5" s="1"/>
  <c r="BS116" i="5"/>
  <c r="U121" i="5"/>
  <c r="U122" i="5" s="1"/>
  <c r="AD101" i="5"/>
  <c r="AD102" i="5" s="1"/>
  <c r="AD103" i="5" s="1"/>
  <c r="BH100" i="5"/>
  <c r="AH101" i="5"/>
  <c r="BO104" i="5"/>
  <c r="AS102" i="5"/>
  <c r="BJ100" i="5"/>
  <c r="BJ101" i="5" s="1"/>
  <c r="Q100" i="5"/>
  <c r="Q101" i="5" s="1"/>
  <c r="AW120" i="5"/>
  <c r="AW121" i="5" s="1"/>
  <c r="AW122" i="5" s="1"/>
  <c r="AW123" i="5" s="1"/>
  <c r="AW112" i="5" s="1"/>
  <c r="CB102" i="5"/>
  <c r="BD102" i="5"/>
  <c r="BS101" i="5"/>
  <c r="BS102" i="5" s="1"/>
  <c r="R101" i="5"/>
  <c r="R102" i="5" s="1"/>
  <c r="BZ101" i="5"/>
  <c r="BZ102" i="5" s="1"/>
  <c r="AA101" i="5"/>
  <c r="AQ102" i="5"/>
  <c r="W102" i="5"/>
  <c r="CC101" i="5"/>
  <c r="H100" i="5"/>
  <c r="J100" i="5"/>
  <c r="P100" i="5"/>
  <c r="BP117" i="5"/>
  <c r="D118" i="5"/>
  <c r="T116" i="5"/>
  <c r="T117" i="5" s="1"/>
  <c r="AT116" i="5"/>
  <c r="AT117" i="5" s="1"/>
  <c r="CF117" i="5"/>
  <c r="L118" i="5"/>
  <c r="L119" i="5" s="1"/>
  <c r="E118" i="5"/>
  <c r="E119" i="5" s="1"/>
  <c r="AV119" i="5"/>
  <c r="AV120" i="5" s="1"/>
  <c r="AN116" i="5"/>
  <c r="AY120" i="5"/>
  <c r="BD116" i="5"/>
  <c r="BD117" i="5" s="1"/>
  <c r="CG116" i="5"/>
  <c r="AD119" i="5"/>
  <c r="AD120" i="5" s="1"/>
  <c r="BL116" i="5"/>
  <c r="BL117" i="5" s="1"/>
  <c r="BI119" i="5"/>
  <c r="BI120" i="5" s="1"/>
  <c r="BU117" i="5"/>
  <c r="AP118" i="5"/>
  <c r="BR119" i="5"/>
  <c r="AZ118" i="5"/>
  <c r="M119" i="5"/>
  <c r="M120" i="5" s="1"/>
  <c r="M121" i="5" s="1"/>
  <c r="CC119" i="5"/>
  <c r="CD117" i="5"/>
  <c r="BX119" i="5"/>
  <c r="BE116" i="5"/>
  <c r="BA117" i="5"/>
  <c r="BA118" i="5" s="1"/>
  <c r="AR118" i="5"/>
  <c r="BJ118" i="5"/>
  <c r="F118" i="5"/>
  <c r="Z119" i="5"/>
  <c r="BW117" i="5"/>
  <c r="BW118" i="5" s="1"/>
  <c r="BW119" i="5" s="1"/>
  <c r="W118" i="5"/>
  <c r="W119" i="5" s="1"/>
  <c r="W120" i="5" s="1"/>
  <c r="AH119" i="5"/>
  <c r="H117" i="5"/>
  <c r="CH122" i="5"/>
  <c r="BQ120" i="5"/>
  <c r="BQ121" i="5" s="1"/>
  <c r="BF118" i="5"/>
  <c r="CE116" i="5"/>
  <c r="BY119" i="5"/>
  <c r="BY120" i="5" s="1"/>
  <c r="BY121" i="5" s="1"/>
  <c r="AF117" i="5"/>
  <c r="AF118" i="5" s="1"/>
  <c r="AE117" i="5"/>
  <c r="AE118" i="5" s="1"/>
  <c r="J117" i="5"/>
  <c r="AS116" i="5"/>
  <c r="BK116" i="5"/>
  <c r="BK117" i="5" s="1"/>
  <c r="BG119" i="5"/>
  <c r="BG120" i="5" s="1"/>
  <c r="CB116" i="5"/>
  <c r="CB117" i="5" s="1"/>
  <c r="X116" i="5"/>
  <c r="X117" i="5" s="1"/>
  <c r="AM118" i="5"/>
  <c r="AM119" i="5" s="1"/>
  <c r="V116" i="5"/>
  <c r="V117" i="5" s="1"/>
  <c r="AO119" i="5"/>
  <c r="Q117" i="5"/>
  <c r="O117" i="5"/>
  <c r="O118" i="5" s="1"/>
  <c r="BT117" i="5"/>
  <c r="I119" i="5"/>
  <c r="AQ117" i="5"/>
  <c r="BH120" i="5"/>
  <c r="BH121" i="5" s="1"/>
  <c r="R118" i="5"/>
  <c r="BC118" i="5"/>
  <c r="BC119" i="5" s="1"/>
  <c r="N117" i="5"/>
  <c r="BN117" i="5"/>
  <c r="BN118" i="5" s="1"/>
  <c r="CA116" i="5"/>
  <c r="K117" i="5"/>
  <c r="K118" i="5" s="1"/>
  <c r="AC117" i="5"/>
  <c r="AC118" i="5" s="1"/>
  <c r="AC119" i="5" s="1"/>
  <c r="P117" i="5"/>
  <c r="AQ25" i="5"/>
  <c r="AN39" i="5"/>
  <c r="AN34" i="5" s="1"/>
  <c r="BQ25" i="5"/>
  <c r="CH22" i="5"/>
  <c r="AP25" i="5"/>
  <c r="AO25" i="5"/>
  <c r="BK55" i="5"/>
  <c r="BB25" i="6"/>
  <c r="AW34" i="5"/>
  <c r="BD38" i="24"/>
  <c r="BD39" i="24" s="1"/>
  <c r="BD34" i="24" s="1"/>
  <c r="BV38" i="6"/>
  <c r="BV39" i="6" s="1"/>
  <c r="BV34" i="6" s="1"/>
  <c r="AX29" i="6"/>
  <c r="AX25" i="6" s="1"/>
  <c r="AM38" i="5"/>
  <c r="AM39" i="5" s="1"/>
  <c r="AM34" i="5" s="1"/>
  <c r="AX59" i="24"/>
  <c r="AD72" i="24"/>
  <c r="AD73" i="24" s="1"/>
  <c r="AD74" i="24" s="1"/>
  <c r="AD75" i="24" s="1"/>
  <c r="AD67" i="24" s="1"/>
  <c r="BM59" i="5"/>
  <c r="BM60" i="5" s="1"/>
  <c r="BK25" i="5"/>
  <c r="AN25" i="5"/>
  <c r="AU47" i="5"/>
  <c r="AU48" i="5" s="1"/>
  <c r="CD22" i="5"/>
  <c r="AY39" i="5"/>
  <c r="AY34" i="5" s="1"/>
  <c r="AZ22" i="6"/>
  <c r="BQ86" i="5"/>
  <c r="BQ87" i="5" s="1"/>
  <c r="AS39" i="5"/>
  <c r="AS34" i="5" s="1"/>
  <c r="AV38" i="5"/>
  <c r="AV39" i="5" s="1"/>
  <c r="AV34" i="5" s="1"/>
  <c r="BL34" i="5"/>
  <c r="BP25" i="5"/>
  <c r="E72" i="24"/>
  <c r="E73" i="24" s="1"/>
  <c r="BN86" i="6"/>
  <c r="BN87" i="6" s="1"/>
  <c r="BN88" i="6" s="1"/>
  <c r="CC72" i="6"/>
  <c r="CC73" i="6" s="1"/>
  <c r="CC74" i="6" s="1"/>
  <c r="AO38" i="5"/>
  <c r="AO39" i="5" s="1"/>
  <c r="AO34" i="5" s="1"/>
  <c r="AV48" i="5"/>
  <c r="BP38" i="5"/>
  <c r="BP39" i="5" s="1"/>
  <c r="BP34" i="5" s="1"/>
  <c r="AT48" i="5"/>
  <c r="AT49" i="5" s="1"/>
  <c r="CE48" i="6"/>
  <c r="CE49" i="6" s="1"/>
  <c r="AY71" i="24"/>
  <c r="AY72" i="24" s="1"/>
  <c r="AY73" i="24" s="1"/>
  <c r="BJ38" i="5"/>
  <c r="BJ39" i="5" s="1"/>
  <c r="BO17" i="6"/>
  <c r="AR37" i="5"/>
  <c r="BD59" i="24"/>
  <c r="BD60" i="24" s="1"/>
  <c r="CF20" i="5"/>
  <c r="CF17" i="5" s="1"/>
  <c r="BB22" i="24"/>
  <c r="BR38" i="6"/>
  <c r="BR39" i="6" s="1"/>
  <c r="BR34" i="6" s="1"/>
  <c r="BU47" i="24"/>
  <c r="BU48" i="24" s="1"/>
  <c r="CF84" i="5"/>
  <c r="CF85" i="5" s="1"/>
  <c r="AP20" i="6"/>
  <c r="AP17" i="6" s="1"/>
  <c r="BL29" i="5"/>
  <c r="BL25" i="5" s="1"/>
  <c r="BV38" i="5"/>
  <c r="BV39" i="5" s="1"/>
  <c r="BV34" i="5" s="1"/>
  <c r="BL61" i="5"/>
  <c r="AV70" i="5"/>
  <c r="AV71" i="5" s="1"/>
  <c r="BP20" i="5"/>
  <c r="BP17" i="5" s="1"/>
  <c r="BF39" i="24"/>
  <c r="BF34" i="24" s="1"/>
  <c r="AQ44" i="5"/>
  <c r="BK39" i="5"/>
  <c r="BK34" i="5" s="1"/>
  <c r="BY39" i="5"/>
  <c r="BY34" i="5" s="1"/>
  <c r="AZ86" i="5"/>
  <c r="AZ87" i="5" s="1"/>
  <c r="AZ88" i="5" s="1"/>
  <c r="AV58" i="24"/>
  <c r="AV59" i="24" s="1"/>
  <c r="AV60" i="24" s="1"/>
  <c r="AV61" i="24" s="1"/>
  <c r="BT39" i="5"/>
  <c r="BT34" i="5" s="1"/>
  <c r="BN60" i="6"/>
  <c r="BN61" i="6" s="1"/>
  <c r="BN62" i="6" s="1"/>
  <c r="BW44" i="24"/>
  <c r="AN22" i="5"/>
  <c r="CB72" i="6"/>
  <c r="CB73" i="6" s="1"/>
  <c r="BR20" i="6"/>
  <c r="BR17" i="6" s="1"/>
  <c r="AS70" i="5"/>
  <c r="AS71" i="5" s="1"/>
  <c r="BH22" i="5"/>
  <c r="AW28" i="5"/>
  <c r="AW29" i="5" s="1"/>
  <c r="AW25" i="5" s="1"/>
  <c r="CF22" i="5"/>
  <c r="CE17" i="6"/>
  <c r="CC28" i="5"/>
  <c r="AQ39" i="5"/>
  <c r="AQ34" i="5" s="1"/>
  <c r="BZ88" i="5"/>
  <c r="BZ89" i="5" s="1"/>
  <c r="BZ90" i="5" s="1"/>
  <c r="BZ81" i="5" s="1"/>
  <c r="AM73" i="5"/>
  <c r="AM74" i="5" s="1"/>
  <c r="CC29" i="24"/>
  <c r="CC25" i="24" s="1"/>
  <c r="E29" i="24"/>
  <c r="E25" i="24" s="1"/>
  <c r="AW71" i="5"/>
  <c r="AW72" i="5" s="1"/>
  <c r="AY59" i="24"/>
  <c r="AY60" i="24" s="1"/>
  <c r="F29" i="24"/>
  <c r="F25" i="24" s="1"/>
  <c r="CA39" i="5"/>
  <c r="CA34" i="5" s="1"/>
  <c r="BJ48" i="5"/>
  <c r="BJ49" i="5" s="1"/>
  <c r="BJ50" i="5" s="1"/>
  <c r="BJ44" i="5" s="1"/>
  <c r="BE38" i="5"/>
  <c r="BL20" i="5"/>
  <c r="BL17" i="5" s="1"/>
  <c r="AM39" i="6"/>
  <c r="AM34" i="6" s="1"/>
  <c r="BQ20" i="6"/>
  <c r="BQ17" i="6" s="1"/>
  <c r="CA85" i="6"/>
  <c r="CA86" i="6" s="1"/>
  <c r="CA87" i="6" s="1"/>
  <c r="BJ70" i="24"/>
  <c r="BJ71" i="24" s="1"/>
  <c r="CE58" i="5"/>
  <c r="BD71" i="6"/>
  <c r="BD72" i="6" s="1"/>
  <c r="BF37" i="5"/>
  <c r="AM25" i="5"/>
  <c r="BA85" i="5"/>
  <c r="BA86" i="5" s="1"/>
  <c r="AP50" i="5"/>
  <c r="AP44" i="5" s="1"/>
  <c r="CE28" i="5"/>
  <c r="CE29" i="5" s="1"/>
  <c r="BK17" i="5"/>
  <c r="BL22" i="5"/>
  <c r="BZ38" i="5"/>
  <c r="CB28" i="5"/>
  <c r="CB29" i="5" s="1"/>
  <c r="AP38" i="5"/>
  <c r="AP39" i="5" s="1"/>
  <c r="AP34" i="5" s="1"/>
  <c r="BQ50" i="24"/>
  <c r="BQ44" i="24" s="1"/>
  <c r="BS29" i="5"/>
  <c r="BS25" i="5" s="1"/>
  <c r="AS71" i="24"/>
  <c r="AS72" i="24" s="1"/>
  <c r="AS73" i="24" s="1"/>
  <c r="AE60" i="24"/>
  <c r="AE61" i="24" s="1"/>
  <c r="BL22" i="24"/>
  <c r="AO58" i="24"/>
  <c r="AO59" i="24" s="1"/>
  <c r="AO60" i="24" s="1"/>
  <c r="AO61" i="24" s="1"/>
  <c r="BX25" i="5"/>
  <c r="AX38" i="5"/>
  <c r="BJ29" i="5"/>
  <c r="BJ25" i="5" s="1"/>
  <c r="AO86" i="24"/>
  <c r="AO87" i="24" s="1"/>
  <c r="AO88" i="24" s="1"/>
  <c r="D72" i="24"/>
  <c r="D73" i="24" s="1"/>
  <c r="BL29" i="24"/>
  <c r="BL25" i="24" s="1"/>
  <c r="CB49" i="6"/>
  <c r="CB38" i="5"/>
  <c r="CB39" i="5" s="1"/>
  <c r="AZ38" i="5"/>
  <c r="AZ39" i="5" s="1"/>
  <c r="AZ34" i="5" s="1"/>
  <c r="CE20" i="5"/>
  <c r="CE17" i="5" s="1"/>
  <c r="BL38" i="6"/>
  <c r="BL39" i="6" s="1"/>
  <c r="BL34" i="6" s="1"/>
  <c r="AW71" i="24"/>
  <c r="AW72" i="24" s="1"/>
  <c r="AW73" i="24" s="1"/>
  <c r="AW74" i="24" s="1"/>
  <c r="BZ86" i="24"/>
  <c r="BZ87" i="24" s="1"/>
  <c r="BF25" i="5"/>
  <c r="CC39" i="5"/>
  <c r="CC34" i="5" s="1"/>
  <c r="BM49" i="5"/>
  <c r="BM50" i="5" s="1"/>
  <c r="BB39" i="5"/>
  <c r="BB34" i="5" s="1"/>
  <c r="BX37" i="5"/>
  <c r="BX38" i="5" s="1"/>
  <c r="BX39" i="5" s="1"/>
  <c r="BX34" i="5" s="1"/>
  <c r="BA38" i="6"/>
  <c r="BA39" i="6" s="1"/>
  <c r="BA34" i="6" s="1"/>
  <c r="AN72" i="24"/>
  <c r="AN73" i="24" s="1"/>
  <c r="AN74" i="24" s="1"/>
  <c r="BT29" i="5"/>
  <c r="BT25" i="5" s="1"/>
  <c r="CB58" i="5"/>
  <c r="CB59" i="5" s="1"/>
  <c r="CB60" i="5" s="1"/>
  <c r="AT38" i="6"/>
  <c r="AT39" i="6" s="1"/>
  <c r="BC50" i="6"/>
  <c r="BC44" i="6" s="1"/>
  <c r="BP70" i="5"/>
  <c r="U49" i="24"/>
  <c r="U50" i="24" s="1"/>
  <c r="U44" i="24" s="1"/>
  <c r="F71" i="24"/>
  <c r="F72" i="24" s="1"/>
  <c r="BE28" i="5"/>
  <c r="BE29" i="5" s="1"/>
  <c r="BS20" i="6"/>
  <c r="BS17" i="6" s="1"/>
  <c r="CA28" i="5"/>
  <c r="CA29" i="5" s="1"/>
  <c r="BE60" i="6"/>
  <c r="BE61" i="6" s="1"/>
  <c r="AR20" i="6"/>
  <c r="AR17" i="6" s="1"/>
  <c r="AN59" i="24"/>
  <c r="AN60" i="24" s="1"/>
  <c r="CC59" i="5"/>
  <c r="BV29" i="5"/>
  <c r="BV25" i="5" s="1"/>
  <c r="BC37" i="5"/>
  <c r="BH25" i="5"/>
  <c r="CD28" i="5"/>
  <c r="CD29" i="5" s="1"/>
  <c r="BI86" i="5"/>
  <c r="AR59" i="5"/>
  <c r="AR60" i="5" s="1"/>
  <c r="CE37" i="5"/>
  <c r="BE20" i="5"/>
  <c r="BE17" i="5" s="1"/>
  <c r="AZ20" i="24"/>
  <c r="AZ17" i="24" s="1"/>
  <c r="BR25" i="6"/>
  <c r="AZ70" i="6"/>
  <c r="CC20" i="5"/>
  <c r="CC17" i="5" s="1"/>
  <c r="AW17" i="24"/>
  <c r="M28" i="24"/>
  <c r="M29" i="24" s="1"/>
  <c r="M25" i="24" s="1"/>
  <c r="BH49" i="5"/>
  <c r="BH50" i="5" s="1"/>
  <c r="BH44" i="5" s="1"/>
  <c r="BE48" i="5"/>
  <c r="BE49" i="5" s="1"/>
  <c r="I71" i="24"/>
  <c r="I72" i="24" s="1"/>
  <c r="CC17" i="24"/>
  <c r="BV29" i="6"/>
  <c r="BV25" i="6" s="1"/>
  <c r="P39" i="24"/>
  <c r="P34" i="24" s="1"/>
  <c r="BD38" i="5"/>
  <c r="BD39" i="5" s="1"/>
  <c r="BG38" i="5"/>
  <c r="BW73" i="24"/>
  <c r="BW74" i="24" s="1"/>
  <c r="BH71" i="24"/>
  <c r="BH72" i="24" s="1"/>
  <c r="J29" i="24"/>
  <c r="J25" i="24" s="1"/>
  <c r="BK73" i="5"/>
  <c r="BK74" i="5" s="1"/>
  <c r="BD49" i="6"/>
  <c r="BD50" i="6" s="1"/>
  <c r="BD44" i="6" s="1"/>
  <c r="BU28" i="5"/>
  <c r="X86" i="24"/>
  <c r="X87" i="24" s="1"/>
  <c r="BA29" i="5"/>
  <c r="BA25" i="5" s="1"/>
  <c r="CF61" i="5"/>
  <c r="CF62" i="5" s="1"/>
  <c r="CF55" i="5" s="1"/>
  <c r="CA29" i="6"/>
  <c r="CA25" i="6" s="1"/>
  <c r="AQ59" i="6"/>
  <c r="AQ60" i="6" s="1"/>
  <c r="BJ72" i="5"/>
  <c r="BY85" i="6"/>
  <c r="AM49" i="5"/>
  <c r="AM50" i="5" s="1"/>
  <c r="AM44" i="5" s="1"/>
  <c r="BE60" i="5"/>
  <c r="BE61" i="5" s="1"/>
  <c r="BE62" i="5" s="1"/>
  <c r="AS85" i="5"/>
  <c r="BY38" i="6"/>
  <c r="BY39" i="6" s="1"/>
  <c r="BY34" i="6" s="1"/>
  <c r="AX22" i="24"/>
  <c r="AN62" i="5"/>
  <c r="AN55" i="5" s="1"/>
  <c r="BB71" i="6"/>
  <c r="CD29" i="6"/>
  <c r="CD25" i="6" s="1"/>
  <c r="BN73" i="6"/>
  <c r="BN74" i="6" s="1"/>
  <c r="BN75" i="6" s="1"/>
  <c r="BO47" i="5"/>
  <c r="BJ58" i="5"/>
  <c r="AX20" i="24"/>
  <c r="AX17" i="24" s="1"/>
  <c r="AP61" i="5"/>
  <c r="AP62" i="5" s="1"/>
  <c r="AP55" i="5" s="1"/>
  <c r="CB60" i="6"/>
  <c r="CB61" i="6" s="1"/>
  <c r="BM38" i="6"/>
  <c r="BM39" i="6" s="1"/>
  <c r="P17" i="24"/>
  <c r="AQ85" i="6"/>
  <c r="AQ86" i="6" s="1"/>
  <c r="AQ87" i="6" s="1"/>
  <c r="AM37" i="24"/>
  <c r="AM38" i="24" s="1"/>
  <c r="BY34" i="24"/>
  <c r="BN70" i="5"/>
  <c r="BN71" i="5" s="1"/>
  <c r="BB85" i="5"/>
  <c r="BB86" i="5" s="1"/>
  <c r="CF70" i="5"/>
  <c r="CG85" i="5"/>
  <c r="CG86" i="5" s="1"/>
  <c r="AW47" i="24"/>
  <c r="AW48" i="24" s="1"/>
  <c r="AW49" i="24" s="1"/>
  <c r="CH37" i="24"/>
  <c r="CH38" i="24" s="1"/>
  <c r="CF38" i="24"/>
  <c r="CF39" i="24" s="1"/>
  <c r="BX74" i="24"/>
  <c r="BH71" i="6"/>
  <c r="BH72" i="6" s="1"/>
  <c r="BX34" i="24"/>
  <c r="CD47" i="5"/>
  <c r="CD48" i="5" s="1"/>
  <c r="CD49" i="5" s="1"/>
  <c r="CD50" i="5" s="1"/>
  <c r="CG61" i="5"/>
  <c r="CG62" i="5" s="1"/>
  <c r="CG55" i="5" s="1"/>
  <c r="BT38" i="6"/>
  <c r="BT39" i="6" s="1"/>
  <c r="BT34" i="6" s="1"/>
  <c r="CC48" i="24"/>
  <c r="CC49" i="24" s="1"/>
  <c r="AU17" i="24"/>
  <c r="BF59" i="5"/>
  <c r="CH60" i="5"/>
  <c r="CH61" i="5" s="1"/>
  <c r="CG71" i="5"/>
  <c r="CG72" i="5" s="1"/>
  <c r="AM60" i="5"/>
  <c r="AM61" i="5" s="1"/>
  <c r="AU71" i="24"/>
  <c r="AU72" i="24" s="1"/>
  <c r="AF38" i="24"/>
  <c r="AF39" i="24" s="1"/>
  <c r="AF34" i="24" s="1"/>
  <c r="AM49" i="6"/>
  <c r="BH34" i="5"/>
  <c r="BZ20" i="6"/>
  <c r="BZ17" i="6" s="1"/>
  <c r="AO58" i="6"/>
  <c r="AO59" i="6" s="1"/>
  <c r="CH48" i="5"/>
  <c r="AI60" i="24"/>
  <c r="AI61" i="24" s="1"/>
  <c r="AF71" i="24"/>
  <c r="AT85" i="5"/>
  <c r="AT86" i="5" s="1"/>
  <c r="AT87" i="5" s="1"/>
  <c r="W29" i="24"/>
  <c r="W25" i="24" s="1"/>
  <c r="BQ70" i="5"/>
  <c r="BI71" i="5"/>
  <c r="BI72" i="5" s="1"/>
  <c r="AR85" i="5"/>
  <c r="AR86" i="5" s="1"/>
  <c r="BA71" i="6"/>
  <c r="BA72" i="6" s="1"/>
  <c r="BA73" i="6" s="1"/>
  <c r="BA74" i="6" s="1"/>
  <c r="P48" i="24"/>
  <c r="P49" i="24" s="1"/>
  <c r="BB29" i="5"/>
  <c r="BB25" i="5" s="1"/>
  <c r="BH58" i="5"/>
  <c r="BH59" i="5" s="1"/>
  <c r="AZ49" i="5"/>
  <c r="AZ50" i="5" s="1"/>
  <c r="AY25" i="5"/>
  <c r="AZ48" i="24"/>
  <c r="AZ49" i="24" s="1"/>
  <c r="X61" i="24"/>
  <c r="CG84" i="24"/>
  <c r="CG85" i="24" s="1"/>
  <c r="AB70" i="24"/>
  <c r="AB71" i="24" s="1"/>
  <c r="AB72" i="24" s="1"/>
  <c r="BA20" i="24"/>
  <c r="BA17" i="24" s="1"/>
  <c r="AT58" i="5"/>
  <c r="AT59" i="5" s="1"/>
  <c r="BB39" i="24"/>
  <c r="BB34" i="24" s="1"/>
  <c r="BO59" i="24"/>
  <c r="BZ29" i="5"/>
  <c r="BZ25" i="5" s="1"/>
  <c r="BE85" i="5"/>
  <c r="BE86" i="5" s="1"/>
  <c r="BE87" i="5" s="1"/>
  <c r="BP47" i="5"/>
  <c r="BS48" i="24"/>
  <c r="AT58" i="6"/>
  <c r="AT59" i="6" s="1"/>
  <c r="AU58" i="6"/>
  <c r="CD60" i="5"/>
  <c r="AT71" i="5"/>
  <c r="AT72" i="5" s="1"/>
  <c r="AT73" i="5" s="1"/>
  <c r="CB47" i="5"/>
  <c r="CB48" i="5" s="1"/>
  <c r="CE47" i="5"/>
  <c r="Q47" i="24"/>
  <c r="AU38" i="5"/>
  <c r="BQ59" i="6"/>
  <c r="BQ60" i="6" s="1"/>
  <c r="BQ61" i="6" s="1"/>
  <c r="CD85" i="5"/>
  <c r="CD86" i="5" s="1"/>
  <c r="V29" i="24"/>
  <c r="V25" i="24" s="1"/>
  <c r="BS38" i="5"/>
  <c r="BS39" i="5" s="1"/>
  <c r="BS34" i="5" s="1"/>
  <c r="AN47" i="6"/>
  <c r="AV38" i="24"/>
  <c r="AV39" i="24" s="1"/>
  <c r="BE58" i="24"/>
  <c r="BE59" i="24" s="1"/>
  <c r="BV44" i="24"/>
  <c r="AI85" i="24"/>
  <c r="AI86" i="24" s="1"/>
  <c r="AX87" i="5"/>
  <c r="AX88" i="5" s="1"/>
  <c r="CH85" i="5"/>
  <c r="AN49" i="5"/>
  <c r="AB37" i="24"/>
  <c r="AB38" i="24" s="1"/>
  <c r="AB39" i="24" s="1"/>
  <c r="AB34" i="24" s="1"/>
  <c r="BA47" i="5"/>
  <c r="BA48" i="5" s="1"/>
  <c r="BD60" i="5"/>
  <c r="BD61" i="5" s="1"/>
  <c r="BZ47" i="5"/>
  <c r="AA71" i="24"/>
  <c r="AA72" i="24" s="1"/>
  <c r="BJ86" i="5"/>
  <c r="BJ87" i="5" s="1"/>
  <c r="BJ88" i="5" s="1"/>
  <c r="AM17" i="24"/>
  <c r="AO25" i="24"/>
  <c r="CE84" i="5"/>
  <c r="CE85" i="5" s="1"/>
  <c r="BQ47" i="5"/>
  <c r="BQ48" i="5" s="1"/>
  <c r="AZ29" i="5"/>
  <c r="AZ25" i="5" s="1"/>
  <c r="BY50" i="5"/>
  <c r="BY44" i="5" s="1"/>
  <c r="BO71" i="5"/>
  <c r="BN59" i="5"/>
  <c r="CB20" i="6"/>
  <c r="CB17" i="6" s="1"/>
  <c r="CE61" i="6"/>
  <c r="CE62" i="6" s="1"/>
  <c r="CE55" i="6" s="1"/>
  <c r="CA71" i="24"/>
  <c r="CC39" i="24"/>
  <c r="CC34" i="24" s="1"/>
  <c r="Q25" i="24"/>
  <c r="AU70" i="5"/>
  <c r="AU71" i="5" s="1"/>
  <c r="BO59" i="5"/>
  <c r="BP58" i="5"/>
  <c r="BP59" i="5" s="1"/>
  <c r="BF48" i="5"/>
  <c r="BF49" i="5" s="1"/>
  <c r="CG38" i="24"/>
  <c r="CA17" i="6"/>
  <c r="BE39" i="24"/>
  <c r="BE34" i="24" s="1"/>
  <c r="O17" i="24"/>
  <c r="H47" i="24"/>
  <c r="H48" i="24" s="1"/>
  <c r="H49" i="24" s="1"/>
  <c r="H50" i="24" s="1"/>
  <c r="BK70" i="24"/>
  <c r="AQ58" i="5"/>
  <c r="D17" i="24"/>
  <c r="AY20" i="24"/>
  <c r="AY17" i="24" s="1"/>
  <c r="AZ58" i="5"/>
  <c r="AV47" i="24"/>
  <c r="AV48" i="24" s="1"/>
  <c r="AV49" i="24" s="1"/>
  <c r="BP29" i="24"/>
  <c r="BP25" i="24" s="1"/>
  <c r="BL50" i="5"/>
  <c r="BL44" i="5" s="1"/>
  <c r="AO60" i="5"/>
  <c r="AY39" i="6"/>
  <c r="AY34" i="6" s="1"/>
  <c r="BC25" i="6"/>
  <c r="AP85" i="24"/>
  <c r="AP86" i="24" s="1"/>
  <c r="BK48" i="6"/>
  <c r="BK49" i="6" s="1"/>
  <c r="BT47" i="5"/>
  <c r="BB17" i="24"/>
  <c r="AQ70" i="5"/>
  <c r="AQ71" i="5" s="1"/>
  <c r="BP86" i="5"/>
  <c r="BC47" i="5"/>
  <c r="BC48" i="5" s="1"/>
  <c r="AR71" i="5"/>
  <c r="BJ49" i="6"/>
  <c r="BJ50" i="6" s="1"/>
  <c r="AX72" i="24"/>
  <c r="AX73" i="24" s="1"/>
  <c r="S25" i="24"/>
  <c r="J85" i="24"/>
  <c r="J86" i="24" s="1"/>
  <c r="BD85" i="5"/>
  <c r="BD86" i="5" s="1"/>
  <c r="BR70" i="5"/>
  <c r="AU47" i="24"/>
  <c r="BH72" i="5"/>
  <c r="AO50" i="5"/>
  <c r="AO44" i="5" s="1"/>
  <c r="U60" i="24"/>
  <c r="U61" i="24" s="1"/>
  <c r="U62" i="24" s="1"/>
  <c r="BN29" i="24"/>
  <c r="BN25" i="24" s="1"/>
  <c r="AI38" i="24"/>
  <c r="AI39" i="24" s="1"/>
  <c r="AI34" i="24" s="1"/>
  <c r="AV22" i="24"/>
  <c r="BU49" i="5"/>
  <c r="BU50" i="5" s="1"/>
  <c r="BU44" i="5" s="1"/>
  <c r="CG38" i="5"/>
  <c r="CA47" i="5"/>
  <c r="CA48" i="5" s="1"/>
  <c r="AR71" i="6"/>
  <c r="W47" i="24"/>
  <c r="CF71" i="24"/>
  <c r="CF72" i="24" s="1"/>
  <c r="BX59" i="5"/>
  <c r="BX60" i="5" s="1"/>
  <c r="BX50" i="5"/>
  <c r="BX44" i="5" s="1"/>
  <c r="AR47" i="5"/>
  <c r="AS47" i="5"/>
  <c r="AS48" i="5" s="1"/>
  <c r="BR58" i="5"/>
  <c r="BR59" i="5" s="1"/>
  <c r="BR60" i="5" s="1"/>
  <c r="BI47" i="5"/>
  <c r="CG47" i="5"/>
  <c r="CG48" i="5" s="1"/>
  <c r="R25" i="24"/>
  <c r="AL85" i="24"/>
  <c r="AL86" i="24" s="1"/>
  <c r="N71" i="24"/>
  <c r="N72" i="24" s="1"/>
  <c r="N73" i="24" s="1"/>
  <c r="BH29" i="24"/>
  <c r="BH25" i="24" s="1"/>
  <c r="BG48" i="5"/>
  <c r="CC47" i="5"/>
  <c r="CH39" i="5"/>
  <c r="CH34" i="5" s="1"/>
  <c r="AR25" i="6"/>
  <c r="BO71" i="6"/>
  <c r="BO72" i="6" s="1"/>
  <c r="AM17" i="6"/>
  <c r="BB49" i="24"/>
  <c r="BB50" i="24" s="1"/>
  <c r="BB44" i="24" s="1"/>
  <c r="Z59" i="24"/>
  <c r="BG59" i="5"/>
  <c r="BG60" i="5" s="1"/>
  <c r="AS59" i="5"/>
  <c r="CH71" i="5"/>
  <c r="CH72" i="5" s="1"/>
  <c r="BH86" i="5"/>
  <c r="BQ48" i="6"/>
  <c r="BQ49" i="6" s="1"/>
  <c r="BQ50" i="6" s="1"/>
  <c r="BK47" i="5"/>
  <c r="AN22" i="6"/>
  <c r="BR59" i="6"/>
  <c r="BR60" i="6" s="1"/>
  <c r="BH86" i="6"/>
  <c r="BH87" i="6" s="1"/>
  <c r="BH88" i="6" s="1"/>
  <c r="BH38" i="24"/>
  <c r="BH39" i="24" s="1"/>
  <c r="BH34" i="24" s="1"/>
  <c r="AA55" i="24"/>
  <c r="AK71" i="24"/>
  <c r="BQ58" i="5"/>
  <c r="BQ59" i="5" s="1"/>
  <c r="BQ60" i="5" s="1"/>
  <c r="BY28" i="5"/>
  <c r="BY29" i="5" s="1"/>
  <c r="AU71" i="6"/>
  <c r="AU72" i="6" s="1"/>
  <c r="BL59" i="6"/>
  <c r="BL60" i="6" s="1"/>
  <c r="BL61" i="6" s="1"/>
  <c r="AN20" i="6"/>
  <c r="AN17" i="6" s="1"/>
  <c r="BE71" i="6"/>
  <c r="BE72" i="6" s="1"/>
  <c r="BE73" i="6" s="1"/>
  <c r="AP25" i="24"/>
  <c r="L28" i="24"/>
  <c r="L29" i="24" s="1"/>
  <c r="L25" i="24" s="1"/>
  <c r="BK86" i="5"/>
  <c r="AQ20" i="24"/>
  <c r="AQ17" i="24" s="1"/>
  <c r="BU85" i="5"/>
  <c r="BN47" i="5"/>
  <c r="BR47" i="5"/>
  <c r="BI58" i="5"/>
  <c r="AP71" i="5"/>
  <c r="AP72" i="5" s="1"/>
  <c r="CF48" i="5"/>
  <c r="CF49" i="5" s="1"/>
  <c r="CF50" i="5" s="1"/>
  <c r="AV59" i="6"/>
  <c r="BD49" i="5"/>
  <c r="BB48" i="5"/>
  <c r="BB49" i="5" s="1"/>
  <c r="BB50" i="5" s="1"/>
  <c r="BK86" i="6"/>
  <c r="BK87" i="6" s="1"/>
  <c r="CD49" i="24"/>
  <c r="CD50" i="24" s="1"/>
  <c r="AW85" i="24"/>
  <c r="AW86" i="24" s="1"/>
  <c r="BW85" i="24"/>
  <c r="BW86" i="24" s="1"/>
  <c r="AV39" i="6"/>
  <c r="AV34" i="6" s="1"/>
  <c r="BZ60" i="6"/>
  <c r="BZ61" i="6" s="1"/>
  <c r="BV86" i="24"/>
  <c r="BV87" i="24" s="1"/>
  <c r="BN49" i="6"/>
  <c r="BN50" i="6" s="1"/>
  <c r="BN44" i="6" s="1"/>
  <c r="AV25" i="6"/>
  <c r="AT48" i="6"/>
  <c r="AV84" i="24"/>
  <c r="AV85" i="24" s="1"/>
  <c r="AS84" i="24"/>
  <c r="AS85" i="24" s="1"/>
  <c r="AS86" i="24" s="1"/>
  <c r="BC70" i="6"/>
  <c r="BC71" i="6" s="1"/>
  <c r="BC87" i="6"/>
  <c r="AR72" i="24"/>
  <c r="AN22" i="24"/>
  <c r="AN20" i="24"/>
  <c r="AN17" i="24" s="1"/>
  <c r="W37" i="24"/>
  <c r="W38" i="24" s="1"/>
  <c r="AK39" i="24"/>
  <c r="AK34" i="24" s="1"/>
  <c r="BC71" i="5"/>
  <c r="BC72" i="5" s="1"/>
  <c r="AP60" i="6"/>
  <c r="AP61" i="6" s="1"/>
  <c r="BM61" i="6"/>
  <c r="BM62" i="6" s="1"/>
  <c r="BG47" i="6"/>
  <c r="BV58" i="6"/>
  <c r="BI38" i="6"/>
  <c r="BI39" i="6" s="1"/>
  <c r="R87" i="24"/>
  <c r="R88" i="24" s="1"/>
  <c r="BP47" i="6"/>
  <c r="AW85" i="6"/>
  <c r="W58" i="24"/>
  <c r="AZ85" i="24"/>
  <c r="AZ86" i="24" s="1"/>
  <c r="CH84" i="24"/>
  <c r="BM39" i="24"/>
  <c r="BM34" i="24" s="1"/>
  <c r="BD29" i="6"/>
  <c r="BD25" i="6" s="1"/>
  <c r="M71" i="24"/>
  <c r="BA59" i="5"/>
  <c r="BA60" i="5" s="1"/>
  <c r="BW71" i="5"/>
  <c r="BW72" i="5" s="1"/>
  <c r="BG38" i="6"/>
  <c r="BG39" i="6" s="1"/>
  <c r="BG34" i="6" s="1"/>
  <c r="AQ39" i="6"/>
  <c r="AQ34" i="6" s="1"/>
  <c r="CD61" i="6"/>
  <c r="BG84" i="6"/>
  <c r="AM71" i="6"/>
  <c r="BO61" i="6"/>
  <c r="BO62" i="6" s="1"/>
  <c r="BO55" i="6" s="1"/>
  <c r="CB84" i="6"/>
  <c r="CB85" i="6" s="1"/>
  <c r="F84" i="24"/>
  <c r="AY49" i="6"/>
  <c r="AY50" i="6" s="1"/>
  <c r="BO47" i="6"/>
  <c r="BO48" i="6" s="1"/>
  <c r="AT84" i="6"/>
  <c r="BY72" i="6"/>
  <c r="BA61" i="24"/>
  <c r="BA62" i="24" s="1"/>
  <c r="BA55" i="24" s="1"/>
  <c r="BX60" i="24"/>
  <c r="BX61" i="24" s="1"/>
  <c r="T70" i="24"/>
  <c r="T71" i="24" s="1"/>
  <c r="AD38" i="24"/>
  <c r="AD39" i="24" s="1"/>
  <c r="L37" i="24"/>
  <c r="L38" i="24" s="1"/>
  <c r="AY70" i="6"/>
  <c r="AY71" i="6" s="1"/>
  <c r="BS58" i="6"/>
  <c r="BS59" i="6" s="1"/>
  <c r="BD59" i="6"/>
  <c r="BD60" i="6" s="1"/>
  <c r="AN58" i="6"/>
  <c r="AX84" i="24"/>
  <c r="AQ71" i="6"/>
  <c r="AC60" i="24"/>
  <c r="BE73" i="24"/>
  <c r="BE74" i="24" s="1"/>
  <c r="AO70" i="24"/>
  <c r="BM71" i="5"/>
  <c r="BM72" i="5" s="1"/>
  <c r="BF58" i="24"/>
  <c r="AV84" i="6"/>
  <c r="CD84" i="24"/>
  <c r="I84" i="24"/>
  <c r="I85" i="24" s="1"/>
  <c r="S59" i="24"/>
  <c r="S60" i="24" s="1"/>
  <c r="CA59" i="5"/>
  <c r="CA60" i="5" s="1"/>
  <c r="BK70" i="6"/>
  <c r="BK71" i="6" s="1"/>
  <c r="AF84" i="24"/>
  <c r="AW58" i="6"/>
  <c r="AW59" i="6" s="1"/>
  <c r="AW60" i="6" s="1"/>
  <c r="AW61" i="6" s="1"/>
  <c r="BR47" i="6"/>
  <c r="BR48" i="6" s="1"/>
  <c r="AQ17" i="6"/>
  <c r="AP70" i="24"/>
  <c r="AP71" i="24" s="1"/>
  <c r="BG25" i="24"/>
  <c r="BX29" i="24"/>
  <c r="BX25" i="24" s="1"/>
  <c r="BX72" i="6"/>
  <c r="BX73" i="6" s="1"/>
  <c r="CC25" i="6"/>
  <c r="BP28" i="6"/>
  <c r="BQ37" i="6"/>
  <c r="BB59" i="6"/>
  <c r="BY72" i="24"/>
  <c r="AP47" i="24"/>
  <c r="AP48" i="24" s="1"/>
  <c r="AP49" i="24" s="1"/>
  <c r="AZ62" i="24"/>
  <c r="AZ55" i="24" s="1"/>
  <c r="BR70" i="24"/>
  <c r="BR71" i="24" s="1"/>
  <c r="W20" i="24"/>
  <c r="W17" i="24" s="1"/>
  <c r="AH71" i="24"/>
  <c r="AM49" i="24"/>
  <c r="BZ29" i="6"/>
  <c r="BZ25" i="6" s="1"/>
  <c r="BP47" i="24"/>
  <c r="BP48" i="24" s="1"/>
  <c r="BK59" i="24"/>
  <c r="BK60" i="24" s="1"/>
  <c r="AL59" i="24"/>
  <c r="AL60" i="24" s="1"/>
  <c r="AX39" i="24"/>
  <c r="AX34" i="24" s="1"/>
  <c r="AG47" i="24"/>
  <c r="AO73" i="5"/>
  <c r="AO74" i="5" s="1"/>
  <c r="BF84" i="24"/>
  <c r="BF85" i="24" s="1"/>
  <c r="BU62" i="5"/>
  <c r="BU55" i="5" s="1"/>
  <c r="AB25" i="24"/>
  <c r="AV87" i="5"/>
  <c r="BI72" i="6"/>
  <c r="BI73" i="6" s="1"/>
  <c r="CD71" i="6"/>
  <c r="CD72" i="6" s="1"/>
  <c r="AS70" i="6"/>
  <c r="AS71" i="6" s="1"/>
  <c r="CA38" i="6"/>
  <c r="CA39" i="6" s="1"/>
  <c r="BR71" i="6"/>
  <c r="AS48" i="6"/>
  <c r="AS49" i="6" s="1"/>
  <c r="Z90" i="24"/>
  <c r="Z81" i="24" s="1"/>
  <c r="CD38" i="24"/>
  <c r="CD39" i="24" s="1"/>
  <c r="CD34" i="24" s="1"/>
  <c r="AO47" i="24"/>
  <c r="BK47" i="24"/>
  <c r="BK48" i="24" s="1"/>
  <c r="U70" i="24"/>
  <c r="U71" i="24" s="1"/>
  <c r="AC38" i="24"/>
  <c r="BW29" i="24"/>
  <c r="BW25" i="24" s="1"/>
  <c r="BG59" i="24"/>
  <c r="BG60" i="24" s="1"/>
  <c r="BK59" i="6"/>
  <c r="BU39" i="24"/>
  <c r="BU34" i="24" s="1"/>
  <c r="BL37" i="24"/>
  <c r="BT50" i="24"/>
  <c r="BT44" i="24" s="1"/>
  <c r="BV59" i="24"/>
  <c r="AN48" i="24"/>
  <c r="AN49" i="24" s="1"/>
  <c r="P70" i="24"/>
  <c r="BF47" i="6"/>
  <c r="AW28" i="6"/>
  <c r="AW29" i="6" s="1"/>
  <c r="AT71" i="6"/>
  <c r="AE84" i="24"/>
  <c r="BU58" i="6"/>
  <c r="BV71" i="24"/>
  <c r="BT72" i="24"/>
  <c r="BT73" i="24" s="1"/>
  <c r="D84" i="24"/>
  <c r="D85" i="24" s="1"/>
  <c r="AP85" i="6"/>
  <c r="AP86" i="6" s="1"/>
  <c r="AA37" i="24"/>
  <c r="AA38" i="24" s="1"/>
  <c r="I49" i="24"/>
  <c r="I50" i="24" s="1"/>
  <c r="I44" i="24" s="1"/>
  <c r="BB29" i="24"/>
  <c r="BB25" i="24" s="1"/>
  <c r="BI85" i="24"/>
  <c r="BI86" i="24" s="1"/>
  <c r="BS60" i="24"/>
  <c r="BX85" i="6"/>
  <c r="BT71" i="6"/>
  <c r="O58" i="24"/>
  <c r="O59" i="24" s="1"/>
  <c r="O60" i="24" s="1"/>
  <c r="BX50" i="24"/>
  <c r="BX44" i="24" s="1"/>
  <c r="K37" i="24"/>
  <c r="K38" i="24" s="1"/>
  <c r="BR37" i="24"/>
  <c r="BR38" i="24" s="1"/>
  <c r="X49" i="24"/>
  <c r="X50" i="24" s="1"/>
  <c r="AB87" i="24"/>
  <c r="BE72" i="5"/>
  <c r="BE73" i="5" s="1"/>
  <c r="CH49" i="24"/>
  <c r="CH50" i="24" s="1"/>
  <c r="BJ20" i="24"/>
  <c r="BJ17" i="24" s="1"/>
  <c r="AH38" i="24"/>
  <c r="AH39" i="24" s="1"/>
  <c r="AH34" i="24" s="1"/>
  <c r="BP38" i="6"/>
  <c r="BP39" i="6" s="1"/>
  <c r="AZ59" i="6"/>
  <c r="AZ60" i="6" s="1"/>
  <c r="AA47" i="24"/>
  <c r="AA48" i="24" s="1"/>
  <c r="AA49" i="24" s="1"/>
  <c r="CC84" i="5"/>
  <c r="CD37" i="6"/>
  <c r="CD38" i="6" s="1"/>
  <c r="AW70" i="6"/>
  <c r="BU28" i="6"/>
  <c r="BU29" i="6" s="1"/>
  <c r="T85" i="24"/>
  <c r="AS29" i="6"/>
  <c r="AS25" i="6" s="1"/>
  <c r="AY85" i="24"/>
  <c r="BU71" i="6"/>
  <c r="BU72" i="6" s="1"/>
  <c r="AU84" i="24"/>
  <c r="AU85" i="24" s="1"/>
  <c r="AU86" i="24" s="1"/>
  <c r="BP22" i="6"/>
  <c r="BP17" i="6"/>
  <c r="BC37" i="6"/>
  <c r="BC38" i="6" s="1"/>
  <c r="BC39" i="6" s="1"/>
  <c r="J38" i="24"/>
  <c r="J39" i="24" s="1"/>
  <c r="S48" i="24"/>
  <c r="S49" i="24" s="1"/>
  <c r="BD39" i="6"/>
  <c r="BD34" i="6" s="1"/>
  <c r="BG85" i="5"/>
  <c r="BG86" i="5" s="1"/>
  <c r="BY70" i="5"/>
  <c r="AO71" i="6"/>
  <c r="AO72" i="6" s="1"/>
  <c r="BQ28" i="6"/>
  <c r="BX85" i="24"/>
  <c r="BF38" i="6"/>
  <c r="BF39" i="6" s="1"/>
  <c r="BF34" i="6" s="1"/>
  <c r="CB39" i="6"/>
  <c r="CB34" i="6" s="1"/>
  <c r="BS71" i="6"/>
  <c r="AU38" i="6"/>
  <c r="AU39" i="6" s="1"/>
  <c r="AU34" i="6" s="1"/>
  <c r="BB73" i="24"/>
  <c r="BS47" i="6"/>
  <c r="BS48" i="6" s="1"/>
  <c r="BY29" i="6"/>
  <c r="BY25" i="6" s="1"/>
  <c r="BW37" i="6"/>
  <c r="BW38" i="6" s="1"/>
  <c r="J72" i="24"/>
  <c r="J73" i="24" s="1"/>
  <c r="J74" i="24" s="1"/>
  <c r="BJ38" i="6"/>
  <c r="BJ39" i="6" s="1"/>
  <c r="AQ70" i="24"/>
  <c r="AQ71" i="24" s="1"/>
  <c r="BT39" i="24"/>
  <c r="BT34" i="24" s="1"/>
  <c r="BA49" i="24"/>
  <c r="AG34" i="24"/>
  <c r="BM86" i="5"/>
  <c r="CE37" i="6"/>
  <c r="CE38" i="6" s="1"/>
  <c r="BB20" i="6"/>
  <c r="BB17" i="6" s="1"/>
  <c r="BI28" i="6"/>
  <c r="AS38" i="6"/>
  <c r="G84" i="24"/>
  <c r="AO47" i="6"/>
  <c r="BO34" i="6"/>
  <c r="BX47" i="6"/>
  <c r="BA71" i="24"/>
  <c r="BB86" i="6"/>
  <c r="BB87" i="6" s="1"/>
  <c r="N38" i="24"/>
  <c r="N39" i="24" s="1"/>
  <c r="N34" i="24" s="1"/>
  <c r="CE59" i="24"/>
  <c r="CE60" i="24" s="1"/>
  <c r="CA50" i="24"/>
  <c r="CA44" i="24" s="1"/>
  <c r="AT37" i="24"/>
  <c r="AT38" i="24" s="1"/>
  <c r="AI71" i="24"/>
  <c r="AI72" i="24" s="1"/>
  <c r="BX34" i="6"/>
  <c r="CE37" i="24"/>
  <c r="BM70" i="6"/>
  <c r="BL70" i="6"/>
  <c r="BL71" i="6" s="1"/>
  <c r="BJ29" i="6"/>
  <c r="BJ25" i="6" s="1"/>
  <c r="CA58" i="6"/>
  <c r="CA59" i="6" s="1"/>
  <c r="Q84" i="24"/>
  <c r="AY58" i="6"/>
  <c r="AY59" i="6" s="1"/>
  <c r="BC86" i="24"/>
  <c r="BL29" i="6"/>
  <c r="BL25" i="6" s="1"/>
  <c r="E84" i="24"/>
  <c r="E85" i="24" s="1"/>
  <c r="E86" i="24" s="1"/>
  <c r="BK38" i="6"/>
  <c r="BK39" i="6" s="1"/>
  <c r="BK34" i="6" s="1"/>
  <c r="BS37" i="6"/>
  <c r="BS38" i="6" s="1"/>
  <c r="CB71" i="24"/>
  <c r="AT85" i="24"/>
  <c r="BF72" i="6"/>
  <c r="BL48" i="6"/>
  <c r="BL49" i="6" s="1"/>
  <c r="BL50" i="6" s="1"/>
  <c r="AK60" i="24"/>
  <c r="AK61" i="24" s="1"/>
  <c r="AK62" i="24" s="1"/>
  <c r="CH28" i="24"/>
  <c r="CH29" i="24" s="1"/>
  <c r="BN37" i="24"/>
  <c r="CG70" i="24"/>
  <c r="CA87" i="5"/>
  <c r="BS48" i="5"/>
  <c r="AQ85" i="5"/>
  <c r="AQ86" i="5" s="1"/>
  <c r="BJ47" i="24"/>
  <c r="BJ48" i="24" s="1"/>
  <c r="CE89" i="6"/>
  <c r="CE90" i="6" s="1"/>
  <c r="CE81" i="6" s="1"/>
  <c r="AV70" i="24"/>
  <c r="BV87" i="6"/>
  <c r="AO17" i="6"/>
  <c r="BT47" i="6"/>
  <c r="BT48" i="6" s="1"/>
  <c r="AR86" i="24"/>
  <c r="AR87" i="24" s="1"/>
  <c r="AX39" i="6"/>
  <c r="AX34" i="6" s="1"/>
  <c r="BE85" i="6"/>
  <c r="BM86" i="6"/>
  <c r="CF58" i="24"/>
  <c r="K58" i="24"/>
  <c r="AV28" i="24"/>
  <c r="BQ38" i="24"/>
  <c r="BQ39" i="24" s="1"/>
  <c r="BQ34" i="24" s="1"/>
  <c r="CE29" i="24"/>
  <c r="CE25" i="24" s="1"/>
  <c r="M85" i="24"/>
  <c r="M86" i="24" s="1"/>
  <c r="BV87" i="5"/>
  <c r="BV88" i="5" s="1"/>
  <c r="BV89" i="5" s="1"/>
  <c r="AL48" i="24"/>
  <c r="AL49" i="24" s="1"/>
  <c r="BW86" i="6"/>
  <c r="BW87" i="6" s="1"/>
  <c r="AM29" i="6"/>
  <c r="AM25" i="6" s="1"/>
  <c r="BM49" i="6"/>
  <c r="BM50" i="6" s="1"/>
  <c r="AU29" i="6"/>
  <c r="AU25" i="6" s="1"/>
  <c r="AA86" i="24"/>
  <c r="AX70" i="6"/>
  <c r="AW38" i="6"/>
  <c r="AW39" i="6" s="1"/>
  <c r="BB87" i="24"/>
  <c r="W86" i="24"/>
  <c r="AU59" i="24"/>
  <c r="AU60" i="24" s="1"/>
  <c r="AU61" i="24" s="1"/>
  <c r="BN85" i="24"/>
  <c r="BN86" i="24" s="1"/>
  <c r="M50" i="24"/>
  <c r="M44" i="24" s="1"/>
  <c r="AG61" i="24"/>
  <c r="AG62" i="24" s="1"/>
  <c r="BW60" i="24"/>
  <c r="BW61" i="24" s="1"/>
  <c r="BT58" i="5"/>
  <c r="BT59" i="5" s="1"/>
  <c r="BD74" i="24"/>
  <c r="Z71" i="24"/>
  <c r="Z72" i="24" s="1"/>
  <c r="Z73" i="24" s="1"/>
  <c r="CE71" i="6"/>
  <c r="CE72" i="6" s="1"/>
  <c r="AN85" i="6"/>
  <c r="AN86" i="6" s="1"/>
  <c r="AN87" i="6" s="1"/>
  <c r="AZ39" i="6"/>
  <c r="AZ34" i="6" s="1"/>
  <c r="AR85" i="6"/>
  <c r="AS84" i="6"/>
  <c r="AU47" i="6"/>
  <c r="AU48" i="6" s="1"/>
  <c r="AU49" i="6" s="1"/>
  <c r="AU50" i="6" s="1"/>
  <c r="AV48" i="6"/>
  <c r="BA85" i="24"/>
  <c r="BA86" i="24" s="1"/>
  <c r="BA87" i="24" s="1"/>
  <c r="AF28" i="24"/>
  <c r="N28" i="24"/>
  <c r="N29" i="24" s="1"/>
  <c r="AX58" i="5"/>
  <c r="AX59" i="5" s="1"/>
  <c r="BQ72" i="6"/>
  <c r="BQ73" i="6" s="1"/>
  <c r="BQ74" i="6" s="1"/>
  <c r="BF84" i="6"/>
  <c r="BF85" i="6" s="1"/>
  <c r="BW28" i="6"/>
  <c r="BW29" i="6" s="1"/>
  <c r="AW49" i="6"/>
  <c r="AW50" i="6" s="1"/>
  <c r="AW44" i="6" s="1"/>
  <c r="BK29" i="6"/>
  <c r="BK25" i="6" s="1"/>
  <c r="BI85" i="6"/>
  <c r="AM59" i="6"/>
  <c r="AM60" i="6" s="1"/>
  <c r="BU37" i="6"/>
  <c r="BU38" i="6" s="1"/>
  <c r="V85" i="24"/>
  <c r="Y61" i="24"/>
  <c r="BO70" i="24"/>
  <c r="AN70" i="5"/>
  <c r="BP72" i="6"/>
  <c r="BP73" i="6" s="1"/>
  <c r="BA28" i="24"/>
  <c r="CB71" i="5"/>
  <c r="AQ48" i="24"/>
  <c r="BZ38" i="6"/>
  <c r="BZ39" i="6" s="1"/>
  <c r="CD85" i="6"/>
  <c r="CD86" i="6" s="1"/>
  <c r="BI48" i="6"/>
  <c r="BI49" i="6" s="1"/>
  <c r="BT58" i="6"/>
  <c r="BT59" i="6" s="1"/>
  <c r="BF25" i="6"/>
  <c r="CC58" i="6"/>
  <c r="CC59" i="6" s="1"/>
  <c r="CC60" i="6" s="1"/>
  <c r="BZ85" i="6"/>
  <c r="BZ86" i="6" s="1"/>
  <c r="AM84" i="6"/>
  <c r="AM85" i="6" s="1"/>
  <c r="AM86" i="6" s="1"/>
  <c r="AR48" i="6"/>
  <c r="BT84" i="24"/>
  <c r="BH49" i="6"/>
  <c r="BH50" i="6" s="1"/>
  <c r="BD87" i="6"/>
  <c r="BD88" i="6" s="1"/>
  <c r="BF72" i="24"/>
  <c r="CB47" i="24"/>
  <c r="CB48" i="24" s="1"/>
  <c r="BL70" i="5"/>
  <c r="BL71" i="5" s="1"/>
  <c r="AW58" i="5"/>
  <c r="AW59" i="5" s="1"/>
  <c r="AW60" i="5" s="1"/>
  <c r="AQ59" i="24"/>
  <c r="CB84" i="24"/>
  <c r="CB85" i="24" s="1"/>
  <c r="BJ70" i="6"/>
  <c r="BJ71" i="6" s="1"/>
  <c r="AO39" i="6"/>
  <c r="AO34" i="6" s="1"/>
  <c r="BX58" i="6"/>
  <c r="BX59" i="6" s="1"/>
  <c r="BX60" i="6" s="1"/>
  <c r="AX49" i="6"/>
  <c r="AX50" i="6" s="1"/>
  <c r="CB28" i="6"/>
  <c r="CB29" i="6" s="1"/>
  <c r="AQ47" i="6"/>
  <c r="BC59" i="6"/>
  <c r="AT28" i="6"/>
  <c r="AT29" i="6" s="1"/>
  <c r="AT25" i="6" s="1"/>
  <c r="CA84" i="24"/>
  <c r="BJ86" i="6"/>
  <c r="BJ87" i="6" s="1"/>
  <c r="BG29" i="6"/>
  <c r="BG25" i="6" s="1"/>
  <c r="AY85" i="6"/>
  <c r="BZ71" i="24"/>
  <c r="BU48" i="6"/>
  <c r="BU49" i="6" s="1"/>
  <c r="AP73" i="6"/>
  <c r="G73" i="24"/>
  <c r="G74" i="24" s="1"/>
  <c r="S70" i="24"/>
  <c r="S71" i="24" s="1"/>
  <c r="L47" i="24"/>
  <c r="L48" i="24" s="1"/>
  <c r="CC71" i="24"/>
  <c r="AI47" i="24"/>
  <c r="AT20" i="24"/>
  <c r="AT17" i="24" s="1"/>
  <c r="AT22" i="24"/>
  <c r="AI29" i="24"/>
  <c r="AI25" i="24" s="1"/>
  <c r="BX71" i="5"/>
  <c r="BX72" i="5" s="1"/>
  <c r="CA72" i="6"/>
  <c r="CA73" i="6" s="1"/>
  <c r="AV70" i="6"/>
  <c r="AV71" i="6" s="1"/>
  <c r="BS84" i="6"/>
  <c r="BV49" i="6"/>
  <c r="BV50" i="6" s="1"/>
  <c r="CC37" i="6"/>
  <c r="CC38" i="6" s="1"/>
  <c r="BY60" i="6"/>
  <c r="BY61" i="6" s="1"/>
  <c r="BY62" i="6" s="1"/>
  <c r="BD84" i="24"/>
  <c r="BD85" i="24" s="1"/>
  <c r="BY84" i="24"/>
  <c r="AP47" i="6"/>
  <c r="AP48" i="6" s="1"/>
  <c r="BP86" i="6"/>
  <c r="BP87" i="6" s="1"/>
  <c r="X71" i="24"/>
  <c r="BQ86" i="6"/>
  <c r="BQ87" i="6" s="1"/>
  <c r="BQ88" i="6" s="1"/>
  <c r="BQ89" i="6" s="1"/>
  <c r="BV70" i="6"/>
  <c r="BV71" i="6" s="1"/>
  <c r="BF60" i="6"/>
  <c r="BG59" i="6"/>
  <c r="BN71" i="24"/>
  <c r="BN72" i="24" s="1"/>
  <c r="BS70" i="24"/>
  <c r="CG28" i="24"/>
  <c r="V44" i="24"/>
  <c r="Z47" i="24"/>
  <c r="Z48" i="24" s="1"/>
  <c r="AJ37" i="24"/>
  <c r="AJ38" i="24" s="1"/>
  <c r="BV70" i="5"/>
  <c r="BV71" i="5" s="1"/>
  <c r="AW87" i="5"/>
  <c r="AW88" i="5" s="1"/>
  <c r="AO37" i="24"/>
  <c r="AG72" i="24"/>
  <c r="AG73" i="24" s="1"/>
  <c r="P58" i="24"/>
  <c r="AX48" i="5"/>
  <c r="AX49" i="5" s="1"/>
  <c r="AC47" i="24"/>
  <c r="K85" i="24"/>
  <c r="CC85" i="24"/>
  <c r="CF25" i="24"/>
  <c r="BB60" i="5"/>
  <c r="BB61" i="5" s="1"/>
  <c r="BZ73" i="6"/>
  <c r="BU85" i="6"/>
  <c r="BU86" i="6" s="1"/>
  <c r="BU87" i="6" s="1"/>
  <c r="H28" i="24"/>
  <c r="H29" i="24" s="1"/>
  <c r="AM84" i="24"/>
  <c r="AZ71" i="24"/>
  <c r="K29" i="24"/>
  <c r="K25" i="24" s="1"/>
  <c r="AC86" i="24"/>
  <c r="AC87" i="24" s="1"/>
  <c r="AY48" i="5"/>
  <c r="BP85" i="24"/>
  <c r="BP86" i="24" s="1"/>
  <c r="AZ85" i="6"/>
  <c r="AZ86" i="6" s="1"/>
  <c r="AZ87" i="6" s="1"/>
  <c r="T58" i="24"/>
  <c r="F39" i="24"/>
  <c r="F34" i="24" s="1"/>
  <c r="BD48" i="24"/>
  <c r="BD49" i="24" s="1"/>
  <c r="AN38" i="24"/>
  <c r="AM28" i="24"/>
  <c r="BO28" i="24"/>
  <c r="BO29" i="24" s="1"/>
  <c r="BM60" i="24"/>
  <c r="BX88" i="5"/>
  <c r="BX89" i="5" s="1"/>
  <c r="BN86" i="5"/>
  <c r="BN87" i="5" s="1"/>
  <c r="BS70" i="5"/>
  <c r="AQ84" i="24"/>
  <c r="AQ85" i="24" s="1"/>
  <c r="AZ49" i="6"/>
  <c r="AZ50" i="6" s="1"/>
  <c r="AZ44" i="6" s="1"/>
  <c r="AD58" i="24"/>
  <c r="AD59" i="24" s="1"/>
  <c r="AB60" i="24"/>
  <c r="AB61" i="24" s="1"/>
  <c r="AB62" i="24" s="1"/>
  <c r="AT70" i="24"/>
  <c r="CE48" i="24"/>
  <c r="AJ59" i="24"/>
  <c r="BJ39" i="24"/>
  <c r="BJ34" i="24" s="1"/>
  <c r="AW60" i="24"/>
  <c r="AS37" i="24"/>
  <c r="AS38" i="24" s="1"/>
  <c r="AL28" i="24"/>
  <c r="BR61" i="24"/>
  <c r="BY59" i="5"/>
  <c r="BW50" i="5"/>
  <c r="BW44" i="5" s="1"/>
  <c r="BN22" i="24"/>
  <c r="BS28" i="6"/>
  <c r="BS29" i="6" s="1"/>
  <c r="Y85" i="24"/>
  <c r="Y86" i="24" s="1"/>
  <c r="BT85" i="6"/>
  <c r="Y71" i="24"/>
  <c r="BB47" i="6"/>
  <c r="CD72" i="24"/>
  <c r="CD73" i="24" s="1"/>
  <c r="L58" i="24"/>
  <c r="L59" i="24" s="1"/>
  <c r="V37" i="24"/>
  <c r="V38" i="24" s="1"/>
  <c r="AF47" i="24"/>
  <c r="CB59" i="24"/>
  <c r="BP38" i="24"/>
  <c r="BP39" i="24" s="1"/>
  <c r="BL85" i="24"/>
  <c r="BE29" i="6"/>
  <c r="BE25" i="6" s="1"/>
  <c r="BT20" i="24"/>
  <c r="BT17" i="24" s="1"/>
  <c r="CE73" i="24"/>
  <c r="CE74" i="24" s="1"/>
  <c r="CE75" i="24" s="1"/>
  <c r="CE67" i="24" s="1"/>
  <c r="AT49" i="24"/>
  <c r="AT50" i="24" s="1"/>
  <c r="BN17" i="24"/>
  <c r="AU84" i="6"/>
  <c r="AU85" i="6" s="1"/>
  <c r="AR58" i="6"/>
  <c r="AR59" i="6" s="1"/>
  <c r="BU71" i="24"/>
  <c r="BU72" i="24" s="1"/>
  <c r="CF86" i="24"/>
  <c r="CF87" i="24" s="1"/>
  <c r="BZ47" i="6"/>
  <c r="BZ48" i="6" s="1"/>
  <c r="BZ49" i="6" s="1"/>
  <c r="BQ71" i="24"/>
  <c r="BQ72" i="24" s="1"/>
  <c r="AC72" i="24"/>
  <c r="AO86" i="6"/>
  <c r="AO87" i="6" s="1"/>
  <c r="Q70" i="24"/>
  <c r="X28" i="24"/>
  <c r="BF48" i="24"/>
  <c r="BF49" i="24" s="1"/>
  <c r="BW37" i="24"/>
  <c r="BW38" i="24" s="1"/>
  <c r="BW39" i="24" s="1"/>
  <c r="AR59" i="24"/>
  <c r="AR60" i="24" s="1"/>
  <c r="E47" i="24"/>
  <c r="AB47" i="24"/>
  <c r="N85" i="24"/>
  <c r="AJ73" i="24"/>
  <c r="AJ74" i="24" s="1"/>
  <c r="CG48" i="24"/>
  <c r="AY59" i="5"/>
  <c r="AY60" i="5" s="1"/>
  <c r="O48" i="24"/>
  <c r="O49" i="24" s="1"/>
  <c r="AZ71" i="5"/>
  <c r="AZ72" i="5" s="1"/>
  <c r="CE71" i="5"/>
  <c r="BR85" i="24"/>
  <c r="BR86" i="24" s="1"/>
  <c r="BA47" i="6"/>
  <c r="F58" i="24"/>
  <c r="F59" i="24" s="1"/>
  <c r="AE72" i="24"/>
  <c r="AE73" i="24" s="1"/>
  <c r="AE74" i="24" s="1"/>
  <c r="AX50" i="24"/>
  <c r="AX44" i="24" s="1"/>
  <c r="AS59" i="24"/>
  <c r="BC48" i="24"/>
  <c r="CC58" i="24"/>
  <c r="CC59" i="24" s="1"/>
  <c r="U37" i="24"/>
  <c r="U38" i="24" s="1"/>
  <c r="BY49" i="24"/>
  <c r="AP20" i="24"/>
  <c r="AP17" i="24" s="1"/>
  <c r="H85" i="24"/>
  <c r="D59" i="24"/>
  <c r="D60" i="24" s="1"/>
  <c r="AR48" i="24"/>
  <c r="BJ58" i="24"/>
  <c r="BG47" i="24"/>
  <c r="AD47" i="24"/>
  <c r="AR37" i="24"/>
  <c r="AR38" i="24" s="1"/>
  <c r="AR39" i="24" s="1"/>
  <c r="AR34" i="24" s="1"/>
  <c r="AM72" i="24"/>
  <c r="AM73" i="24" s="1"/>
  <c r="BV49" i="5"/>
  <c r="BV50" i="5" s="1"/>
  <c r="BV44" i="5" s="1"/>
  <c r="AP22" i="24"/>
  <c r="AN38" i="6"/>
  <c r="BW48" i="6"/>
  <c r="AT61" i="24"/>
  <c r="AT62" i="24" s="1"/>
  <c r="BO85" i="24"/>
  <c r="BO86" i="24" s="1"/>
  <c r="T48" i="24"/>
  <c r="BA60" i="6"/>
  <c r="CD28" i="24"/>
  <c r="AQ38" i="24"/>
  <c r="AG84" i="24"/>
  <c r="BV59" i="5"/>
  <c r="BV60" i="5" s="1"/>
  <c r="BE38" i="6"/>
  <c r="BE39" i="6" s="1"/>
  <c r="BE34" i="6" s="1"/>
  <c r="BE47" i="6"/>
  <c r="CC84" i="6"/>
  <c r="BC73" i="24"/>
  <c r="BP58" i="6"/>
  <c r="BP59" i="6" s="1"/>
  <c r="BB38" i="6"/>
  <c r="BB39" i="6" s="1"/>
  <c r="BG71" i="6"/>
  <c r="BG72" i="6" s="1"/>
  <c r="BG73" i="6" s="1"/>
  <c r="W70" i="24"/>
  <c r="V71" i="24"/>
  <c r="V72" i="24" s="1"/>
  <c r="BP70" i="24"/>
  <c r="BP71" i="24" s="1"/>
  <c r="CF48" i="24"/>
  <c r="CD58" i="24"/>
  <c r="AE47" i="24"/>
  <c r="AE48" i="24" s="1"/>
  <c r="CA59" i="24"/>
  <c r="O84" i="24"/>
  <c r="O85" i="24" s="1"/>
  <c r="L70" i="24"/>
  <c r="AV58" i="5"/>
  <c r="AV59" i="5" s="1"/>
  <c r="AE29" i="24"/>
  <c r="AE25" i="24" s="1"/>
  <c r="CB39" i="24"/>
  <c r="CB34" i="24" s="1"/>
  <c r="R20" i="24"/>
  <c r="R17" i="24" s="1"/>
  <c r="AW50" i="5"/>
  <c r="AW44" i="5" s="1"/>
  <c r="BH61" i="6"/>
  <c r="BH62" i="6" s="1"/>
  <c r="BH86" i="24"/>
  <c r="BN20" i="6"/>
  <c r="BN17" i="6" s="1"/>
  <c r="BN22" i="6"/>
  <c r="AS58" i="6"/>
  <c r="AS59" i="6" s="1"/>
  <c r="U84" i="24"/>
  <c r="BY47" i="6"/>
  <c r="BL48" i="24"/>
  <c r="BY60" i="24"/>
  <c r="BY61" i="24" s="1"/>
  <c r="BY62" i="24" s="1"/>
  <c r="X38" i="24"/>
  <c r="H74" i="24"/>
  <c r="H75" i="24" s="1"/>
  <c r="BM86" i="24"/>
  <c r="BM87" i="24" s="1"/>
  <c r="CE84" i="24"/>
  <c r="CE85" i="24" s="1"/>
  <c r="AL70" i="24"/>
  <c r="AX71" i="5"/>
  <c r="BS86" i="5"/>
  <c r="BC87" i="5"/>
  <c r="BC88" i="5" s="1"/>
  <c r="BI59" i="6"/>
  <c r="BI60" i="6" s="1"/>
  <c r="BI61" i="6" s="1"/>
  <c r="BW58" i="6"/>
  <c r="BW59" i="6" s="1"/>
  <c r="AD84" i="24"/>
  <c r="AD85" i="24" s="1"/>
  <c r="AX58" i="6"/>
  <c r="BL84" i="6"/>
  <c r="BP59" i="24"/>
  <c r="BP60" i="24" s="1"/>
  <c r="BP61" i="24" s="1"/>
  <c r="BS85" i="24"/>
  <c r="BT28" i="6"/>
  <c r="BT29" i="6" s="1"/>
  <c r="BT25" i="6" s="1"/>
  <c r="S84" i="24"/>
  <c r="BM48" i="24"/>
  <c r="AJ87" i="24"/>
  <c r="AJ88" i="24" s="1"/>
  <c r="AR39" i="6"/>
  <c r="AR34" i="6" s="1"/>
  <c r="AS48" i="24"/>
  <c r="AS49" i="24" s="1"/>
  <c r="BI59" i="24"/>
  <c r="BG38" i="24"/>
  <c r="AF59" i="24"/>
  <c r="AU38" i="24"/>
  <c r="AU39" i="24" s="1"/>
  <c r="AU34" i="24" s="1"/>
  <c r="T37" i="24"/>
  <c r="T38" i="24" s="1"/>
  <c r="S37" i="24"/>
  <c r="S38" i="24" s="1"/>
  <c r="S39" i="24" s="1"/>
  <c r="S34" i="24" s="1"/>
  <c r="O71" i="24"/>
  <c r="O72" i="24" s="1"/>
  <c r="BG71" i="24"/>
  <c r="AY71" i="5"/>
  <c r="AY72" i="5" s="1"/>
  <c r="CA74" i="5"/>
  <c r="CA75" i="5" s="1"/>
  <c r="AU86" i="5"/>
  <c r="AU87" i="5" s="1"/>
  <c r="BG72" i="5"/>
  <c r="BG73" i="5" s="1"/>
  <c r="BF72" i="5"/>
  <c r="BF73" i="5" s="1"/>
  <c r="BF74" i="5" s="1"/>
  <c r="R48" i="24"/>
  <c r="BS60" i="5"/>
  <c r="BS61" i="5" s="1"/>
  <c r="BS62" i="5" s="1"/>
  <c r="BH25" i="6"/>
  <c r="BB70" i="5"/>
  <c r="BO17" i="24"/>
  <c r="BY86" i="5"/>
  <c r="BY87" i="5" s="1"/>
  <c r="BY88" i="5" s="1"/>
  <c r="N58" i="24"/>
  <c r="BE28" i="24"/>
  <c r="BE29" i="24" s="1"/>
  <c r="AY37" i="24"/>
  <c r="AY38" i="24" s="1"/>
  <c r="Y17" i="24"/>
  <c r="BV29" i="24"/>
  <c r="BV25" i="24" s="1"/>
  <c r="AY50" i="24"/>
  <c r="AY44" i="24" s="1"/>
  <c r="BK38" i="24"/>
  <c r="AK28" i="24"/>
  <c r="AK29" i="24" s="1"/>
  <c r="BI48" i="24"/>
  <c r="BI49" i="24" s="1"/>
  <c r="BW86" i="5"/>
  <c r="BZ72" i="5"/>
  <c r="BZ73" i="5" s="1"/>
  <c r="BO84" i="5"/>
  <c r="BO85" i="5" s="1"/>
  <c r="AH48" i="24"/>
  <c r="AH49" i="24" s="1"/>
  <c r="AH50" i="24" s="1"/>
  <c r="AX29" i="24"/>
  <c r="AX25" i="24" s="1"/>
  <c r="Y49" i="24"/>
  <c r="AP37" i="24"/>
  <c r="BI72" i="24"/>
  <c r="BN58" i="24"/>
  <c r="BF84" i="5"/>
  <c r="BF85" i="5" s="1"/>
  <c r="BA70" i="5"/>
  <c r="CD72" i="5"/>
  <c r="CD73" i="5" s="1"/>
  <c r="BH47" i="24"/>
  <c r="BQ61" i="24"/>
  <c r="BQ62" i="24" s="1"/>
  <c r="AG28" i="24"/>
  <c r="AG29" i="24" s="1"/>
  <c r="BK17" i="24"/>
  <c r="AH59" i="24"/>
  <c r="AH60" i="24" s="1"/>
  <c r="D47" i="24"/>
  <c r="BO86" i="6"/>
  <c r="BO87" i="6" s="1"/>
  <c r="BO88" i="6" s="1"/>
  <c r="AN85" i="24"/>
  <c r="BJ86" i="24"/>
  <c r="CA39" i="24"/>
  <c r="CA34" i="24" s="1"/>
  <c r="CH71" i="24"/>
  <c r="BQ25" i="24"/>
  <c r="BE86" i="24"/>
  <c r="BE87" i="24" s="1"/>
  <c r="AK47" i="24"/>
  <c r="AP86" i="5"/>
  <c r="AP87" i="5" s="1"/>
  <c r="BU71" i="5"/>
  <c r="BU72" i="5" s="1"/>
  <c r="AU61" i="5"/>
  <c r="AU62" i="5" s="1"/>
  <c r="M58" i="24"/>
  <c r="M59" i="24" s="1"/>
  <c r="BT29" i="24"/>
  <c r="BT25" i="24" s="1"/>
  <c r="BL70" i="24"/>
  <c r="BL71" i="24" s="1"/>
  <c r="BT87" i="5"/>
  <c r="BT88" i="5" s="1"/>
  <c r="BT89" i="5" s="1"/>
  <c r="AM85" i="5"/>
  <c r="AM86" i="5" s="1"/>
  <c r="AJ29" i="24"/>
  <c r="AJ25" i="24" s="1"/>
  <c r="BP20" i="24"/>
  <c r="BP17" i="24" s="1"/>
  <c r="N50" i="24"/>
  <c r="N44" i="24" s="1"/>
  <c r="BD72" i="5"/>
  <c r="I28" i="24"/>
  <c r="I29" i="24" s="1"/>
  <c r="BE48" i="24"/>
  <c r="BE49" i="24" s="1"/>
  <c r="G47" i="24"/>
  <c r="G48" i="24" s="1"/>
  <c r="F47" i="24"/>
  <c r="F48" i="24" s="1"/>
  <c r="BU29" i="24"/>
  <c r="BU25" i="24" s="1"/>
  <c r="BK86" i="24"/>
  <c r="AL38" i="24"/>
  <c r="AL39" i="24" s="1"/>
  <c r="AL34" i="24" s="1"/>
  <c r="O29" i="24"/>
  <c r="O25" i="24" s="1"/>
  <c r="BZ59" i="5"/>
  <c r="Z38" i="24"/>
  <c r="Z39" i="24" s="1"/>
  <c r="S20" i="24"/>
  <c r="S17" i="24" s="1"/>
  <c r="BC59" i="5"/>
  <c r="BC60" i="5" s="1"/>
  <c r="BZ58" i="24"/>
  <c r="BJ60" i="6"/>
  <c r="K47" i="24"/>
  <c r="K48" i="24" s="1"/>
  <c r="AW25" i="24"/>
  <c r="Q37" i="24"/>
  <c r="BG85" i="24"/>
  <c r="BG86" i="24" s="1"/>
  <c r="AH85" i="24"/>
  <c r="AH86" i="24" s="1"/>
  <c r="K72" i="24"/>
  <c r="K73" i="24" s="1"/>
  <c r="AP58" i="24"/>
  <c r="AP59" i="24" s="1"/>
  <c r="BL60" i="24"/>
  <c r="BW59" i="5"/>
  <c r="BT71" i="5"/>
  <c r="BL85" i="5"/>
  <c r="AN85" i="5"/>
  <c r="AN86" i="5" s="1"/>
  <c r="AY86" i="5"/>
  <c r="AY87" i="5" s="1"/>
  <c r="BF28" i="24"/>
  <c r="BF29" i="24" s="1"/>
  <c r="BF25" i="24" s="1"/>
  <c r="BH58" i="24"/>
  <c r="BH59" i="24" s="1"/>
  <c r="BC59" i="24"/>
  <c r="CB84" i="5"/>
  <c r="CB85" i="5" s="1"/>
  <c r="V58" i="24"/>
  <c r="BA85" i="6"/>
  <c r="CH58" i="24"/>
  <c r="CH59" i="24" s="1"/>
  <c r="G28" i="24"/>
  <c r="Y38" i="24"/>
  <c r="Y39" i="24" s="1"/>
  <c r="Y34" i="24" s="1"/>
  <c r="H60" i="24"/>
  <c r="Y28" i="24"/>
  <c r="BO37" i="24"/>
  <c r="R37" i="24"/>
  <c r="R38" i="24" s="1"/>
  <c r="BT59" i="24"/>
  <c r="BT60" i="24" s="1"/>
  <c r="AO25" i="6"/>
  <c r="R60" i="24"/>
  <c r="R61" i="24" s="1"/>
  <c r="AR20" i="24"/>
  <c r="AR17" i="24" s="1"/>
  <c r="BR85" i="5"/>
  <c r="BQ86" i="24"/>
  <c r="BB58" i="24"/>
  <c r="E59" i="24"/>
  <c r="BO48" i="24"/>
  <c r="BO49" i="24" s="1"/>
  <c r="BN47" i="24"/>
  <c r="BN48" i="24" s="1"/>
  <c r="AM60" i="24"/>
  <c r="AM61" i="24" s="1"/>
  <c r="AM62" i="24" s="1"/>
  <c r="AM55" i="24" s="1"/>
  <c r="AJ47" i="24"/>
  <c r="AJ48" i="24" s="1"/>
  <c r="AH28" i="24"/>
  <c r="J49" i="24"/>
  <c r="J59" i="24"/>
  <c r="H38" i="24"/>
  <c r="H39" i="24" s="1"/>
  <c r="G38" i="24"/>
  <c r="G39" i="24" s="1"/>
  <c r="G34" i="24" s="1"/>
  <c r="BZ22" i="24"/>
  <c r="BZ17" i="24"/>
  <c r="O37" i="24"/>
  <c r="O38" i="24" s="1"/>
  <c r="Q58" i="24"/>
  <c r="BH38" i="6"/>
  <c r="BH39" i="6" s="1"/>
  <c r="BM71" i="24"/>
  <c r="BM72" i="24" s="1"/>
  <c r="R70" i="24"/>
  <c r="R71" i="24" s="1"/>
  <c r="R72" i="24" s="1"/>
  <c r="M39" i="24"/>
  <c r="M34" i="24" s="1"/>
  <c r="I58" i="24"/>
  <c r="G59" i="24"/>
  <c r="G60" i="24" s="1"/>
  <c r="V17" i="24"/>
  <c r="AK84" i="24"/>
  <c r="CC72" i="5"/>
  <c r="BW70" i="6"/>
  <c r="AN71" i="6"/>
  <c r="AN72" i="6" s="1"/>
  <c r="BU84" i="24"/>
  <c r="AX86" i="6"/>
  <c r="BR86" i="6"/>
  <c r="BX25" i="6"/>
  <c r="L86" i="24"/>
  <c r="L87" i="24" s="1"/>
  <c r="CG58" i="24"/>
  <c r="CG59" i="24" s="1"/>
  <c r="BV38" i="24"/>
  <c r="BS38" i="24"/>
  <c r="I34" i="24"/>
  <c r="P84" i="24"/>
  <c r="BU59" i="24"/>
  <c r="X20" i="24"/>
  <c r="X17" i="24" s="1"/>
  <c r="AO84" i="5"/>
  <c r="AB9" i="18"/>
  <c r="AF28" i="18"/>
  <c r="AA27" i="18"/>
  <c r="U26" i="18"/>
  <c r="AN28" i="18"/>
  <c r="AI27" i="18"/>
  <c r="AD26" i="18"/>
  <c r="X28" i="18"/>
  <c r="S27" i="18"/>
  <c r="L26" i="18"/>
  <c r="P28" i="18"/>
  <c r="K27" i="18"/>
  <c r="BH25" i="18"/>
  <c r="H28" i="18"/>
  <c r="C27" i="18"/>
  <c r="AV25" i="18"/>
  <c r="Z6" i="18"/>
  <c r="BG27" i="18"/>
  <c r="BB26" i="18"/>
  <c r="AJ25" i="18"/>
  <c r="BD28" i="18"/>
  <c r="AY27" i="18"/>
  <c r="AT26" i="18"/>
  <c r="W25" i="18"/>
  <c r="AV28" i="18"/>
  <c r="AQ27" i="18"/>
  <c r="AL26" i="18"/>
  <c r="J25" i="18"/>
  <c r="BE24" i="18"/>
  <c r="AQ24" i="18"/>
  <c r="AE24" i="18"/>
  <c r="O24" i="18"/>
  <c r="BF23" i="18"/>
  <c r="AN23" i="18"/>
  <c r="R23" i="18"/>
  <c r="BE22" i="18"/>
  <c r="AI22" i="18"/>
  <c r="M22" i="18"/>
  <c r="AZ21" i="18"/>
  <c r="AD21" i="18"/>
  <c r="H21" i="18"/>
  <c r="AU20" i="18"/>
  <c r="Y20" i="18"/>
  <c r="C20" i="18"/>
  <c r="AP19" i="18"/>
  <c r="T19" i="18"/>
  <c r="BE18" i="18"/>
  <c r="AK18" i="18"/>
  <c r="AR17" i="18"/>
  <c r="AS16" i="18"/>
  <c r="AX15" i="18"/>
  <c r="AY14" i="18"/>
  <c r="AX13" i="18"/>
  <c r="BE12" i="18"/>
  <c r="BD11" i="18"/>
  <c r="BE10" i="18"/>
  <c r="BH9" i="18"/>
  <c r="R6" i="18"/>
  <c r="BC28" i="18"/>
  <c r="AU28" i="18"/>
  <c r="AM28" i="18"/>
  <c r="AE28" i="18"/>
  <c r="W28" i="18"/>
  <c r="O28" i="18"/>
  <c r="G28" i="18"/>
  <c r="BF27" i="18"/>
  <c r="AX27" i="18"/>
  <c r="AP27" i="18"/>
  <c r="AH27" i="18"/>
  <c r="Z27" i="18"/>
  <c r="R27" i="18"/>
  <c r="J27" i="18"/>
  <c r="BI26" i="18"/>
  <c r="BA26" i="18"/>
  <c r="AS26" i="18"/>
  <c r="AK26" i="18"/>
  <c r="AC26" i="18"/>
  <c r="T26" i="18"/>
  <c r="K26" i="18"/>
  <c r="BF25" i="18"/>
  <c r="AU25" i="18"/>
  <c r="AH25" i="18"/>
  <c r="V25" i="18"/>
  <c r="H25" i="18"/>
  <c r="BC24" i="18"/>
  <c r="AP24" i="18"/>
  <c r="AC24" i="18"/>
  <c r="M24" i="18"/>
  <c r="BD23" i="18"/>
  <c r="AL23" i="18"/>
  <c r="P23" i="18"/>
  <c r="BA22" i="18"/>
  <c r="AG22" i="18"/>
  <c r="K22" i="18"/>
  <c r="AV21" i="18"/>
  <c r="AB21" i="18"/>
  <c r="F21" i="18"/>
  <c r="AQ20" i="18"/>
  <c r="W20" i="18"/>
  <c r="BH19" i="18"/>
  <c r="AL19" i="18"/>
  <c r="R19" i="18"/>
  <c r="BC18" i="18"/>
  <c r="AG18" i="18"/>
  <c r="AL17" i="18"/>
  <c r="AM16" i="18"/>
  <c r="AN15" i="18"/>
  <c r="AS14" i="18"/>
  <c r="AT13" i="18"/>
  <c r="AS12" i="18"/>
  <c r="AZ11" i="18"/>
  <c r="AY10" i="18"/>
  <c r="K7" i="18"/>
  <c r="S7" i="18"/>
  <c r="AA7" i="18"/>
  <c r="AI7" i="18"/>
  <c r="AQ7" i="18"/>
  <c r="AY7" i="18"/>
  <c r="BG7" i="18"/>
  <c r="H8" i="18"/>
  <c r="P8" i="18"/>
  <c r="X8" i="18"/>
  <c r="AF8" i="18"/>
  <c r="AN8" i="18"/>
  <c r="AV8" i="18"/>
  <c r="BD8" i="18"/>
  <c r="E9" i="18"/>
  <c r="M9" i="18"/>
  <c r="U9" i="18"/>
  <c r="AC9" i="18"/>
  <c r="AK9" i="18"/>
  <c r="AS9" i="18"/>
  <c r="BA9" i="18"/>
  <c r="BI9" i="18"/>
  <c r="J10" i="18"/>
  <c r="R10" i="18"/>
  <c r="Z10" i="18"/>
  <c r="AH10" i="18"/>
  <c r="AP10" i="18"/>
  <c r="AX10" i="18"/>
  <c r="BF10" i="18"/>
  <c r="G11" i="18"/>
  <c r="O11" i="18"/>
  <c r="W11" i="18"/>
  <c r="AE11" i="18"/>
  <c r="AM11" i="18"/>
  <c r="AU11" i="18"/>
  <c r="BC11" i="18"/>
  <c r="D12" i="18"/>
  <c r="L12" i="18"/>
  <c r="T12" i="18"/>
  <c r="AB12" i="18"/>
  <c r="AJ12" i="18"/>
  <c r="AR12" i="18"/>
  <c r="AZ12" i="18"/>
  <c r="BH12" i="18"/>
  <c r="I13" i="18"/>
  <c r="Q13" i="18"/>
  <c r="Y13" i="18"/>
  <c r="AG13" i="18"/>
  <c r="AO13" i="18"/>
  <c r="AW13" i="18"/>
  <c r="BE13" i="18"/>
  <c r="F14" i="18"/>
  <c r="N14" i="18"/>
  <c r="V14" i="18"/>
  <c r="AD14" i="18"/>
  <c r="AL14" i="18"/>
  <c r="AT14" i="18"/>
  <c r="BB14" i="18"/>
  <c r="C15" i="18"/>
  <c r="K15" i="18"/>
  <c r="S15" i="18"/>
  <c r="AA15" i="18"/>
  <c r="AI15" i="18"/>
  <c r="AQ15" i="18"/>
  <c r="AY15" i="18"/>
  <c r="BG15" i="18"/>
  <c r="H16" i="18"/>
  <c r="P16" i="18"/>
  <c r="X16" i="18"/>
  <c r="AF16" i="18"/>
  <c r="AN16" i="18"/>
  <c r="AV16" i="18"/>
  <c r="BD16" i="18"/>
  <c r="E17" i="18"/>
  <c r="M17" i="18"/>
  <c r="U17" i="18"/>
  <c r="AC17" i="18"/>
  <c r="AK17" i="18"/>
  <c r="AS17" i="18"/>
  <c r="BA17" i="18"/>
  <c r="BI17" i="18"/>
  <c r="J18" i="18"/>
  <c r="R18" i="18"/>
  <c r="Z18" i="18"/>
  <c r="D7" i="18"/>
  <c r="L7" i="18"/>
  <c r="T7" i="18"/>
  <c r="AB7" i="18"/>
  <c r="AJ7" i="18"/>
  <c r="AR7" i="18"/>
  <c r="AZ7" i="18"/>
  <c r="BH7" i="18"/>
  <c r="I8" i="18"/>
  <c r="Q8" i="18"/>
  <c r="Y8" i="18"/>
  <c r="AG8" i="18"/>
  <c r="AO8" i="18"/>
  <c r="AW8" i="18"/>
  <c r="BE8" i="18"/>
  <c r="F9" i="18"/>
  <c r="N9" i="18"/>
  <c r="V9" i="18"/>
  <c r="AD9" i="18"/>
  <c r="AL9" i="18"/>
  <c r="AT9" i="18"/>
  <c r="BB9" i="18"/>
  <c r="C10" i="18"/>
  <c r="E7" i="18"/>
  <c r="M7" i="18"/>
  <c r="U7" i="18"/>
  <c r="AC7" i="18"/>
  <c r="AK7" i="18"/>
  <c r="AS7" i="18"/>
  <c r="BA7" i="18"/>
  <c r="BI7" i="18"/>
  <c r="J8" i="18"/>
  <c r="R8" i="18"/>
  <c r="Z8" i="18"/>
  <c r="AH8" i="18"/>
  <c r="AP8" i="18"/>
  <c r="AX8" i="18"/>
  <c r="BF8" i="18"/>
  <c r="G9" i="18"/>
  <c r="O9" i="18"/>
  <c r="W9" i="18"/>
  <c r="AE9" i="18"/>
  <c r="AM9" i="18"/>
  <c r="AU9" i="18"/>
  <c r="BC9" i="18"/>
  <c r="D10" i="18"/>
  <c r="L10" i="18"/>
  <c r="T10" i="18"/>
  <c r="AB10" i="18"/>
  <c r="AJ10" i="18"/>
  <c r="AR10" i="18"/>
  <c r="AZ10" i="18"/>
  <c r="BH10" i="18"/>
  <c r="I11" i="18"/>
  <c r="Q11" i="18"/>
  <c r="Y11" i="18"/>
  <c r="AG11" i="18"/>
  <c r="AO11" i="18"/>
  <c r="AW11" i="18"/>
  <c r="BE11" i="18"/>
  <c r="F12" i="18"/>
  <c r="N12" i="18"/>
  <c r="V12" i="18"/>
  <c r="AD12" i="18"/>
  <c r="AL12" i="18"/>
  <c r="AT12" i="18"/>
  <c r="BB12" i="18"/>
  <c r="C13" i="18"/>
  <c r="K13" i="18"/>
  <c r="S13" i="18"/>
  <c r="AA13" i="18"/>
  <c r="AI13" i="18"/>
  <c r="AQ13" i="18"/>
  <c r="AY13" i="18"/>
  <c r="BG13" i="18"/>
  <c r="H14" i="18"/>
  <c r="P14" i="18"/>
  <c r="X14" i="18"/>
  <c r="AF14" i="18"/>
  <c r="AN14" i="18"/>
  <c r="AV14" i="18"/>
  <c r="BD14" i="18"/>
  <c r="E15" i="18"/>
  <c r="M15" i="18"/>
  <c r="U15" i="18"/>
  <c r="AC15" i="18"/>
  <c r="AK15" i="18"/>
  <c r="AS15" i="18"/>
  <c r="BA15" i="18"/>
  <c r="BI15" i="18"/>
  <c r="J16" i="18"/>
  <c r="R16" i="18"/>
  <c r="Z16" i="18"/>
  <c r="AH16" i="18"/>
  <c r="AP16" i="18"/>
  <c r="AX16" i="18"/>
  <c r="BF16" i="18"/>
  <c r="G17" i="18"/>
  <c r="O17" i="18"/>
  <c r="W17" i="18"/>
  <c r="AE17" i="18"/>
  <c r="AM17" i="18"/>
  <c r="AU17" i="18"/>
  <c r="BC17" i="18"/>
  <c r="D18" i="18"/>
  <c r="L18" i="18"/>
  <c r="T18" i="18"/>
  <c r="AB18" i="18"/>
  <c r="F7" i="18"/>
  <c r="N7" i="18"/>
  <c r="V7" i="18"/>
  <c r="AD7" i="18"/>
  <c r="AL7" i="18"/>
  <c r="AT7" i="18"/>
  <c r="BB7" i="18"/>
  <c r="C8" i="18"/>
  <c r="K8" i="18"/>
  <c r="S8" i="18"/>
  <c r="AA8" i="18"/>
  <c r="AI8" i="18"/>
  <c r="AQ8" i="18"/>
  <c r="AY8" i="18"/>
  <c r="BG8" i="18"/>
  <c r="H9" i="18"/>
  <c r="P9" i="18"/>
  <c r="X9" i="18"/>
  <c r="AF9" i="18"/>
  <c r="AN9" i="18"/>
  <c r="AV9" i="18"/>
  <c r="BD9" i="18"/>
  <c r="E10" i="18"/>
  <c r="M10" i="18"/>
  <c r="U10" i="18"/>
  <c r="AC10" i="18"/>
  <c r="AK10" i="18"/>
  <c r="AS10" i="18"/>
  <c r="BA10" i="18"/>
  <c r="BI10" i="18"/>
  <c r="J11" i="18"/>
  <c r="R11" i="18"/>
  <c r="Z11" i="18"/>
  <c r="AH11" i="18"/>
  <c r="AP11" i="18"/>
  <c r="AX11" i="18"/>
  <c r="BF11" i="18"/>
  <c r="G12" i="18"/>
  <c r="O12" i="18"/>
  <c r="W12" i="18"/>
  <c r="AE12" i="18"/>
  <c r="AM12" i="18"/>
  <c r="AU12" i="18"/>
  <c r="BC12" i="18"/>
  <c r="D13" i="18"/>
  <c r="L13" i="18"/>
  <c r="T13" i="18"/>
  <c r="AB13" i="18"/>
  <c r="AJ13" i="18"/>
  <c r="AR13" i="18"/>
  <c r="AZ13" i="18"/>
  <c r="BH13" i="18"/>
  <c r="I14" i="18"/>
  <c r="Q14" i="18"/>
  <c r="Y14" i="18"/>
  <c r="AG14" i="18"/>
  <c r="AO14" i="18"/>
  <c r="AW14" i="18"/>
  <c r="BE14" i="18"/>
  <c r="F15" i="18"/>
  <c r="N15" i="18"/>
  <c r="V15" i="18"/>
  <c r="AD15" i="18"/>
  <c r="AL15" i="18"/>
  <c r="AT15" i="18"/>
  <c r="BB15" i="18"/>
  <c r="C16" i="18"/>
  <c r="K16" i="18"/>
  <c r="S16" i="18"/>
  <c r="AA16" i="18"/>
  <c r="AI16" i="18"/>
  <c r="AQ16" i="18"/>
  <c r="AY16" i="18"/>
  <c r="BG16" i="18"/>
  <c r="H17" i="18"/>
  <c r="P17" i="18"/>
  <c r="X17" i="18"/>
  <c r="AF17" i="18"/>
  <c r="AN17" i="18"/>
  <c r="AV17" i="18"/>
  <c r="BD17" i="18"/>
  <c r="E18" i="18"/>
  <c r="M18" i="18"/>
  <c r="U18" i="18"/>
  <c r="AC18" i="18"/>
  <c r="G7" i="18"/>
  <c r="O7" i="18"/>
  <c r="W7" i="18"/>
  <c r="AE7" i="18"/>
  <c r="AM7" i="18"/>
  <c r="AU7" i="18"/>
  <c r="BC7" i="18"/>
  <c r="D8" i="18"/>
  <c r="L8" i="18"/>
  <c r="T8" i="18"/>
  <c r="AB8" i="18"/>
  <c r="AJ8" i="18"/>
  <c r="AR8" i="18"/>
  <c r="AZ8" i="18"/>
  <c r="BH8" i="18"/>
  <c r="I9" i="18"/>
  <c r="Q9" i="18"/>
  <c r="Y9" i="18"/>
  <c r="AG9" i="18"/>
  <c r="AO9" i="18"/>
  <c r="AW9" i="18"/>
  <c r="BE9" i="18"/>
  <c r="F10" i="18"/>
  <c r="N10" i="18"/>
  <c r="V10" i="18"/>
  <c r="AD10" i="18"/>
  <c r="AL10" i="18"/>
  <c r="AT10" i="18"/>
  <c r="BB10" i="18"/>
  <c r="C11" i="18"/>
  <c r="K11" i="18"/>
  <c r="S11" i="18"/>
  <c r="AA11" i="18"/>
  <c r="AI11" i="18"/>
  <c r="AQ11" i="18"/>
  <c r="AY11" i="18"/>
  <c r="BG11" i="18"/>
  <c r="H12" i="18"/>
  <c r="P12" i="18"/>
  <c r="X12" i="18"/>
  <c r="AF12" i="18"/>
  <c r="AN12" i="18"/>
  <c r="AV12" i="18"/>
  <c r="BD12" i="18"/>
  <c r="E13" i="18"/>
  <c r="M13" i="18"/>
  <c r="U13" i="18"/>
  <c r="AC13" i="18"/>
  <c r="AK13" i="18"/>
  <c r="AS13" i="18"/>
  <c r="BA13" i="18"/>
  <c r="BI13" i="18"/>
  <c r="J14" i="18"/>
  <c r="R14" i="18"/>
  <c r="Z14" i="18"/>
  <c r="AH14" i="18"/>
  <c r="AP14" i="18"/>
  <c r="AX14" i="18"/>
  <c r="BF14" i="18"/>
  <c r="G15" i="18"/>
  <c r="O15" i="18"/>
  <c r="W15" i="18"/>
  <c r="AE15" i="18"/>
  <c r="AM15" i="18"/>
  <c r="AU15" i="18"/>
  <c r="BC15" i="18"/>
  <c r="D16" i="18"/>
  <c r="L16" i="18"/>
  <c r="T16" i="18"/>
  <c r="AB16" i="18"/>
  <c r="AJ16" i="18"/>
  <c r="AR16" i="18"/>
  <c r="AZ16" i="18"/>
  <c r="BH16" i="18"/>
  <c r="I17" i="18"/>
  <c r="Q17" i="18"/>
  <c r="Y17" i="18"/>
  <c r="AG17" i="18"/>
  <c r="AO17" i="18"/>
  <c r="AW17" i="18"/>
  <c r="BE17" i="18"/>
  <c r="F18" i="18"/>
  <c r="N18" i="18"/>
  <c r="V18" i="18"/>
  <c r="AD18" i="18"/>
  <c r="H7" i="18"/>
  <c r="P7" i="18"/>
  <c r="X7" i="18"/>
  <c r="AF7" i="18"/>
  <c r="AN7" i="18"/>
  <c r="AV7" i="18"/>
  <c r="BD7" i="18"/>
  <c r="E8" i="18"/>
  <c r="M8" i="18"/>
  <c r="U8" i="18"/>
  <c r="AC8" i="18"/>
  <c r="AK8" i="18"/>
  <c r="AS8" i="18"/>
  <c r="BA8" i="18"/>
  <c r="BI8" i="18"/>
  <c r="J9" i="18"/>
  <c r="R9" i="18"/>
  <c r="Z9" i="18"/>
  <c r="AH9" i="18"/>
  <c r="AP9" i="18"/>
  <c r="AX9" i="18"/>
  <c r="BF9" i="18"/>
  <c r="I7" i="18"/>
  <c r="Q7" i="18"/>
  <c r="Y7" i="18"/>
  <c r="AG7" i="18"/>
  <c r="AO7" i="18"/>
  <c r="AW7" i="18"/>
  <c r="BE7" i="18"/>
  <c r="F8" i="18"/>
  <c r="N8" i="18"/>
  <c r="V8" i="18"/>
  <c r="AD8" i="18"/>
  <c r="AL8" i="18"/>
  <c r="AT8" i="18"/>
  <c r="BB8" i="18"/>
  <c r="C9" i="18"/>
  <c r="K9" i="18"/>
  <c r="S9" i="18"/>
  <c r="AA9" i="18"/>
  <c r="AI9" i="18"/>
  <c r="AQ9" i="18"/>
  <c r="AY9" i="18"/>
  <c r="BG9" i="18"/>
  <c r="H10" i="18"/>
  <c r="P10" i="18"/>
  <c r="X10" i="18"/>
  <c r="AF10" i="18"/>
  <c r="AN10" i="18"/>
  <c r="AV10" i="18"/>
  <c r="BD10" i="18"/>
  <c r="E11" i="18"/>
  <c r="M11" i="18"/>
  <c r="U11" i="18"/>
  <c r="AC11" i="18"/>
  <c r="AK11" i="18"/>
  <c r="AS11" i="18"/>
  <c r="BA11" i="18"/>
  <c r="BI11" i="18"/>
  <c r="J12" i="18"/>
  <c r="R12" i="18"/>
  <c r="Z12" i="18"/>
  <c r="AH12" i="18"/>
  <c r="AP12" i="18"/>
  <c r="AX12" i="18"/>
  <c r="BF12" i="18"/>
  <c r="G13" i="18"/>
  <c r="O13" i="18"/>
  <c r="W13" i="18"/>
  <c r="AE13" i="18"/>
  <c r="AM13" i="18"/>
  <c r="AU13" i="18"/>
  <c r="BC13" i="18"/>
  <c r="D14" i="18"/>
  <c r="L14" i="18"/>
  <c r="T14" i="18"/>
  <c r="AB14" i="18"/>
  <c r="AJ14" i="18"/>
  <c r="AR14" i="18"/>
  <c r="AZ14" i="18"/>
  <c r="BH14" i="18"/>
  <c r="I15" i="18"/>
  <c r="Q15" i="18"/>
  <c r="Y15" i="18"/>
  <c r="AG15" i="18"/>
  <c r="AO15" i="18"/>
  <c r="AW15" i="18"/>
  <c r="BE15" i="18"/>
  <c r="F16" i="18"/>
  <c r="N16" i="18"/>
  <c r="V16" i="18"/>
  <c r="AD16" i="18"/>
  <c r="AL16" i="18"/>
  <c r="AT16" i="18"/>
  <c r="BB16" i="18"/>
  <c r="C17" i="18"/>
  <c r="K17" i="18"/>
  <c r="S17" i="18"/>
  <c r="AA17" i="18"/>
  <c r="AI17" i="18"/>
  <c r="AQ17" i="18"/>
  <c r="AY17" i="18"/>
  <c r="BG17" i="18"/>
  <c r="H18" i="18"/>
  <c r="P18" i="18"/>
  <c r="X18" i="18"/>
  <c r="AF18" i="18"/>
  <c r="J7" i="18"/>
  <c r="O8" i="18"/>
  <c r="T9" i="18"/>
  <c r="K10" i="18"/>
  <c r="AG10" i="18"/>
  <c r="BC10" i="18"/>
  <c r="P11" i="18"/>
  <c r="AL11" i="18"/>
  <c r="BH11" i="18"/>
  <c r="U12" i="18"/>
  <c r="AQ12" i="18"/>
  <c r="F13" i="18"/>
  <c r="Z13" i="18"/>
  <c r="AV13" i="18"/>
  <c r="K14" i="18"/>
  <c r="AE14" i="18"/>
  <c r="BA14" i="18"/>
  <c r="P15" i="18"/>
  <c r="AJ15" i="18"/>
  <c r="BF15" i="18"/>
  <c r="U16" i="18"/>
  <c r="AO16" i="18"/>
  <c r="D17" i="18"/>
  <c r="Z17" i="18"/>
  <c r="AT17" i="18"/>
  <c r="I18" i="18"/>
  <c r="AE18" i="18"/>
  <c r="AN18" i="18"/>
  <c r="AV18" i="18"/>
  <c r="BD18" i="18"/>
  <c r="E19" i="18"/>
  <c r="M19" i="18"/>
  <c r="U19" i="18"/>
  <c r="AC19" i="18"/>
  <c r="AK19" i="18"/>
  <c r="AS19" i="18"/>
  <c r="BA19" i="18"/>
  <c r="BI19" i="18"/>
  <c r="J20" i="18"/>
  <c r="R20" i="18"/>
  <c r="Z20" i="18"/>
  <c r="AH20" i="18"/>
  <c r="AP20" i="18"/>
  <c r="AX20" i="18"/>
  <c r="BF20" i="18"/>
  <c r="G21" i="18"/>
  <c r="O21" i="18"/>
  <c r="W21" i="18"/>
  <c r="AE21" i="18"/>
  <c r="AM21" i="18"/>
  <c r="AU21" i="18"/>
  <c r="BC21" i="18"/>
  <c r="D22" i="18"/>
  <c r="L22" i="18"/>
  <c r="T22" i="18"/>
  <c r="AB22" i="18"/>
  <c r="AJ22" i="18"/>
  <c r="AR22" i="18"/>
  <c r="AZ22" i="18"/>
  <c r="BH22" i="18"/>
  <c r="I23" i="18"/>
  <c r="Q23" i="18"/>
  <c r="Y23" i="18"/>
  <c r="AG23" i="18"/>
  <c r="AO23" i="18"/>
  <c r="AW23" i="18"/>
  <c r="BE23" i="18"/>
  <c r="F24" i="18"/>
  <c r="N24" i="18"/>
  <c r="V24" i="18"/>
  <c r="AD24" i="18"/>
  <c r="AL24" i="18"/>
  <c r="AT24" i="18"/>
  <c r="BB24" i="18"/>
  <c r="C25" i="18"/>
  <c r="K25" i="18"/>
  <c r="S25" i="18"/>
  <c r="AA25" i="18"/>
  <c r="AI25" i="18"/>
  <c r="AQ25" i="18"/>
  <c r="AY25" i="18"/>
  <c r="BG25" i="18"/>
  <c r="H26" i="18"/>
  <c r="P26" i="18"/>
  <c r="X26" i="18"/>
  <c r="Z7" i="18"/>
  <c r="AE8" i="18"/>
  <c r="AJ9" i="18"/>
  <c r="Q10" i="18"/>
  <c r="AM10" i="18"/>
  <c r="BG10" i="18"/>
  <c r="V11" i="18"/>
  <c r="AR11" i="18"/>
  <c r="E12" i="18"/>
  <c r="AA12" i="18"/>
  <c r="AW12" i="18"/>
  <c r="J13" i="18"/>
  <c r="AF13" i="18"/>
  <c r="BB13" i="18"/>
  <c r="O14" i="18"/>
  <c r="AK14" i="18"/>
  <c r="BG14" i="18"/>
  <c r="T15" i="18"/>
  <c r="AP15" i="18"/>
  <c r="E16" i="18"/>
  <c r="Y16" i="18"/>
  <c r="AU16" i="18"/>
  <c r="J17" i="18"/>
  <c r="AD17" i="18"/>
  <c r="AZ17" i="18"/>
  <c r="O18" i="18"/>
  <c r="AH18" i="18"/>
  <c r="AP18" i="18"/>
  <c r="AX18" i="18"/>
  <c r="BF18" i="18"/>
  <c r="G19" i="18"/>
  <c r="O19" i="18"/>
  <c r="W19" i="18"/>
  <c r="AE19" i="18"/>
  <c r="AM19" i="18"/>
  <c r="AU19" i="18"/>
  <c r="BC19" i="18"/>
  <c r="D20" i="18"/>
  <c r="L20" i="18"/>
  <c r="T20" i="18"/>
  <c r="AB20" i="18"/>
  <c r="AJ20" i="18"/>
  <c r="AR20" i="18"/>
  <c r="AZ20" i="18"/>
  <c r="BH20" i="18"/>
  <c r="I21" i="18"/>
  <c r="Q21" i="18"/>
  <c r="Y21" i="18"/>
  <c r="AG21" i="18"/>
  <c r="AO21" i="18"/>
  <c r="AW21" i="18"/>
  <c r="BE21" i="18"/>
  <c r="F22" i="18"/>
  <c r="N22" i="18"/>
  <c r="V22" i="18"/>
  <c r="AD22" i="18"/>
  <c r="AL22" i="18"/>
  <c r="AT22" i="18"/>
  <c r="BB22" i="18"/>
  <c r="C23" i="18"/>
  <c r="K23" i="18"/>
  <c r="S23" i="18"/>
  <c r="AA23" i="18"/>
  <c r="AI23" i="18"/>
  <c r="AQ23" i="18"/>
  <c r="AY23" i="18"/>
  <c r="BG23" i="18"/>
  <c r="H24" i="18"/>
  <c r="P24" i="18"/>
  <c r="X24" i="18"/>
  <c r="AF24" i="18"/>
  <c r="AN24" i="18"/>
  <c r="AV24" i="18"/>
  <c r="BD24" i="18"/>
  <c r="E25" i="18"/>
  <c r="M25" i="18"/>
  <c r="U25" i="18"/>
  <c r="AC25" i="18"/>
  <c r="AK25" i="18"/>
  <c r="AS25" i="18"/>
  <c r="BA25" i="18"/>
  <c r="BI25" i="18"/>
  <c r="J26" i="18"/>
  <c r="AH7" i="18"/>
  <c r="AM8" i="18"/>
  <c r="AR9" i="18"/>
  <c r="S10" i="18"/>
  <c r="AO10" i="18"/>
  <c r="D11" i="18"/>
  <c r="X11" i="18"/>
  <c r="AT11" i="18"/>
  <c r="I12" i="18"/>
  <c r="AC12" i="18"/>
  <c r="AY12" i="18"/>
  <c r="N13" i="18"/>
  <c r="AH13" i="18"/>
  <c r="BD13" i="18"/>
  <c r="S14" i="18"/>
  <c r="AM14" i="18"/>
  <c r="BI14" i="18"/>
  <c r="X15" i="18"/>
  <c r="AR15" i="18"/>
  <c r="G16" i="18"/>
  <c r="AC16" i="18"/>
  <c r="AW16" i="18"/>
  <c r="L17" i="18"/>
  <c r="AH17" i="18"/>
  <c r="BB17" i="18"/>
  <c r="Q18" i="18"/>
  <c r="AI18" i="18"/>
  <c r="AQ18" i="18"/>
  <c r="AY18" i="18"/>
  <c r="BG18" i="18"/>
  <c r="H19" i="18"/>
  <c r="P19" i="18"/>
  <c r="X19" i="18"/>
  <c r="AF19" i="18"/>
  <c r="AN19" i="18"/>
  <c r="AV19" i="18"/>
  <c r="BD19" i="18"/>
  <c r="E20" i="18"/>
  <c r="M20" i="18"/>
  <c r="U20" i="18"/>
  <c r="AC20" i="18"/>
  <c r="AK20" i="18"/>
  <c r="AS20" i="18"/>
  <c r="BA20" i="18"/>
  <c r="BI20" i="18"/>
  <c r="J21" i="18"/>
  <c r="R21" i="18"/>
  <c r="Z21" i="18"/>
  <c r="AH21" i="18"/>
  <c r="AP21" i="18"/>
  <c r="AX21" i="18"/>
  <c r="BF21" i="18"/>
  <c r="G22" i="18"/>
  <c r="O22" i="18"/>
  <c r="W22" i="18"/>
  <c r="AE22" i="18"/>
  <c r="AM22" i="18"/>
  <c r="AU22" i="18"/>
  <c r="BC22" i="18"/>
  <c r="D23" i="18"/>
  <c r="L23" i="18"/>
  <c r="T23" i="18"/>
  <c r="AB23" i="18"/>
  <c r="AJ23" i="18"/>
  <c r="AR23" i="18"/>
  <c r="AZ23" i="18"/>
  <c r="BH23" i="18"/>
  <c r="I24" i="18"/>
  <c r="Q24" i="18"/>
  <c r="Y24" i="18"/>
  <c r="AP7" i="18"/>
  <c r="AU8" i="18"/>
  <c r="AZ9" i="18"/>
  <c r="W10" i="18"/>
  <c r="AQ10" i="18"/>
  <c r="F11" i="18"/>
  <c r="AB11" i="18"/>
  <c r="AV11" i="18"/>
  <c r="K12" i="18"/>
  <c r="AG12" i="18"/>
  <c r="BA12" i="18"/>
  <c r="P13" i="18"/>
  <c r="AL13" i="18"/>
  <c r="BF13" i="18"/>
  <c r="U14" i="18"/>
  <c r="AQ14" i="18"/>
  <c r="D15" i="18"/>
  <c r="Z15" i="18"/>
  <c r="AV15" i="18"/>
  <c r="I16" i="18"/>
  <c r="AE16" i="18"/>
  <c r="BA16" i="18"/>
  <c r="N17" i="18"/>
  <c r="AJ17" i="18"/>
  <c r="BF17" i="18"/>
  <c r="S18" i="18"/>
  <c r="AJ18" i="18"/>
  <c r="AR18" i="18"/>
  <c r="AZ18" i="18"/>
  <c r="BH18" i="18"/>
  <c r="I19" i="18"/>
  <c r="Q19" i="18"/>
  <c r="Y19" i="18"/>
  <c r="AG19" i="18"/>
  <c r="AO19" i="18"/>
  <c r="AW19" i="18"/>
  <c r="BE19" i="18"/>
  <c r="F20" i="18"/>
  <c r="N20" i="18"/>
  <c r="V20" i="18"/>
  <c r="AD20" i="18"/>
  <c r="AL20" i="18"/>
  <c r="AT20" i="18"/>
  <c r="BB20" i="18"/>
  <c r="C21" i="18"/>
  <c r="K21" i="18"/>
  <c r="S21" i="18"/>
  <c r="AA21" i="18"/>
  <c r="AI21" i="18"/>
  <c r="AQ21" i="18"/>
  <c r="AY21" i="18"/>
  <c r="BG21" i="18"/>
  <c r="H22" i="18"/>
  <c r="P22" i="18"/>
  <c r="X22" i="18"/>
  <c r="AF22" i="18"/>
  <c r="AN22" i="18"/>
  <c r="AV22" i="18"/>
  <c r="BD22" i="18"/>
  <c r="E23" i="18"/>
  <c r="M23" i="18"/>
  <c r="U23" i="18"/>
  <c r="AC23" i="18"/>
  <c r="AK23" i="18"/>
  <c r="AS23" i="18"/>
  <c r="BF7" i="18"/>
  <c r="D9" i="18"/>
  <c r="G10" i="18"/>
  <c r="AA10" i="18"/>
  <c r="AW10" i="18"/>
  <c r="L11" i="18"/>
  <c r="AF11" i="18"/>
  <c r="BB11" i="18"/>
  <c r="Q12" i="18"/>
  <c r="AK12" i="18"/>
  <c r="BG12" i="18"/>
  <c r="V13" i="18"/>
  <c r="AP13" i="18"/>
  <c r="E14" i="18"/>
  <c r="AA14" i="18"/>
  <c r="AU14" i="18"/>
  <c r="J15" i="18"/>
  <c r="AF15" i="18"/>
  <c r="AZ15" i="18"/>
  <c r="O16" i="18"/>
  <c r="AK16" i="18"/>
  <c r="BE16" i="18"/>
  <c r="T17" i="18"/>
  <c r="AP17" i="18"/>
  <c r="C18" i="18"/>
  <c r="Y18" i="18"/>
  <c r="AL18" i="18"/>
  <c r="AT18" i="18"/>
  <c r="BB18" i="18"/>
  <c r="C19" i="18"/>
  <c r="K19" i="18"/>
  <c r="S19" i="18"/>
  <c r="AA19" i="18"/>
  <c r="AI19" i="18"/>
  <c r="AQ19" i="18"/>
  <c r="AY19" i="18"/>
  <c r="BG19" i="18"/>
  <c r="H20" i="18"/>
  <c r="P20" i="18"/>
  <c r="X20" i="18"/>
  <c r="AF20" i="18"/>
  <c r="AN20" i="18"/>
  <c r="AV20" i="18"/>
  <c r="BD20" i="18"/>
  <c r="E21" i="18"/>
  <c r="M21" i="18"/>
  <c r="U21" i="18"/>
  <c r="AC21" i="18"/>
  <c r="AK21" i="18"/>
  <c r="AS21" i="18"/>
  <c r="BA21" i="18"/>
  <c r="BI21" i="18"/>
  <c r="J22" i="18"/>
  <c r="R22" i="18"/>
  <c r="Z22" i="18"/>
  <c r="AH22" i="18"/>
  <c r="AP22" i="18"/>
  <c r="AX22" i="18"/>
  <c r="BF22" i="18"/>
  <c r="G23" i="18"/>
  <c r="O23" i="18"/>
  <c r="W23" i="18"/>
  <c r="AE23" i="18"/>
  <c r="AM23" i="18"/>
  <c r="AU23" i="18"/>
  <c r="BC23" i="18"/>
  <c r="D24" i="18"/>
  <c r="L24" i="18"/>
  <c r="T24" i="18"/>
  <c r="AB24" i="18"/>
  <c r="AJ24" i="18"/>
  <c r="AR24" i="18"/>
  <c r="AZ24" i="18"/>
  <c r="BH24" i="18"/>
  <c r="I25" i="18"/>
  <c r="Q25" i="18"/>
  <c r="Y25" i="18"/>
  <c r="AG25" i="18"/>
  <c r="AO25" i="18"/>
  <c r="AW25" i="18"/>
  <c r="J6" i="18"/>
  <c r="BB28" i="18"/>
  <c r="AT28" i="18"/>
  <c r="AL28" i="18"/>
  <c r="AD28" i="18"/>
  <c r="V28" i="18"/>
  <c r="N28" i="18"/>
  <c r="F28" i="18"/>
  <c r="BE27" i="18"/>
  <c r="AW27" i="18"/>
  <c r="AO27" i="18"/>
  <c r="AG27" i="18"/>
  <c r="Y27" i="18"/>
  <c r="Q27" i="18"/>
  <c r="I27" i="18"/>
  <c r="BH26" i="18"/>
  <c r="AZ26" i="18"/>
  <c r="AR26" i="18"/>
  <c r="AJ26" i="18"/>
  <c r="AB26" i="18"/>
  <c r="S26" i="18"/>
  <c r="I26" i="18"/>
  <c r="BE25" i="18"/>
  <c r="AT25" i="18"/>
  <c r="AF25" i="18"/>
  <c r="T25" i="18"/>
  <c r="G25" i="18"/>
  <c r="BA24" i="18"/>
  <c r="AO24" i="18"/>
  <c r="AA24" i="18"/>
  <c r="K24" i="18"/>
  <c r="BB23" i="18"/>
  <c r="AH23" i="18"/>
  <c r="N23" i="18"/>
  <c r="AY22" i="18"/>
  <c r="AC22" i="18"/>
  <c r="I22" i="18"/>
  <c r="AT21" i="18"/>
  <c r="X21" i="18"/>
  <c r="D21" i="18"/>
  <c r="AO20" i="18"/>
  <c r="S20" i="18"/>
  <c r="BF19" i="18"/>
  <c r="AJ19" i="18"/>
  <c r="N19" i="18"/>
  <c r="BA18" i="18"/>
  <c r="AA18" i="18"/>
  <c r="AB17" i="18"/>
  <c r="AG16" i="18"/>
  <c r="AH15" i="18"/>
  <c r="AI14" i="18"/>
  <c r="AN13" i="18"/>
  <c r="AO12" i="18"/>
  <c r="AN11" i="18"/>
  <c r="AU10" i="18"/>
  <c r="L9" i="18"/>
  <c r="BI28" i="18"/>
  <c r="BA28" i="18"/>
  <c r="AS28" i="18"/>
  <c r="AK28" i="18"/>
  <c r="AC28" i="18"/>
  <c r="U28" i="18"/>
  <c r="M28" i="18"/>
  <c r="E28" i="18"/>
  <c r="BD27" i="18"/>
  <c r="AV27" i="18"/>
  <c r="AN27" i="18"/>
  <c r="AF27" i="18"/>
  <c r="X27" i="18"/>
  <c r="P27" i="18"/>
  <c r="H27" i="18"/>
  <c r="BG26" i="18"/>
  <c r="AY26" i="18"/>
  <c r="AQ26" i="18"/>
  <c r="AI26" i="18"/>
  <c r="AA26" i="18"/>
  <c r="R26" i="18"/>
  <c r="G26" i="18"/>
  <c r="BD25" i="18"/>
  <c r="AR25" i="18"/>
  <c r="AE25" i="18"/>
  <c r="R25" i="18"/>
  <c r="F25" i="18"/>
  <c r="AY24" i="18"/>
  <c r="AM24" i="18"/>
  <c r="Z24" i="18"/>
  <c r="J24" i="18"/>
  <c r="BA23" i="18"/>
  <c r="AF23" i="18"/>
  <c r="J23" i="18"/>
  <c r="AW22" i="18"/>
  <c r="AA22" i="18"/>
  <c r="E22" i="18"/>
  <c r="AR21" i="18"/>
  <c r="V21" i="18"/>
  <c r="BG20" i="18"/>
  <c r="AM20" i="18"/>
  <c r="Q20" i="18"/>
  <c r="BB19" i="18"/>
  <c r="AH19" i="18"/>
  <c r="L19" i="18"/>
  <c r="AW18" i="18"/>
  <c r="W18" i="18"/>
  <c r="V17" i="18"/>
  <c r="W16" i="18"/>
  <c r="AB15" i="18"/>
  <c r="AC14" i="18"/>
  <c r="AD13" i="18"/>
  <c r="AI12" i="18"/>
  <c r="AJ11" i="18"/>
  <c r="AI10" i="18"/>
  <c r="BC8" i="18"/>
  <c r="BF6" i="18"/>
  <c r="BH28" i="18"/>
  <c r="AZ28" i="18"/>
  <c r="AR28" i="18"/>
  <c r="AJ28" i="18"/>
  <c r="AB28" i="18"/>
  <c r="T28" i="18"/>
  <c r="L28" i="18"/>
  <c r="D28" i="18"/>
  <c r="BC27" i="18"/>
  <c r="AU27" i="18"/>
  <c r="AM27" i="18"/>
  <c r="AE27" i="18"/>
  <c r="W27" i="18"/>
  <c r="O27" i="18"/>
  <c r="G27" i="18"/>
  <c r="BF26" i="18"/>
  <c r="AX26" i="18"/>
  <c r="AP26" i="18"/>
  <c r="AH26" i="18"/>
  <c r="Z26" i="18"/>
  <c r="Q26" i="18"/>
  <c r="F26" i="18"/>
  <c r="BC25" i="18"/>
  <c r="AP25" i="18"/>
  <c r="AD25" i="18"/>
  <c r="P25" i="18"/>
  <c r="D25" i="18"/>
  <c r="AX24" i="18"/>
  <c r="AK24" i="18"/>
  <c r="W24" i="18"/>
  <c r="G24" i="18"/>
  <c r="AX23" i="18"/>
  <c r="AD23" i="18"/>
  <c r="H23" i="18"/>
  <c r="AS22" i="18"/>
  <c r="Y22" i="18"/>
  <c r="C22" i="18"/>
  <c r="AN21" i="18"/>
  <c r="T21" i="18"/>
  <c r="BE20" i="18"/>
  <c r="AI20" i="18"/>
  <c r="O20" i="18"/>
  <c r="AZ19" i="18"/>
  <c r="AD19" i="18"/>
  <c r="J19" i="18"/>
  <c r="AU18" i="18"/>
  <c r="K18" i="18"/>
  <c r="R17" i="18"/>
  <c r="Q16" i="18"/>
  <c r="R15" i="18"/>
  <c r="W14" i="18"/>
  <c r="X13" i="18"/>
  <c r="Y12" i="18"/>
  <c r="AD11" i="18"/>
  <c r="AE10" i="18"/>
  <c r="W8" i="18"/>
  <c r="AX6" i="18"/>
  <c r="BG28" i="18"/>
  <c r="AY28" i="18"/>
  <c r="AQ28" i="18"/>
  <c r="AI28" i="18"/>
  <c r="AA28" i="18"/>
  <c r="S28" i="18"/>
  <c r="K28" i="18"/>
  <c r="C28" i="18"/>
  <c r="BB27" i="18"/>
  <c r="AT27" i="18"/>
  <c r="AL27" i="18"/>
  <c r="AD27" i="18"/>
  <c r="V27" i="18"/>
  <c r="N27" i="18"/>
  <c r="F27" i="18"/>
  <c r="BE26" i="18"/>
  <c r="AW26" i="18"/>
  <c r="AO26" i="18"/>
  <c r="AG26" i="18"/>
  <c r="Y26" i="18"/>
  <c r="O26" i="18"/>
  <c r="E26" i="18"/>
  <c r="BB25" i="18"/>
  <c r="AN25" i="18"/>
  <c r="AB25" i="18"/>
  <c r="O25" i="18"/>
  <c r="BI24" i="18"/>
  <c r="AW24" i="18"/>
  <c r="AI24" i="18"/>
  <c r="U24" i="18"/>
  <c r="E24" i="18"/>
  <c r="AV23" i="18"/>
  <c r="Z23" i="18"/>
  <c r="F23" i="18"/>
  <c r="AQ22" i="18"/>
  <c r="U22" i="18"/>
  <c r="BH21" i="18"/>
  <c r="AL21" i="18"/>
  <c r="P21" i="18"/>
  <c r="BC20" i="18"/>
  <c r="AG20" i="18"/>
  <c r="K20" i="18"/>
  <c r="AX19" i="18"/>
  <c r="AB19" i="18"/>
  <c r="F19" i="18"/>
  <c r="AS18" i="18"/>
  <c r="G18" i="18"/>
  <c r="F17" i="18"/>
  <c r="M16" i="18"/>
  <c r="L15" i="18"/>
  <c r="M14" i="18"/>
  <c r="R13" i="18"/>
  <c r="S12" i="18"/>
  <c r="T11" i="18"/>
  <c r="Y10" i="18"/>
  <c r="G8" i="18"/>
  <c r="AP6" i="18"/>
  <c r="BF28" i="18"/>
  <c r="AX28" i="18"/>
  <c r="AP28" i="18"/>
  <c r="AH28" i="18"/>
  <c r="Z28" i="18"/>
  <c r="R28" i="18"/>
  <c r="J28" i="18"/>
  <c r="BI27" i="18"/>
  <c r="BA27" i="18"/>
  <c r="AS27" i="18"/>
  <c r="AC27" i="18"/>
  <c r="U27" i="18"/>
  <c r="M27" i="18"/>
  <c r="E27" i="18"/>
  <c r="BD26" i="18"/>
  <c r="AV26" i="18"/>
  <c r="AN26" i="18"/>
  <c r="AF26" i="18"/>
  <c r="W26" i="18"/>
  <c r="N26" i="18"/>
  <c r="D26" i="18"/>
  <c r="AZ25" i="18"/>
  <c r="AM25" i="18"/>
  <c r="Z25" i="18"/>
  <c r="N25" i="18"/>
  <c r="BG24" i="18"/>
  <c r="AU24" i="18"/>
  <c r="AH24" i="18"/>
  <c r="S24" i="18"/>
  <c r="C24" i="18"/>
  <c r="AT23" i="18"/>
  <c r="X23" i="18"/>
  <c r="BI22" i="18"/>
  <c r="AO22" i="18"/>
  <c r="S22" i="18"/>
  <c r="BD21" i="18"/>
  <c r="AJ21" i="18"/>
  <c r="N21" i="18"/>
  <c r="AY20" i="18"/>
  <c r="AE20" i="18"/>
  <c r="I20" i="18"/>
  <c r="AT19" i="18"/>
  <c r="Z19" i="18"/>
  <c r="D19" i="18"/>
  <c r="AO18" i="18"/>
  <c r="BH17" i="18"/>
  <c r="BI16" i="18"/>
  <c r="BH15" i="18"/>
  <c r="H15" i="18"/>
  <c r="G14" i="18"/>
  <c r="H13" i="18"/>
  <c r="M12" i="18"/>
  <c r="N11" i="18"/>
  <c r="O10" i="18"/>
  <c r="AX7" i="18"/>
  <c r="AK27" i="18"/>
  <c r="AH6" i="18"/>
  <c r="BE28" i="18"/>
  <c r="AW28" i="18"/>
  <c r="AO28" i="18"/>
  <c r="AG28" i="18"/>
  <c r="Y28" i="18"/>
  <c r="Q28" i="18"/>
  <c r="I28" i="18"/>
  <c r="BH27" i="18"/>
  <c r="AZ27" i="18"/>
  <c r="AR27" i="18"/>
  <c r="AJ27" i="18"/>
  <c r="AB27" i="18"/>
  <c r="T27" i="18"/>
  <c r="L27" i="18"/>
  <c r="D27" i="18"/>
  <c r="BC26" i="18"/>
  <c r="AU26" i="18"/>
  <c r="AM26" i="18"/>
  <c r="AE26" i="18"/>
  <c r="V26" i="18"/>
  <c r="M26" i="18"/>
  <c r="C26" i="18"/>
  <c r="AX25" i="18"/>
  <c r="AL25" i="18"/>
  <c r="X25" i="18"/>
  <c r="L25" i="18"/>
  <c r="BF24" i="18"/>
  <c r="AS24" i="18"/>
  <c r="AG24" i="18"/>
  <c r="R24" i="18"/>
  <c r="BI23" i="18"/>
  <c r="AP23" i="18"/>
  <c r="V23" i="18"/>
  <c r="BG22" i="18"/>
  <c r="AK22" i="18"/>
  <c r="Q22" i="18"/>
  <c r="BB21" i="18"/>
  <c r="AF21" i="18"/>
  <c r="L21" i="18"/>
  <c r="AW20" i="18"/>
  <c r="AA20" i="18"/>
  <c r="G20" i="18"/>
  <c r="AR19" i="18"/>
  <c r="V19" i="18"/>
  <c r="BI18" i="18"/>
  <c r="AM18" i="18"/>
  <c r="AX17" i="18"/>
  <c r="BC16" i="18"/>
  <c r="BD15" i="18"/>
  <c r="BC14" i="18"/>
  <c r="BI12" i="18"/>
  <c r="C12" i="18"/>
  <c r="H11" i="18"/>
  <c r="I10" i="18"/>
  <c r="R7" i="18"/>
  <c r="BG6" i="18"/>
  <c r="AY6" i="18"/>
  <c r="AQ6" i="18"/>
  <c r="AI6" i="18"/>
  <c r="AA6" i="18"/>
  <c r="S6" i="18"/>
  <c r="K6" i="18"/>
  <c r="BE6" i="18"/>
  <c r="AW6" i="18"/>
  <c r="AO6" i="18"/>
  <c r="AG6" i="18"/>
  <c r="Y6" i="18"/>
  <c r="Q6" i="18"/>
  <c r="I6" i="18"/>
  <c r="BD6" i="18"/>
  <c r="AV6" i="18"/>
  <c r="AN6" i="18"/>
  <c r="AF6" i="18"/>
  <c r="X6" i="18"/>
  <c r="P6" i="18"/>
  <c r="H6" i="18"/>
  <c r="BC6" i="18"/>
  <c r="AU6" i="18"/>
  <c r="AM6" i="18"/>
  <c r="AE6" i="18"/>
  <c r="W6" i="18"/>
  <c r="O6" i="18"/>
  <c r="G6" i="18"/>
  <c r="BB6" i="18"/>
  <c r="AT6" i="18"/>
  <c r="AL6" i="18"/>
  <c r="AD6" i="18"/>
  <c r="V6" i="18"/>
  <c r="N6" i="18"/>
  <c r="F6" i="18"/>
  <c r="BI6" i="18"/>
  <c r="BA6" i="18"/>
  <c r="AS6" i="18"/>
  <c r="AK6" i="18"/>
  <c r="AC6" i="18"/>
  <c r="U6" i="18"/>
  <c r="M6" i="18"/>
  <c r="E6" i="18"/>
  <c r="BH6" i="18"/>
  <c r="AZ6" i="18"/>
  <c r="AR6" i="18"/>
  <c r="AJ6" i="18"/>
  <c r="AB6" i="18"/>
  <c r="T6" i="18"/>
  <c r="L6" i="18"/>
  <c r="D6" i="18"/>
  <c r="E2" i="12"/>
  <c r="D7" i="11" s="1"/>
  <c r="F2" i="12"/>
  <c r="D8" i="11" s="1"/>
  <c r="A4" i="10"/>
  <c r="A12" i="10"/>
  <c r="A29" i="10"/>
  <c r="A5" i="10"/>
  <c r="A34" i="10"/>
  <c r="A129" i="10"/>
  <c r="A112" i="10"/>
  <c r="A37" i="10"/>
  <c r="A45" i="10"/>
  <c r="A17" i="10"/>
  <c r="A141" i="10"/>
  <c r="A105" i="10"/>
  <c r="A85" i="10"/>
  <c r="A18" i="10"/>
  <c r="A113" i="10"/>
  <c r="A114" i="10"/>
  <c r="A115" i="10"/>
  <c r="A117" i="10"/>
  <c r="A130" i="10"/>
  <c r="A59" i="10"/>
  <c r="A116" i="10"/>
  <c r="A118" i="10"/>
  <c r="A140" i="10"/>
  <c r="A119" i="10"/>
  <c r="A87" i="10"/>
  <c r="A46" i="10"/>
  <c r="A120" i="10"/>
  <c r="A47" i="10"/>
  <c r="A67" i="10"/>
  <c r="A121" i="10"/>
  <c r="A48" i="10"/>
  <c r="A122" i="10"/>
  <c r="A123" i="10"/>
  <c r="A75" i="10"/>
  <c r="A38" i="10"/>
  <c r="A35" i="10"/>
  <c r="A20" i="10"/>
  <c r="A25" i="10"/>
  <c r="A39" i="10"/>
  <c r="A81" i="10"/>
  <c r="A106" i="10"/>
  <c r="A73" i="10"/>
  <c r="A62" i="10"/>
  <c r="A68" i="10"/>
  <c r="A131" i="10"/>
  <c r="A55" i="10"/>
  <c r="A10" i="10"/>
  <c r="A26" i="10"/>
  <c r="A82" i="10"/>
  <c r="A19" i="10"/>
  <c r="A50" i="10"/>
  <c r="A56" i="10"/>
  <c r="A132" i="10"/>
  <c r="A74" i="10"/>
  <c r="A49" i="10"/>
  <c r="A69" i="10"/>
  <c r="A11" i="10"/>
  <c r="A27" i="10"/>
  <c r="A83" i="10"/>
  <c r="A96" i="10"/>
  <c r="A36" i="10"/>
  <c r="A70" i="10"/>
  <c r="A133" i="10"/>
  <c r="A88" i="10"/>
  <c r="A89" i="10"/>
  <c r="A90" i="10"/>
  <c r="A57" i="10"/>
  <c r="A28" i="10"/>
  <c r="A44" i="10"/>
  <c r="A84" i="10"/>
  <c r="A97" i="10"/>
  <c r="A58" i="10"/>
  <c r="A71" i="10"/>
  <c r="A134" i="10"/>
  <c r="A61" i="10"/>
  <c r="A98" i="10"/>
  <c r="A60" i="10"/>
  <c r="A72" i="10"/>
  <c r="A135" i="10"/>
  <c r="A86" i="10"/>
  <c r="A99" i="10"/>
  <c r="A136" i="10"/>
  <c r="A100" i="10"/>
  <c r="A137" i="10"/>
  <c r="A101" i="10"/>
  <c r="A138" i="10"/>
  <c r="A102" i="10"/>
  <c r="A139" i="10"/>
  <c r="A103" i="10"/>
  <c r="A104" i="10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5" i="1"/>
  <c r="AQ29" i="8"/>
  <c r="AP5" i="13" s="1"/>
  <c r="AP29" i="8"/>
  <c r="AO5" i="13" s="1"/>
  <c r="AI29" i="8"/>
  <c r="AH5" i="13" s="1"/>
  <c r="AA29" i="8"/>
  <c r="Z5" i="13" s="1"/>
  <c r="Q29" i="8"/>
  <c r="P5" i="13" s="1"/>
  <c r="M29" i="8"/>
  <c r="L5" i="13" s="1"/>
  <c r="N29" i="8"/>
  <c r="M5" i="13" s="1"/>
  <c r="M70" i="8"/>
  <c r="L5" i="14" s="1"/>
  <c r="L22" i="14" s="1"/>
  <c r="N70" i="8"/>
  <c r="M5" i="14" s="1"/>
  <c r="M15" i="14" s="1"/>
  <c r="B141" i="7"/>
  <c r="O128" i="7"/>
  <c r="B140" i="7"/>
  <c r="B139" i="7"/>
  <c r="B138" i="7"/>
  <c r="B137" i="7"/>
  <c r="B136" i="7"/>
  <c r="B135" i="7"/>
  <c r="B134" i="7"/>
  <c r="B133" i="7"/>
  <c r="B132" i="7"/>
  <c r="B131" i="7"/>
  <c r="B130" i="7"/>
  <c r="B129" i="7"/>
  <c r="N128" i="7"/>
  <c r="M128" i="7"/>
  <c r="L128" i="7"/>
  <c r="K128" i="7"/>
  <c r="J128" i="7"/>
  <c r="I128" i="7"/>
  <c r="H128" i="7"/>
  <c r="G128" i="7"/>
  <c r="F128" i="7"/>
  <c r="W8" i="3"/>
  <c r="V8" i="3"/>
  <c r="W71" i="3"/>
  <c r="W70" i="3"/>
  <c r="U71" i="3"/>
  <c r="U70" i="3"/>
  <c r="S71" i="3"/>
  <c r="S70" i="3"/>
  <c r="N111" i="7"/>
  <c r="B123" i="7"/>
  <c r="B122" i="7"/>
  <c r="B121" i="7"/>
  <c r="B120" i="7"/>
  <c r="B119" i="7"/>
  <c r="B118" i="7"/>
  <c r="B117" i="7"/>
  <c r="B116" i="7"/>
  <c r="B115" i="7"/>
  <c r="B114" i="7"/>
  <c r="B113" i="7"/>
  <c r="B112" i="7"/>
  <c r="M111" i="7"/>
  <c r="L111" i="7"/>
  <c r="K111" i="7"/>
  <c r="J111" i="7"/>
  <c r="I111" i="7"/>
  <c r="H111" i="7"/>
  <c r="G111" i="7"/>
  <c r="F111" i="7"/>
  <c r="B106" i="7"/>
  <c r="M95" i="7"/>
  <c r="B105" i="7"/>
  <c r="B104" i="7"/>
  <c r="B103" i="7"/>
  <c r="B102" i="7"/>
  <c r="B101" i="7"/>
  <c r="B100" i="7"/>
  <c r="B99" i="7"/>
  <c r="B98" i="7"/>
  <c r="B97" i="7"/>
  <c r="B96" i="7"/>
  <c r="L95" i="7"/>
  <c r="K95" i="7"/>
  <c r="J95" i="7"/>
  <c r="I95" i="7"/>
  <c r="H95" i="7"/>
  <c r="G95" i="7"/>
  <c r="F95" i="7"/>
  <c r="J80" i="7"/>
  <c r="K80" i="7"/>
  <c r="L80" i="7"/>
  <c r="J66" i="7"/>
  <c r="K66" i="7"/>
  <c r="J54" i="7"/>
  <c r="B90" i="7"/>
  <c r="B89" i="7"/>
  <c r="B88" i="7"/>
  <c r="B87" i="7"/>
  <c r="B86" i="7"/>
  <c r="B85" i="7"/>
  <c r="B84" i="7"/>
  <c r="B83" i="7"/>
  <c r="B82" i="7"/>
  <c r="B81" i="7"/>
  <c r="I80" i="7"/>
  <c r="H80" i="7"/>
  <c r="G80" i="7"/>
  <c r="F80" i="7"/>
  <c r="B75" i="7"/>
  <c r="B74" i="7"/>
  <c r="B73" i="7"/>
  <c r="B72" i="7"/>
  <c r="B71" i="7"/>
  <c r="B70" i="7"/>
  <c r="B69" i="7"/>
  <c r="B68" i="7"/>
  <c r="B67" i="7"/>
  <c r="I66" i="7"/>
  <c r="H66" i="7"/>
  <c r="G66" i="7"/>
  <c r="F66" i="7"/>
  <c r="B62" i="7"/>
  <c r="B61" i="7"/>
  <c r="B60" i="7"/>
  <c r="B59" i="7"/>
  <c r="B58" i="7"/>
  <c r="B57" i="7"/>
  <c r="B56" i="7"/>
  <c r="B55" i="7"/>
  <c r="I54" i="7"/>
  <c r="H54" i="7"/>
  <c r="G54" i="7"/>
  <c r="F54" i="7"/>
  <c r="B50" i="7"/>
  <c r="B49" i="7"/>
  <c r="B48" i="7"/>
  <c r="B47" i="7"/>
  <c r="B46" i="7"/>
  <c r="B45" i="7"/>
  <c r="B44" i="7"/>
  <c r="I43" i="7"/>
  <c r="H43" i="7"/>
  <c r="G43" i="7"/>
  <c r="F43" i="7"/>
  <c r="B39" i="7"/>
  <c r="B38" i="7"/>
  <c r="B37" i="7"/>
  <c r="B36" i="7"/>
  <c r="B35" i="7"/>
  <c r="B34" i="7"/>
  <c r="I33" i="7"/>
  <c r="H33" i="7"/>
  <c r="G33" i="7"/>
  <c r="F33" i="7"/>
  <c r="B29" i="7"/>
  <c r="B28" i="7"/>
  <c r="B27" i="7"/>
  <c r="B26" i="7"/>
  <c r="B25" i="7"/>
  <c r="I24" i="7"/>
  <c r="H24" i="7"/>
  <c r="G24" i="7"/>
  <c r="F24" i="7"/>
  <c r="B20" i="7"/>
  <c r="B19" i="7"/>
  <c r="B18" i="7"/>
  <c r="B17" i="7"/>
  <c r="I16" i="7"/>
  <c r="H16" i="7"/>
  <c r="G16" i="7"/>
  <c r="F16" i="7"/>
  <c r="B12" i="7"/>
  <c r="B11" i="7"/>
  <c r="B10" i="7"/>
  <c r="I9" i="7"/>
  <c r="H9" i="7"/>
  <c r="G9" i="7"/>
  <c r="F9" i="7"/>
  <c r="B5" i="7"/>
  <c r="B4" i="7"/>
  <c r="B90" i="6"/>
  <c r="B89" i="6"/>
  <c r="B88" i="6"/>
  <c r="B87" i="6"/>
  <c r="B86" i="6"/>
  <c r="B85" i="6"/>
  <c r="B84" i="6"/>
  <c r="B83" i="6"/>
  <c r="AL82" i="6"/>
  <c r="AK82" i="6"/>
  <c r="AK83" i="6" s="1"/>
  <c r="AJ82" i="6"/>
  <c r="AJ83" i="6" s="1"/>
  <c r="AI82" i="6"/>
  <c r="AH82" i="6"/>
  <c r="AG82" i="6"/>
  <c r="AF82" i="6"/>
  <c r="AE82" i="6"/>
  <c r="AD82" i="6"/>
  <c r="AC82" i="6"/>
  <c r="AC83" i="6" s="1"/>
  <c r="AB82" i="6"/>
  <c r="AB83" i="6" s="1"/>
  <c r="AA82" i="6"/>
  <c r="Z82" i="6"/>
  <c r="Z83" i="6" s="1"/>
  <c r="Y82" i="6"/>
  <c r="X82" i="6"/>
  <c r="W82" i="6"/>
  <c r="V82" i="6"/>
  <c r="U82" i="6"/>
  <c r="U83" i="6" s="1"/>
  <c r="T82" i="6"/>
  <c r="T83" i="6" s="1"/>
  <c r="S82" i="6"/>
  <c r="R82" i="6"/>
  <c r="R83" i="6" s="1"/>
  <c r="Q82" i="6"/>
  <c r="P82" i="6"/>
  <c r="O82" i="6"/>
  <c r="N82" i="6"/>
  <c r="M82" i="6"/>
  <c r="M83" i="6" s="1"/>
  <c r="L82" i="6"/>
  <c r="L83" i="6" s="1"/>
  <c r="K82" i="6"/>
  <c r="J82" i="6"/>
  <c r="J83" i="6" s="1"/>
  <c r="I82" i="6"/>
  <c r="H82" i="6"/>
  <c r="G82" i="6"/>
  <c r="F82" i="6"/>
  <c r="E82" i="6"/>
  <c r="E83" i="6" s="1"/>
  <c r="E84" i="6" s="1"/>
  <c r="D82" i="6"/>
  <c r="B82" i="6"/>
  <c r="B81" i="6"/>
  <c r="AL80" i="6"/>
  <c r="AK80" i="6"/>
  <c r="AJ80" i="6"/>
  <c r="AI80" i="6"/>
  <c r="AH80" i="6"/>
  <c r="AG80" i="6"/>
  <c r="AF80" i="6"/>
  <c r="AE80" i="6"/>
  <c r="AD80" i="6"/>
  <c r="AC80" i="6"/>
  <c r="AB80" i="6"/>
  <c r="AA80" i="6"/>
  <c r="Z80" i="6"/>
  <c r="Y80" i="6"/>
  <c r="X80" i="6"/>
  <c r="W80" i="6"/>
  <c r="V80" i="6"/>
  <c r="U80" i="6"/>
  <c r="T80" i="6"/>
  <c r="S80" i="6"/>
  <c r="R80" i="6"/>
  <c r="Q80" i="6"/>
  <c r="P80" i="6"/>
  <c r="O80" i="6"/>
  <c r="N80" i="6"/>
  <c r="M80" i="6"/>
  <c r="L80" i="6"/>
  <c r="K80" i="6"/>
  <c r="J80" i="6"/>
  <c r="I80" i="6"/>
  <c r="H80" i="6"/>
  <c r="G80" i="6"/>
  <c r="F80" i="6"/>
  <c r="B75" i="6"/>
  <c r="B74" i="6"/>
  <c r="B73" i="6"/>
  <c r="B72" i="6"/>
  <c r="B71" i="6"/>
  <c r="B70" i="6"/>
  <c r="B69" i="6"/>
  <c r="AL68" i="6"/>
  <c r="AL69" i="6" s="1"/>
  <c r="AK68" i="6"/>
  <c r="AJ68" i="6"/>
  <c r="AI68" i="6"/>
  <c r="AH68" i="6"/>
  <c r="AH69" i="6" s="1"/>
  <c r="AG68" i="6"/>
  <c r="AF68" i="6"/>
  <c r="AE68" i="6"/>
  <c r="AD68" i="6"/>
  <c r="AC68" i="6"/>
  <c r="AB68" i="6"/>
  <c r="AA68" i="6"/>
  <c r="AA69" i="6" s="1"/>
  <c r="Z68" i="6"/>
  <c r="Z69" i="6" s="1"/>
  <c r="Y68" i="6"/>
  <c r="X68" i="6"/>
  <c r="X69" i="6" s="1"/>
  <c r="W68" i="6"/>
  <c r="V68" i="6"/>
  <c r="U68" i="6"/>
  <c r="T68" i="6"/>
  <c r="S68" i="6"/>
  <c r="S69" i="6" s="1"/>
  <c r="R68" i="6"/>
  <c r="Q68" i="6"/>
  <c r="P68" i="6"/>
  <c r="O68" i="6"/>
  <c r="N68" i="6"/>
  <c r="M68" i="6"/>
  <c r="L68" i="6"/>
  <c r="K68" i="6"/>
  <c r="K69" i="6" s="1"/>
  <c r="K70" i="6" s="1"/>
  <c r="J68" i="6"/>
  <c r="I68" i="6"/>
  <c r="H68" i="6"/>
  <c r="H69" i="6" s="1"/>
  <c r="G68" i="6"/>
  <c r="F68" i="6"/>
  <c r="E68" i="6"/>
  <c r="D68" i="6"/>
  <c r="B68" i="6"/>
  <c r="B67" i="6"/>
  <c r="AL66" i="6"/>
  <c r="AK66" i="6"/>
  <c r="AJ66" i="6"/>
  <c r="AI66" i="6"/>
  <c r="AH66" i="6"/>
  <c r="AG66" i="6"/>
  <c r="AF66" i="6"/>
  <c r="AE66" i="6"/>
  <c r="AD66" i="6"/>
  <c r="AC66" i="6"/>
  <c r="AB66" i="6"/>
  <c r="AA66" i="6"/>
  <c r="Z66" i="6"/>
  <c r="Y66" i="6"/>
  <c r="X66" i="6"/>
  <c r="W66" i="6"/>
  <c r="V66" i="6"/>
  <c r="U66" i="6"/>
  <c r="T66" i="6"/>
  <c r="S66" i="6"/>
  <c r="R66" i="6"/>
  <c r="Q66" i="6"/>
  <c r="P66" i="6"/>
  <c r="O66" i="6"/>
  <c r="N66" i="6"/>
  <c r="M66" i="6"/>
  <c r="L66" i="6"/>
  <c r="K66" i="6"/>
  <c r="J66" i="6"/>
  <c r="I66" i="6"/>
  <c r="H66" i="6"/>
  <c r="G66" i="6"/>
  <c r="F66" i="6"/>
  <c r="B62" i="6"/>
  <c r="B61" i="6"/>
  <c r="B60" i="6"/>
  <c r="B59" i="6"/>
  <c r="B58" i="6"/>
  <c r="B57" i="6"/>
  <c r="AL56" i="6"/>
  <c r="AL57" i="6" s="1"/>
  <c r="AK56" i="6"/>
  <c r="AJ56" i="6"/>
  <c r="AI56" i="6"/>
  <c r="AH56" i="6"/>
  <c r="AH57" i="6" s="1"/>
  <c r="AG56" i="6"/>
  <c r="AF56" i="6"/>
  <c r="AF57" i="6" s="1"/>
  <c r="AF58" i="6" s="1"/>
  <c r="AE56" i="6"/>
  <c r="AE57" i="6" s="1"/>
  <c r="AE58" i="6" s="1"/>
  <c r="AD56" i="6"/>
  <c r="AD57" i="6" s="1"/>
  <c r="AC56" i="6"/>
  <c r="AB56" i="6"/>
  <c r="AA56" i="6"/>
  <c r="Z56" i="6"/>
  <c r="Z57" i="6" s="1"/>
  <c r="Y56" i="6"/>
  <c r="X56" i="6"/>
  <c r="X57" i="6" s="1"/>
  <c r="X58" i="6" s="1"/>
  <c r="W56" i="6"/>
  <c r="W57" i="6" s="1"/>
  <c r="V56" i="6"/>
  <c r="V57" i="6" s="1"/>
  <c r="U56" i="6"/>
  <c r="T56" i="6"/>
  <c r="S56" i="6"/>
  <c r="R56" i="6"/>
  <c r="Q56" i="6"/>
  <c r="P56" i="6"/>
  <c r="P57" i="6" s="1"/>
  <c r="P58" i="6" s="1"/>
  <c r="O56" i="6"/>
  <c r="O57" i="6" s="1"/>
  <c r="N56" i="6"/>
  <c r="N57" i="6" s="1"/>
  <c r="M56" i="6"/>
  <c r="L56" i="6"/>
  <c r="K56" i="6"/>
  <c r="K57" i="6" s="1"/>
  <c r="J56" i="6"/>
  <c r="J57" i="6" s="1"/>
  <c r="I56" i="6"/>
  <c r="H56" i="6"/>
  <c r="H57" i="6" s="1"/>
  <c r="H58" i="6" s="1"/>
  <c r="G56" i="6"/>
  <c r="F56" i="6"/>
  <c r="F57" i="6" s="1"/>
  <c r="E56" i="6"/>
  <c r="D56" i="6"/>
  <c r="B56" i="6"/>
  <c r="B55" i="6"/>
  <c r="AL54" i="6"/>
  <c r="AK54" i="6"/>
  <c r="AJ54" i="6"/>
  <c r="AI54" i="6"/>
  <c r="AH54" i="6"/>
  <c r="AG54" i="6"/>
  <c r="AF54" i="6"/>
  <c r="AE54" i="6"/>
  <c r="AD54" i="6"/>
  <c r="AC54" i="6"/>
  <c r="AB54" i="6"/>
  <c r="AA54" i="6"/>
  <c r="Z54" i="6"/>
  <c r="Y54" i="6"/>
  <c r="X54" i="6"/>
  <c r="W54" i="6"/>
  <c r="V54" i="6"/>
  <c r="U54" i="6"/>
  <c r="T54" i="6"/>
  <c r="S54" i="6"/>
  <c r="R54" i="6"/>
  <c r="Q54" i="6"/>
  <c r="P54" i="6"/>
  <c r="O54" i="6"/>
  <c r="N54" i="6"/>
  <c r="M54" i="6"/>
  <c r="L54" i="6"/>
  <c r="K54" i="6"/>
  <c r="J54" i="6"/>
  <c r="I54" i="6"/>
  <c r="H54" i="6"/>
  <c r="G54" i="6"/>
  <c r="F54" i="6"/>
  <c r="B50" i="6"/>
  <c r="B49" i="6"/>
  <c r="B48" i="6"/>
  <c r="B47" i="6"/>
  <c r="B46" i="6"/>
  <c r="AL45" i="6"/>
  <c r="AK45" i="6"/>
  <c r="AJ45" i="6"/>
  <c r="AI45" i="6"/>
  <c r="AI46" i="6" s="1"/>
  <c r="AI47" i="6" s="1"/>
  <c r="AH45" i="6"/>
  <c r="AH46" i="6" s="1"/>
  <c r="AG45" i="6"/>
  <c r="AG46" i="6" s="1"/>
  <c r="AF45" i="6"/>
  <c r="AF46" i="6" s="1"/>
  <c r="AE45" i="6"/>
  <c r="AD45" i="6"/>
  <c r="AC45" i="6"/>
  <c r="AB45" i="6"/>
  <c r="AB46" i="6" s="1"/>
  <c r="AA45" i="6"/>
  <c r="Z45" i="6"/>
  <c r="Y45" i="6"/>
  <c r="X45" i="6"/>
  <c r="W45" i="6"/>
  <c r="W46" i="6" s="1"/>
  <c r="V45" i="6"/>
  <c r="U45" i="6"/>
  <c r="T45" i="6"/>
  <c r="S45" i="6"/>
  <c r="R45" i="6"/>
  <c r="R46" i="6" s="1"/>
  <c r="Q45" i="6"/>
  <c r="P45" i="6"/>
  <c r="O45" i="6"/>
  <c r="N45" i="6"/>
  <c r="M45" i="6"/>
  <c r="L45" i="6"/>
  <c r="K45" i="6"/>
  <c r="K46" i="6" s="1"/>
  <c r="J45" i="6"/>
  <c r="J46" i="6" s="1"/>
  <c r="I45" i="6"/>
  <c r="H45" i="6"/>
  <c r="H46" i="6" s="1"/>
  <c r="G45" i="6"/>
  <c r="F45" i="6"/>
  <c r="E45" i="6"/>
  <c r="D45" i="6"/>
  <c r="B45" i="6"/>
  <c r="B44" i="6"/>
  <c r="AL43" i="6"/>
  <c r="AK43" i="6"/>
  <c r="AJ43" i="6"/>
  <c r="AI43" i="6"/>
  <c r="AH43" i="6"/>
  <c r="AG43" i="6"/>
  <c r="AF43" i="6"/>
  <c r="AE43" i="6"/>
  <c r="AD43" i="6"/>
  <c r="AC43" i="6"/>
  <c r="AB43" i="6"/>
  <c r="AA43" i="6"/>
  <c r="Z43" i="6"/>
  <c r="Y43" i="6"/>
  <c r="X43" i="6"/>
  <c r="W43" i="6"/>
  <c r="V43" i="6"/>
  <c r="U43" i="6"/>
  <c r="T43" i="6"/>
  <c r="S43" i="6"/>
  <c r="R43" i="6"/>
  <c r="Q43" i="6"/>
  <c r="P43" i="6"/>
  <c r="O43" i="6"/>
  <c r="N43" i="6"/>
  <c r="M43" i="6"/>
  <c r="L43" i="6"/>
  <c r="K43" i="6"/>
  <c r="J43" i="6"/>
  <c r="I43" i="6"/>
  <c r="H43" i="6"/>
  <c r="G43" i="6"/>
  <c r="F43" i="6"/>
  <c r="B39" i="6"/>
  <c r="B38" i="6"/>
  <c r="B37" i="6"/>
  <c r="B36" i="6"/>
  <c r="AL35" i="6"/>
  <c r="AL36" i="6" s="1"/>
  <c r="AK35" i="6"/>
  <c r="AK36" i="6" s="1"/>
  <c r="AJ35" i="6"/>
  <c r="AJ36" i="6" s="1"/>
  <c r="AJ37" i="6" s="1"/>
  <c r="AI35" i="6"/>
  <c r="AH35" i="6"/>
  <c r="AG35" i="6"/>
  <c r="AG36" i="6" s="1"/>
  <c r="AG37" i="6" s="1"/>
  <c r="AF35" i="6"/>
  <c r="AE35" i="6"/>
  <c r="AE36" i="6" s="1"/>
  <c r="AD35" i="6"/>
  <c r="AD36" i="6" s="1"/>
  <c r="AC35" i="6"/>
  <c r="AC36" i="6" s="1"/>
  <c r="AB35" i="6"/>
  <c r="AB36" i="6" s="1"/>
  <c r="AA35" i="6"/>
  <c r="Z35" i="6"/>
  <c r="Y35" i="6"/>
  <c r="Y36" i="6" s="1"/>
  <c r="X35" i="6"/>
  <c r="X36" i="6" s="1"/>
  <c r="W35" i="6"/>
  <c r="W36" i="6" s="1"/>
  <c r="V35" i="6"/>
  <c r="U35" i="6"/>
  <c r="U36" i="6" s="1"/>
  <c r="T35" i="6"/>
  <c r="T36" i="6" s="1"/>
  <c r="S35" i="6"/>
  <c r="R35" i="6"/>
  <c r="R36" i="6" s="1"/>
  <c r="Q35" i="6"/>
  <c r="Q36" i="6" s="1"/>
  <c r="P35" i="6"/>
  <c r="O35" i="6"/>
  <c r="O36" i="6" s="1"/>
  <c r="N35" i="6"/>
  <c r="N36" i="6" s="1"/>
  <c r="M35" i="6"/>
  <c r="M36" i="6" s="1"/>
  <c r="L35" i="6"/>
  <c r="L36" i="6" s="1"/>
  <c r="L37" i="6" s="1"/>
  <c r="K35" i="6"/>
  <c r="J35" i="6"/>
  <c r="I35" i="6"/>
  <c r="H35" i="6"/>
  <c r="G35" i="6"/>
  <c r="G36" i="6" s="1"/>
  <c r="F35" i="6"/>
  <c r="E35" i="6"/>
  <c r="E36" i="6" s="1"/>
  <c r="D35" i="6"/>
  <c r="D36" i="6" s="1"/>
  <c r="D37" i="6" s="1"/>
  <c r="B35" i="6"/>
  <c r="B34" i="6"/>
  <c r="AL33" i="6"/>
  <c r="AK33" i="6"/>
  <c r="AJ33" i="6"/>
  <c r="AI33" i="6"/>
  <c r="AH33" i="6"/>
  <c r="AG33" i="6"/>
  <c r="AF33" i="6"/>
  <c r="AE33" i="6"/>
  <c r="AD33" i="6"/>
  <c r="AC33" i="6"/>
  <c r="AB33" i="6"/>
  <c r="AA33" i="6"/>
  <c r="Z33" i="6"/>
  <c r="Y33" i="6"/>
  <c r="X33" i="6"/>
  <c r="W33" i="6"/>
  <c r="V33" i="6"/>
  <c r="U33" i="6"/>
  <c r="T33" i="6"/>
  <c r="S33" i="6"/>
  <c r="R33" i="6"/>
  <c r="Q33" i="6"/>
  <c r="P33" i="6"/>
  <c r="O33" i="6"/>
  <c r="N33" i="6"/>
  <c r="M33" i="6"/>
  <c r="L33" i="6"/>
  <c r="K33" i="6"/>
  <c r="J33" i="6"/>
  <c r="I33" i="6"/>
  <c r="H33" i="6"/>
  <c r="G33" i="6"/>
  <c r="F33" i="6"/>
  <c r="B29" i="6"/>
  <c r="B28" i="6"/>
  <c r="B27" i="6"/>
  <c r="AL26" i="6"/>
  <c r="AL27" i="6" s="1"/>
  <c r="AK26" i="6"/>
  <c r="AJ26" i="6"/>
  <c r="AJ27" i="6" s="1"/>
  <c r="AJ28" i="6" s="1"/>
  <c r="AI26" i="6"/>
  <c r="AH26" i="6"/>
  <c r="AG26" i="6"/>
  <c r="AG27" i="6" s="1"/>
  <c r="AF26" i="6"/>
  <c r="AE26" i="6"/>
  <c r="AD26" i="6"/>
  <c r="AD27" i="6" s="1"/>
  <c r="AC26" i="6"/>
  <c r="AB26" i="6"/>
  <c r="AA26" i="6"/>
  <c r="AA27" i="6" s="1"/>
  <c r="AA28" i="6" s="1"/>
  <c r="Z26" i="6"/>
  <c r="Y26" i="6"/>
  <c r="Y27" i="6" s="1"/>
  <c r="X26" i="6"/>
  <c r="W26" i="6"/>
  <c r="V26" i="6"/>
  <c r="V27" i="6" s="1"/>
  <c r="U26" i="6"/>
  <c r="T26" i="6"/>
  <c r="T27" i="6" s="1"/>
  <c r="T28" i="6" s="1"/>
  <c r="S26" i="6"/>
  <c r="S27" i="6" s="1"/>
  <c r="S28" i="6" s="1"/>
  <c r="R26" i="6"/>
  <c r="Q26" i="6"/>
  <c r="Q27" i="6" s="1"/>
  <c r="P26" i="6"/>
  <c r="P27" i="6" s="1"/>
  <c r="O26" i="6"/>
  <c r="N26" i="6"/>
  <c r="N27" i="6" s="1"/>
  <c r="M26" i="6"/>
  <c r="L26" i="6"/>
  <c r="K26" i="6"/>
  <c r="J26" i="6"/>
  <c r="I26" i="6"/>
  <c r="H26" i="6"/>
  <c r="H27" i="6" s="1"/>
  <c r="G26" i="6"/>
  <c r="F26" i="6"/>
  <c r="F27" i="6" s="1"/>
  <c r="E26" i="6"/>
  <c r="D26" i="6"/>
  <c r="B26" i="6"/>
  <c r="B25" i="6"/>
  <c r="AL24" i="6"/>
  <c r="AK24" i="6"/>
  <c r="AJ24" i="6"/>
  <c r="AI24" i="6"/>
  <c r="AH24" i="6"/>
  <c r="AG24" i="6"/>
  <c r="AF24" i="6"/>
  <c r="AE24" i="6"/>
  <c r="AD24" i="6"/>
  <c r="AC24" i="6"/>
  <c r="AB24" i="6"/>
  <c r="AA24" i="6"/>
  <c r="Z24" i="6"/>
  <c r="Y24" i="6"/>
  <c r="X24" i="6"/>
  <c r="W24" i="6"/>
  <c r="V24" i="6"/>
  <c r="U24" i="6"/>
  <c r="T24" i="6"/>
  <c r="S24" i="6"/>
  <c r="R24" i="6"/>
  <c r="Q24" i="6"/>
  <c r="P24" i="6"/>
  <c r="O24" i="6"/>
  <c r="N24" i="6"/>
  <c r="M24" i="6"/>
  <c r="L24" i="6"/>
  <c r="K24" i="6"/>
  <c r="J24" i="6"/>
  <c r="I24" i="6"/>
  <c r="H24" i="6"/>
  <c r="G24" i="6"/>
  <c r="F24" i="6"/>
  <c r="B20" i="6"/>
  <c r="B19" i="6"/>
  <c r="AL18" i="6"/>
  <c r="AK18" i="6"/>
  <c r="AK19" i="6" s="1"/>
  <c r="AK20" i="6" s="1"/>
  <c r="AJ18" i="6"/>
  <c r="AJ19" i="6" s="1"/>
  <c r="AI18" i="6"/>
  <c r="AI19" i="6" s="1"/>
  <c r="AI20" i="6" s="1"/>
  <c r="AI17" i="6" s="1"/>
  <c r="AH18" i="6"/>
  <c r="AH19" i="6" s="1"/>
  <c r="AG18" i="6"/>
  <c r="AG19" i="6" s="1"/>
  <c r="AF18" i="6"/>
  <c r="AE18" i="6"/>
  <c r="AD18" i="6"/>
  <c r="AC18" i="6"/>
  <c r="AB18" i="6"/>
  <c r="AA18" i="6"/>
  <c r="AA19" i="6" s="1"/>
  <c r="Z18" i="6"/>
  <c r="Y18" i="6"/>
  <c r="X18" i="6"/>
  <c r="W18" i="6"/>
  <c r="V18" i="6"/>
  <c r="V19" i="6" s="1"/>
  <c r="V20" i="6" s="1"/>
  <c r="U18" i="6"/>
  <c r="U19" i="6" s="1"/>
  <c r="U20" i="6" s="1"/>
  <c r="T18" i="6"/>
  <c r="S18" i="6"/>
  <c r="S19" i="6" s="1"/>
  <c r="S20" i="6" s="1"/>
  <c r="S17" i="6" s="1"/>
  <c r="R18" i="6"/>
  <c r="R19" i="6" s="1"/>
  <c r="Q18" i="6"/>
  <c r="Q19" i="6" s="1"/>
  <c r="Q20" i="6" s="1"/>
  <c r="P18" i="6"/>
  <c r="O18" i="6"/>
  <c r="O19" i="6" s="1"/>
  <c r="N18" i="6"/>
  <c r="N19" i="6" s="1"/>
  <c r="M18" i="6"/>
  <c r="M19" i="6" s="1"/>
  <c r="L18" i="6"/>
  <c r="L19" i="6" s="1"/>
  <c r="K18" i="6"/>
  <c r="J18" i="6"/>
  <c r="J19" i="6" s="1"/>
  <c r="I18" i="6"/>
  <c r="H18" i="6"/>
  <c r="H19" i="6" s="1"/>
  <c r="H20" i="6" s="1"/>
  <c r="G18" i="6"/>
  <c r="F18" i="6"/>
  <c r="F19" i="6" s="1"/>
  <c r="E18" i="6"/>
  <c r="D18" i="6"/>
  <c r="D19" i="6" s="1"/>
  <c r="B18" i="6"/>
  <c r="B17" i="6"/>
  <c r="AL16" i="6"/>
  <c r="AK16" i="6"/>
  <c r="AJ16" i="6"/>
  <c r="AI16" i="6"/>
  <c r="AH16" i="6"/>
  <c r="AG16" i="6"/>
  <c r="AF16" i="6"/>
  <c r="AE16" i="6"/>
  <c r="AD16" i="6"/>
  <c r="AC16" i="6"/>
  <c r="AB16" i="6"/>
  <c r="AA16" i="6"/>
  <c r="Z16" i="6"/>
  <c r="Y16" i="6"/>
  <c r="X16" i="6"/>
  <c r="W16" i="6"/>
  <c r="V16" i="6"/>
  <c r="U16" i="6"/>
  <c r="T16" i="6"/>
  <c r="S16" i="6"/>
  <c r="R16" i="6"/>
  <c r="Q16" i="6"/>
  <c r="P16" i="6"/>
  <c r="O16" i="6"/>
  <c r="N16" i="6"/>
  <c r="M16" i="6"/>
  <c r="L16" i="6"/>
  <c r="K16" i="6"/>
  <c r="J16" i="6"/>
  <c r="I16" i="6"/>
  <c r="H16" i="6"/>
  <c r="G16" i="6"/>
  <c r="F16" i="6"/>
  <c r="B12" i="6"/>
  <c r="AL11" i="6"/>
  <c r="AK11" i="6"/>
  <c r="AJ11" i="6"/>
  <c r="AI11" i="6"/>
  <c r="AH11" i="6"/>
  <c r="AG11" i="6"/>
  <c r="AF11" i="6"/>
  <c r="AE11" i="6"/>
  <c r="AD11" i="6"/>
  <c r="AC11" i="6"/>
  <c r="AB11" i="6"/>
  <c r="AA11" i="6"/>
  <c r="Z11" i="6"/>
  <c r="Y11" i="6"/>
  <c r="X11" i="6"/>
  <c r="W11" i="6"/>
  <c r="V11" i="6"/>
  <c r="U11" i="6"/>
  <c r="T11" i="6"/>
  <c r="S11" i="6"/>
  <c r="R11" i="6"/>
  <c r="Q11" i="6"/>
  <c r="P11" i="6"/>
  <c r="O11" i="6"/>
  <c r="N11" i="6"/>
  <c r="M11" i="6"/>
  <c r="L11" i="6"/>
  <c r="K11" i="6"/>
  <c r="J11" i="6"/>
  <c r="I11" i="6"/>
  <c r="H11" i="6"/>
  <c r="G11" i="6"/>
  <c r="F11" i="6"/>
  <c r="E11" i="6"/>
  <c r="E12" i="6" s="1"/>
  <c r="E10" i="6" s="1"/>
  <c r="D11" i="6"/>
  <c r="D12" i="6" s="1"/>
  <c r="D10" i="6" s="1"/>
  <c r="B11" i="6"/>
  <c r="B10" i="6"/>
  <c r="AL9" i="6"/>
  <c r="AK9" i="6"/>
  <c r="AJ9" i="6"/>
  <c r="AI9" i="6"/>
  <c r="AH9" i="6"/>
  <c r="AG9" i="6"/>
  <c r="AF9" i="6"/>
  <c r="AE9" i="6"/>
  <c r="AD9" i="6"/>
  <c r="AC9" i="6"/>
  <c r="AB9" i="6"/>
  <c r="AA9" i="6"/>
  <c r="Z9" i="6"/>
  <c r="Y9" i="6"/>
  <c r="X9" i="6"/>
  <c r="W9" i="6"/>
  <c r="V9" i="6"/>
  <c r="U9" i="6"/>
  <c r="T9" i="6"/>
  <c r="S9" i="6"/>
  <c r="R9" i="6"/>
  <c r="Q9" i="6"/>
  <c r="P9" i="6"/>
  <c r="O9" i="6"/>
  <c r="N9" i="6"/>
  <c r="M9" i="6"/>
  <c r="L9" i="6"/>
  <c r="K9" i="6"/>
  <c r="J9" i="6"/>
  <c r="I9" i="6"/>
  <c r="H9" i="6"/>
  <c r="G9" i="6"/>
  <c r="F9" i="6"/>
  <c r="B5" i="6"/>
  <c r="AL4" i="6"/>
  <c r="AL5" i="6" s="1"/>
  <c r="AK4" i="6"/>
  <c r="AK5" i="6" s="1"/>
  <c r="AJ4" i="6"/>
  <c r="AJ5" i="6" s="1"/>
  <c r="AI4" i="6"/>
  <c r="AI5" i="6" s="1"/>
  <c r="AH4" i="6"/>
  <c r="AH5" i="6" s="1"/>
  <c r="AG4" i="6"/>
  <c r="AG5" i="6" s="1"/>
  <c r="AF4" i="6"/>
  <c r="AF5" i="6" s="1"/>
  <c r="AE4" i="6"/>
  <c r="AE5" i="6" s="1"/>
  <c r="AD4" i="6"/>
  <c r="AD5" i="6" s="1"/>
  <c r="AC4" i="6"/>
  <c r="AC5" i="6" s="1"/>
  <c r="AB4" i="6"/>
  <c r="AB5" i="6" s="1"/>
  <c r="AA4" i="6"/>
  <c r="AA5" i="6" s="1"/>
  <c r="Z4" i="6"/>
  <c r="Z5" i="6" s="1"/>
  <c r="Y4" i="6"/>
  <c r="Y5" i="6" s="1"/>
  <c r="X4" i="6"/>
  <c r="X5" i="6" s="1"/>
  <c r="W4" i="6"/>
  <c r="W5" i="6" s="1"/>
  <c r="V4" i="6"/>
  <c r="V5" i="6" s="1"/>
  <c r="U4" i="6"/>
  <c r="U5" i="6" s="1"/>
  <c r="T4" i="6"/>
  <c r="T5" i="6" s="1"/>
  <c r="S4" i="6"/>
  <c r="S5" i="6" s="1"/>
  <c r="R4" i="6"/>
  <c r="R5" i="6" s="1"/>
  <c r="Q4" i="6"/>
  <c r="Q5" i="6" s="1"/>
  <c r="P4" i="6"/>
  <c r="P5" i="6" s="1"/>
  <c r="O4" i="6"/>
  <c r="O5" i="6" s="1"/>
  <c r="N4" i="6"/>
  <c r="N5" i="6" s="1"/>
  <c r="M4" i="6"/>
  <c r="M5" i="6" s="1"/>
  <c r="L4" i="6"/>
  <c r="L5" i="6" s="1"/>
  <c r="K4" i="6"/>
  <c r="K5" i="6" s="1"/>
  <c r="J4" i="6"/>
  <c r="J5" i="6" s="1"/>
  <c r="I4" i="6"/>
  <c r="I5" i="6" s="1"/>
  <c r="H4" i="6"/>
  <c r="H5" i="6" s="1"/>
  <c r="G4" i="6"/>
  <c r="G5" i="6" s="1"/>
  <c r="F4" i="6"/>
  <c r="F5" i="6" s="1"/>
  <c r="E4" i="6"/>
  <c r="E5" i="6" s="1"/>
  <c r="D4" i="6"/>
  <c r="D5" i="6" s="1"/>
  <c r="B4" i="6"/>
  <c r="B90" i="5"/>
  <c r="B89" i="5"/>
  <c r="B88" i="5"/>
  <c r="B87" i="5"/>
  <c r="B86" i="5"/>
  <c r="B85" i="5"/>
  <c r="B84" i="5"/>
  <c r="B83" i="5"/>
  <c r="B82" i="5"/>
  <c r="B81" i="5"/>
  <c r="B68" i="5"/>
  <c r="B69" i="5"/>
  <c r="B70" i="5"/>
  <c r="B71" i="5"/>
  <c r="B72" i="5"/>
  <c r="B73" i="5"/>
  <c r="B74" i="5"/>
  <c r="B75" i="5"/>
  <c r="B67" i="5"/>
  <c r="B62" i="5"/>
  <c r="B61" i="5"/>
  <c r="B60" i="5"/>
  <c r="B59" i="5"/>
  <c r="B58" i="5"/>
  <c r="B57" i="5"/>
  <c r="B56" i="5"/>
  <c r="B55" i="5"/>
  <c r="B45" i="5"/>
  <c r="B46" i="5"/>
  <c r="B47" i="5"/>
  <c r="B48" i="5"/>
  <c r="B49" i="5"/>
  <c r="B50" i="5"/>
  <c r="B44" i="5"/>
  <c r="B39" i="5"/>
  <c r="B38" i="5"/>
  <c r="B37" i="5"/>
  <c r="B36" i="5"/>
  <c r="B35" i="5"/>
  <c r="B34" i="5"/>
  <c r="B26" i="5"/>
  <c r="B27" i="5"/>
  <c r="B28" i="5"/>
  <c r="B29" i="5"/>
  <c r="B25" i="5"/>
  <c r="B18" i="5"/>
  <c r="B19" i="5"/>
  <c r="B20" i="5"/>
  <c r="B17" i="5"/>
  <c r="B12" i="5"/>
  <c r="B10" i="5"/>
  <c r="B11" i="5"/>
  <c r="B5" i="5"/>
  <c r="B4" i="5"/>
  <c r="E82" i="5"/>
  <c r="E83" i="5" s="1"/>
  <c r="F82" i="5"/>
  <c r="F83" i="5" s="1"/>
  <c r="G82" i="5"/>
  <c r="G83" i="5" s="1"/>
  <c r="H82" i="5"/>
  <c r="H83" i="5" s="1"/>
  <c r="I82" i="5"/>
  <c r="I83" i="5" s="1"/>
  <c r="J82" i="5"/>
  <c r="J83" i="5" s="1"/>
  <c r="K82" i="5"/>
  <c r="L82" i="5"/>
  <c r="M82" i="5"/>
  <c r="N82" i="5"/>
  <c r="O82" i="5"/>
  <c r="P82" i="5"/>
  <c r="Q82" i="5"/>
  <c r="R82" i="5"/>
  <c r="S82" i="5"/>
  <c r="T82" i="5"/>
  <c r="U82" i="5"/>
  <c r="V82" i="5"/>
  <c r="V83" i="5" s="1"/>
  <c r="W82" i="5"/>
  <c r="W83" i="5" s="1"/>
  <c r="X82" i="5"/>
  <c r="X83" i="5" s="1"/>
  <c r="Y82" i="5"/>
  <c r="Y83" i="5" s="1"/>
  <c r="Z82" i="5"/>
  <c r="Z83" i="5" s="1"/>
  <c r="AA82" i="5"/>
  <c r="AA83" i="5" s="1"/>
  <c r="AB82" i="5"/>
  <c r="AB83" i="5" s="1"/>
  <c r="AC82" i="5"/>
  <c r="AC83" i="5" s="1"/>
  <c r="AD82" i="5"/>
  <c r="AD83" i="5" s="1"/>
  <c r="AE82" i="5"/>
  <c r="AE83" i="5" s="1"/>
  <c r="AF82" i="5"/>
  <c r="AF83" i="5" s="1"/>
  <c r="AG82" i="5"/>
  <c r="AG83" i="5" s="1"/>
  <c r="AH82" i="5"/>
  <c r="AH83" i="5" s="1"/>
  <c r="AI82" i="5"/>
  <c r="AJ82" i="5"/>
  <c r="AK82" i="5"/>
  <c r="AL82" i="5"/>
  <c r="D83" i="5"/>
  <c r="E68" i="5"/>
  <c r="E69" i="5" s="1"/>
  <c r="F68" i="5"/>
  <c r="F69" i="5" s="1"/>
  <c r="G68" i="5"/>
  <c r="G69" i="5" s="1"/>
  <c r="H68" i="5"/>
  <c r="H69" i="5" s="1"/>
  <c r="I68" i="5"/>
  <c r="I69" i="5" s="1"/>
  <c r="J68" i="5"/>
  <c r="J69" i="5" s="1"/>
  <c r="K68" i="5"/>
  <c r="K69" i="5" s="1"/>
  <c r="L68" i="5"/>
  <c r="L69" i="5" s="1"/>
  <c r="M68" i="5"/>
  <c r="N68" i="5"/>
  <c r="O68" i="5"/>
  <c r="P68" i="5"/>
  <c r="Q68" i="5"/>
  <c r="R68" i="5"/>
  <c r="S68" i="5"/>
  <c r="T68" i="5"/>
  <c r="U68" i="5"/>
  <c r="U69" i="5" s="1"/>
  <c r="V68" i="5"/>
  <c r="W68" i="5"/>
  <c r="X68" i="5"/>
  <c r="Y68" i="5"/>
  <c r="Y69" i="5" s="1"/>
  <c r="Z68" i="5"/>
  <c r="Z69" i="5" s="1"/>
  <c r="Z70" i="5" s="1"/>
  <c r="AA68" i="5"/>
  <c r="AA69" i="5" s="1"/>
  <c r="AB68" i="5"/>
  <c r="AB69" i="5" s="1"/>
  <c r="AC68" i="5"/>
  <c r="AC69" i="5" s="1"/>
  <c r="AD68" i="5"/>
  <c r="AD69" i="5" s="1"/>
  <c r="AE68" i="5"/>
  <c r="AE69" i="5" s="1"/>
  <c r="AF68" i="5"/>
  <c r="AF69" i="5" s="1"/>
  <c r="AG68" i="5"/>
  <c r="AG69" i="5" s="1"/>
  <c r="AH68" i="5"/>
  <c r="AI68" i="5"/>
  <c r="AJ68" i="5"/>
  <c r="AK68" i="5"/>
  <c r="AL68" i="5"/>
  <c r="D69" i="5"/>
  <c r="E56" i="5"/>
  <c r="E57" i="5" s="1"/>
  <c r="F56" i="5"/>
  <c r="F57" i="5" s="1"/>
  <c r="G56" i="5"/>
  <c r="G57" i="5" s="1"/>
  <c r="H56" i="5"/>
  <c r="H57" i="5" s="1"/>
  <c r="I56" i="5"/>
  <c r="I57" i="5" s="1"/>
  <c r="J56" i="5"/>
  <c r="J57" i="5" s="1"/>
  <c r="K56" i="5"/>
  <c r="K57" i="5" s="1"/>
  <c r="L56" i="5"/>
  <c r="M56" i="5"/>
  <c r="N56" i="5"/>
  <c r="O56" i="5"/>
  <c r="P56" i="5"/>
  <c r="Q56" i="5"/>
  <c r="R56" i="5"/>
  <c r="S56" i="5"/>
  <c r="S57" i="5" s="1"/>
  <c r="T56" i="5"/>
  <c r="T57" i="5" s="1"/>
  <c r="U56" i="5"/>
  <c r="V56" i="5"/>
  <c r="W56" i="5"/>
  <c r="W57" i="5" s="1"/>
  <c r="X56" i="5"/>
  <c r="X57" i="5" s="1"/>
  <c r="Y56" i="5"/>
  <c r="Y57" i="5" s="1"/>
  <c r="Z56" i="5"/>
  <c r="Z57" i="5" s="1"/>
  <c r="AA56" i="5"/>
  <c r="AA57" i="5" s="1"/>
  <c r="AB56" i="5"/>
  <c r="AB57" i="5" s="1"/>
  <c r="AC56" i="5"/>
  <c r="AC57" i="5" s="1"/>
  <c r="AD56" i="5"/>
  <c r="AD57" i="5" s="1"/>
  <c r="AE56" i="5"/>
  <c r="AE57" i="5" s="1"/>
  <c r="AF56" i="5"/>
  <c r="AF57" i="5" s="1"/>
  <c r="AG56" i="5"/>
  <c r="AG57" i="5" s="1"/>
  <c r="AH56" i="5"/>
  <c r="AH57" i="5" s="1"/>
  <c r="AI56" i="5"/>
  <c r="AJ56" i="5"/>
  <c r="AJ57" i="5" s="1"/>
  <c r="AK56" i="5"/>
  <c r="AL56" i="5"/>
  <c r="D56" i="5"/>
  <c r="D57" i="5" s="1"/>
  <c r="E45" i="5"/>
  <c r="E46" i="5" s="1"/>
  <c r="F45" i="5"/>
  <c r="F46" i="5" s="1"/>
  <c r="G45" i="5"/>
  <c r="G46" i="5" s="1"/>
  <c r="H45" i="5"/>
  <c r="H46" i="5" s="1"/>
  <c r="I45" i="5"/>
  <c r="I46" i="5" s="1"/>
  <c r="J45" i="5"/>
  <c r="J46" i="5" s="1"/>
  <c r="K45" i="5"/>
  <c r="K46" i="5" s="1"/>
  <c r="L45" i="5"/>
  <c r="L46" i="5" s="1"/>
  <c r="M45" i="5"/>
  <c r="N45" i="5"/>
  <c r="O45" i="5"/>
  <c r="P45" i="5"/>
  <c r="Q45" i="5"/>
  <c r="R45" i="5"/>
  <c r="S45" i="5"/>
  <c r="S46" i="5" s="1"/>
  <c r="T45" i="5"/>
  <c r="U45" i="5"/>
  <c r="U46" i="5" s="1"/>
  <c r="V45" i="5"/>
  <c r="W45" i="5"/>
  <c r="W46" i="5" s="1"/>
  <c r="X45" i="5"/>
  <c r="Y45" i="5"/>
  <c r="Y46" i="5" s="1"/>
  <c r="Z45" i="5"/>
  <c r="Z46" i="5" s="1"/>
  <c r="AA45" i="5"/>
  <c r="AA46" i="5" s="1"/>
  <c r="AB45" i="5"/>
  <c r="AB46" i="5" s="1"/>
  <c r="AC45" i="5"/>
  <c r="AC46" i="5" s="1"/>
  <c r="AD45" i="5"/>
  <c r="AD46" i="5" s="1"/>
  <c r="AE45" i="5"/>
  <c r="AE46" i="5" s="1"/>
  <c r="AF45" i="5"/>
  <c r="AF46" i="5" s="1"/>
  <c r="AG45" i="5"/>
  <c r="AG46" i="5" s="1"/>
  <c r="AH45" i="5"/>
  <c r="AH46" i="5" s="1"/>
  <c r="AI45" i="5"/>
  <c r="AJ45" i="5"/>
  <c r="AJ46" i="5" s="1"/>
  <c r="AK45" i="5"/>
  <c r="AL45" i="5"/>
  <c r="D45" i="5"/>
  <c r="D46" i="5" s="1"/>
  <c r="E35" i="5"/>
  <c r="E36" i="5" s="1"/>
  <c r="F35" i="5"/>
  <c r="F36" i="5" s="1"/>
  <c r="G35" i="5"/>
  <c r="G36" i="5" s="1"/>
  <c r="H35" i="5"/>
  <c r="H36" i="5" s="1"/>
  <c r="I35" i="5"/>
  <c r="I36" i="5" s="1"/>
  <c r="J35" i="5"/>
  <c r="J36" i="5" s="1"/>
  <c r="K35" i="5"/>
  <c r="K36" i="5" s="1"/>
  <c r="L35" i="5"/>
  <c r="L36" i="5" s="1"/>
  <c r="M35" i="5"/>
  <c r="N35" i="5"/>
  <c r="O35" i="5"/>
  <c r="P35" i="5"/>
  <c r="Q35" i="5"/>
  <c r="R35" i="5"/>
  <c r="S35" i="5"/>
  <c r="T35" i="5"/>
  <c r="U35" i="5"/>
  <c r="U36" i="5" s="1"/>
  <c r="V35" i="5"/>
  <c r="V36" i="5" s="1"/>
  <c r="W35" i="5"/>
  <c r="W36" i="5" s="1"/>
  <c r="X35" i="5"/>
  <c r="X36" i="5" s="1"/>
  <c r="Y35" i="5"/>
  <c r="Y36" i="5" s="1"/>
  <c r="Z35" i="5"/>
  <c r="Z36" i="5" s="1"/>
  <c r="AA35" i="5"/>
  <c r="AA36" i="5" s="1"/>
  <c r="AB35" i="5"/>
  <c r="AB36" i="5" s="1"/>
  <c r="AC35" i="5"/>
  <c r="AC36" i="5" s="1"/>
  <c r="AD35" i="5"/>
  <c r="AD36" i="5" s="1"/>
  <c r="AE35" i="5"/>
  <c r="AE36" i="5" s="1"/>
  <c r="AF35" i="5"/>
  <c r="AF36" i="5" s="1"/>
  <c r="AG35" i="5"/>
  <c r="AG36" i="5" s="1"/>
  <c r="AH35" i="5"/>
  <c r="AH36" i="5" s="1"/>
  <c r="AI35" i="5"/>
  <c r="AI36" i="5" s="1"/>
  <c r="AJ35" i="5"/>
  <c r="AJ36" i="5" s="1"/>
  <c r="AK35" i="5"/>
  <c r="AL35" i="5"/>
  <c r="D35" i="5"/>
  <c r="D36" i="5" s="1"/>
  <c r="E26" i="5"/>
  <c r="E27" i="5" s="1"/>
  <c r="F26" i="5"/>
  <c r="F27" i="5" s="1"/>
  <c r="G26" i="5"/>
  <c r="G27" i="5" s="1"/>
  <c r="H26" i="5"/>
  <c r="H27" i="5" s="1"/>
  <c r="I26" i="5"/>
  <c r="I27" i="5" s="1"/>
  <c r="J26" i="5"/>
  <c r="J27" i="5" s="1"/>
  <c r="K26" i="5"/>
  <c r="L26" i="5"/>
  <c r="L27" i="5" s="1"/>
  <c r="M26" i="5"/>
  <c r="N26" i="5"/>
  <c r="O26" i="5"/>
  <c r="P26" i="5"/>
  <c r="Q26" i="5"/>
  <c r="R26" i="5"/>
  <c r="S26" i="5"/>
  <c r="T26" i="5"/>
  <c r="U26" i="5"/>
  <c r="V26" i="5"/>
  <c r="W26" i="5"/>
  <c r="X26" i="5"/>
  <c r="Y26" i="5"/>
  <c r="Z26" i="5"/>
  <c r="Z27" i="5" s="1"/>
  <c r="AA26" i="5"/>
  <c r="AB26" i="5"/>
  <c r="AB27" i="5" s="1"/>
  <c r="AC26" i="5"/>
  <c r="AC27" i="5" s="1"/>
  <c r="AD26" i="5"/>
  <c r="AD27" i="5" s="1"/>
  <c r="AE26" i="5"/>
  <c r="AE27" i="5" s="1"/>
  <c r="AF26" i="5"/>
  <c r="AF27" i="5" s="1"/>
  <c r="AG26" i="5"/>
  <c r="AG27" i="5" s="1"/>
  <c r="AH26" i="5"/>
  <c r="AI26" i="5"/>
  <c r="AI27" i="5" s="1"/>
  <c r="AJ26" i="5"/>
  <c r="AJ27" i="5" s="1"/>
  <c r="AK26" i="5"/>
  <c r="AL26" i="5"/>
  <c r="D26" i="5"/>
  <c r="D27" i="5" s="1"/>
  <c r="D18" i="5"/>
  <c r="D19" i="5" s="1"/>
  <c r="E18" i="5"/>
  <c r="E19" i="5" s="1"/>
  <c r="F18" i="5"/>
  <c r="F19" i="5" s="1"/>
  <c r="G18" i="5"/>
  <c r="G19" i="5" s="1"/>
  <c r="H18" i="5"/>
  <c r="H19" i="5" s="1"/>
  <c r="I18" i="5"/>
  <c r="I19" i="5" s="1"/>
  <c r="J18" i="5"/>
  <c r="J19" i="5" s="1"/>
  <c r="K18" i="5"/>
  <c r="K19" i="5" s="1"/>
  <c r="L18" i="5"/>
  <c r="L19" i="5" s="1"/>
  <c r="M18" i="5"/>
  <c r="M19" i="5" s="1"/>
  <c r="N18" i="5"/>
  <c r="O18" i="5"/>
  <c r="P18" i="5"/>
  <c r="Q18" i="5"/>
  <c r="Q19" i="5" s="1"/>
  <c r="R18" i="5"/>
  <c r="S18" i="5"/>
  <c r="T18" i="5"/>
  <c r="U18" i="5"/>
  <c r="U19" i="5" s="1"/>
  <c r="V18" i="5"/>
  <c r="V19" i="5" s="1"/>
  <c r="W18" i="5"/>
  <c r="X18" i="5"/>
  <c r="X19" i="5" s="1"/>
  <c r="Y18" i="5"/>
  <c r="Y19" i="5" s="1"/>
  <c r="Y20" i="5" s="1"/>
  <c r="Y17" i="5" s="1"/>
  <c r="Z18" i="5"/>
  <c r="AA18" i="5"/>
  <c r="AA19" i="5" s="1"/>
  <c r="AA20" i="5" s="1"/>
  <c r="AA17" i="5" s="1"/>
  <c r="AB18" i="5"/>
  <c r="AB19" i="5" s="1"/>
  <c r="AC18" i="5"/>
  <c r="AC19" i="5" s="1"/>
  <c r="AD18" i="5"/>
  <c r="AD19" i="5" s="1"/>
  <c r="AE18" i="5"/>
  <c r="AE19" i="5" s="1"/>
  <c r="AF18" i="5"/>
  <c r="AF19" i="5" s="1"/>
  <c r="AG18" i="5"/>
  <c r="AG19" i="5" s="1"/>
  <c r="AH18" i="5"/>
  <c r="AH19" i="5" s="1"/>
  <c r="AI18" i="5"/>
  <c r="AI19" i="5" s="1"/>
  <c r="AJ18" i="5"/>
  <c r="AJ19" i="5" s="1"/>
  <c r="AK18" i="5"/>
  <c r="AK19" i="5" s="1"/>
  <c r="AL18" i="5"/>
  <c r="AL19" i="5" s="1"/>
  <c r="E11" i="5"/>
  <c r="E12" i="5" s="1"/>
  <c r="F11" i="5"/>
  <c r="G11" i="5"/>
  <c r="H11" i="5"/>
  <c r="I11" i="5"/>
  <c r="J11" i="5"/>
  <c r="K11" i="5"/>
  <c r="L11" i="5"/>
  <c r="M11" i="5"/>
  <c r="N11" i="5"/>
  <c r="O11" i="5"/>
  <c r="P11" i="5"/>
  <c r="Q11" i="5"/>
  <c r="R11" i="5"/>
  <c r="S11" i="5"/>
  <c r="T11" i="5"/>
  <c r="U11" i="5"/>
  <c r="V11" i="5"/>
  <c r="W11" i="5"/>
  <c r="X11" i="5"/>
  <c r="Y11" i="5"/>
  <c r="Z11" i="5"/>
  <c r="AA11" i="5"/>
  <c r="AB11" i="5"/>
  <c r="AC11" i="5"/>
  <c r="AD11" i="5"/>
  <c r="AE11" i="5"/>
  <c r="AF11" i="5"/>
  <c r="AG11" i="5"/>
  <c r="AH11" i="5"/>
  <c r="AI11" i="5"/>
  <c r="AJ11" i="5"/>
  <c r="AK11" i="5"/>
  <c r="AL11" i="5"/>
  <c r="D11" i="5"/>
  <c r="D12" i="5" s="1"/>
  <c r="AL80" i="5"/>
  <c r="AK80" i="5"/>
  <c r="AJ80" i="5"/>
  <c r="AI80" i="5"/>
  <c r="AH80" i="5"/>
  <c r="AG80" i="5"/>
  <c r="AF80" i="5"/>
  <c r="AE80" i="5"/>
  <c r="AD80" i="5"/>
  <c r="AC80" i="5"/>
  <c r="AB80" i="5"/>
  <c r="AA80" i="5"/>
  <c r="Z80" i="5"/>
  <c r="Y80" i="5"/>
  <c r="X80" i="5"/>
  <c r="W80" i="5"/>
  <c r="V80" i="5"/>
  <c r="U80" i="5"/>
  <c r="T80" i="5"/>
  <c r="S80" i="5"/>
  <c r="R80" i="5"/>
  <c r="Q80" i="5"/>
  <c r="P80" i="5"/>
  <c r="O80" i="5"/>
  <c r="N80" i="5"/>
  <c r="M80" i="5"/>
  <c r="L80" i="5"/>
  <c r="K80" i="5"/>
  <c r="J80" i="5"/>
  <c r="I80" i="5"/>
  <c r="H80" i="5"/>
  <c r="G80" i="5"/>
  <c r="F80" i="5"/>
  <c r="AL66" i="5"/>
  <c r="AK66" i="5"/>
  <c r="AJ66" i="5"/>
  <c r="AI66" i="5"/>
  <c r="AH66" i="5"/>
  <c r="AG66" i="5"/>
  <c r="AF66" i="5"/>
  <c r="AE66" i="5"/>
  <c r="AD66" i="5"/>
  <c r="AC66" i="5"/>
  <c r="AB66" i="5"/>
  <c r="AA66" i="5"/>
  <c r="Z66" i="5"/>
  <c r="Y66" i="5"/>
  <c r="X66" i="5"/>
  <c r="W66" i="5"/>
  <c r="V66" i="5"/>
  <c r="U66" i="5"/>
  <c r="T66" i="5"/>
  <c r="S66" i="5"/>
  <c r="R66" i="5"/>
  <c r="Q66" i="5"/>
  <c r="P66" i="5"/>
  <c r="O66" i="5"/>
  <c r="N66" i="5"/>
  <c r="M66" i="5"/>
  <c r="L66" i="5"/>
  <c r="K66" i="5"/>
  <c r="J66" i="5"/>
  <c r="I66" i="5"/>
  <c r="H66" i="5"/>
  <c r="G66" i="5"/>
  <c r="F66" i="5"/>
  <c r="AL54" i="5"/>
  <c r="AK54" i="5"/>
  <c r="AJ54" i="5"/>
  <c r="AI54" i="5"/>
  <c r="AH54" i="5"/>
  <c r="AG54" i="5"/>
  <c r="AF54" i="5"/>
  <c r="AE54" i="5"/>
  <c r="AD54" i="5"/>
  <c r="AC54" i="5"/>
  <c r="AB54" i="5"/>
  <c r="AA54" i="5"/>
  <c r="Z54" i="5"/>
  <c r="Y54" i="5"/>
  <c r="X54" i="5"/>
  <c r="W54" i="5"/>
  <c r="V54" i="5"/>
  <c r="U54" i="5"/>
  <c r="T54" i="5"/>
  <c r="S54" i="5"/>
  <c r="R54" i="5"/>
  <c r="Q54" i="5"/>
  <c r="P54" i="5"/>
  <c r="O54" i="5"/>
  <c r="N54" i="5"/>
  <c r="M54" i="5"/>
  <c r="L54" i="5"/>
  <c r="K54" i="5"/>
  <c r="J54" i="5"/>
  <c r="I54" i="5"/>
  <c r="H54" i="5"/>
  <c r="G54" i="5"/>
  <c r="F54" i="5"/>
  <c r="AL43" i="5"/>
  <c r="AK43" i="5"/>
  <c r="AJ43" i="5"/>
  <c r="AI43" i="5"/>
  <c r="AH43" i="5"/>
  <c r="AG43" i="5"/>
  <c r="AF43" i="5"/>
  <c r="AE43" i="5"/>
  <c r="AD43" i="5"/>
  <c r="AC43" i="5"/>
  <c r="AB43" i="5"/>
  <c r="AA43" i="5"/>
  <c r="Z43" i="5"/>
  <c r="Y43" i="5"/>
  <c r="X43" i="5"/>
  <c r="W43" i="5"/>
  <c r="V43" i="5"/>
  <c r="U43" i="5"/>
  <c r="T43" i="5"/>
  <c r="S43" i="5"/>
  <c r="R43" i="5"/>
  <c r="Q43" i="5"/>
  <c r="P43" i="5"/>
  <c r="O43" i="5"/>
  <c r="N43" i="5"/>
  <c r="M43" i="5"/>
  <c r="L43" i="5"/>
  <c r="K43" i="5"/>
  <c r="J43" i="5"/>
  <c r="I43" i="5"/>
  <c r="H43" i="5"/>
  <c r="G43" i="5"/>
  <c r="F43" i="5"/>
  <c r="AL33" i="5"/>
  <c r="AK33" i="5"/>
  <c r="AJ33" i="5"/>
  <c r="AI33" i="5"/>
  <c r="AH33" i="5"/>
  <c r="AG33" i="5"/>
  <c r="AF33" i="5"/>
  <c r="AE33" i="5"/>
  <c r="AD33" i="5"/>
  <c r="AC33" i="5"/>
  <c r="AB33" i="5"/>
  <c r="AA33" i="5"/>
  <c r="Z33" i="5"/>
  <c r="Y33" i="5"/>
  <c r="X33" i="5"/>
  <c r="W33" i="5"/>
  <c r="V33" i="5"/>
  <c r="U33" i="5"/>
  <c r="T33" i="5"/>
  <c r="S33" i="5"/>
  <c r="R33" i="5"/>
  <c r="Q33" i="5"/>
  <c r="P33" i="5"/>
  <c r="O33" i="5"/>
  <c r="N33" i="5"/>
  <c r="M33" i="5"/>
  <c r="L33" i="5"/>
  <c r="K33" i="5"/>
  <c r="J33" i="5"/>
  <c r="I33" i="5"/>
  <c r="H33" i="5"/>
  <c r="G33" i="5"/>
  <c r="F33" i="5"/>
  <c r="AL24" i="5"/>
  <c r="AK24" i="5"/>
  <c r="AJ24" i="5"/>
  <c r="AI24" i="5"/>
  <c r="AH24" i="5"/>
  <c r="AG24" i="5"/>
  <c r="AF24" i="5"/>
  <c r="AE24" i="5"/>
  <c r="AD24" i="5"/>
  <c r="AC24" i="5"/>
  <c r="AB24" i="5"/>
  <c r="AA24" i="5"/>
  <c r="Z24" i="5"/>
  <c r="Y24" i="5"/>
  <c r="X24" i="5"/>
  <c r="W24" i="5"/>
  <c r="V24" i="5"/>
  <c r="U24" i="5"/>
  <c r="T24" i="5"/>
  <c r="S24" i="5"/>
  <c r="R24" i="5"/>
  <c r="Q24" i="5"/>
  <c r="P24" i="5"/>
  <c r="O24" i="5"/>
  <c r="N24" i="5"/>
  <c r="M24" i="5"/>
  <c r="L24" i="5"/>
  <c r="K24" i="5"/>
  <c r="J24" i="5"/>
  <c r="I24" i="5"/>
  <c r="H24" i="5"/>
  <c r="G24" i="5"/>
  <c r="F24" i="5"/>
  <c r="AL16" i="5"/>
  <c r="AK16" i="5"/>
  <c r="AJ16" i="5"/>
  <c r="AI16" i="5"/>
  <c r="AH16" i="5"/>
  <c r="AG16" i="5"/>
  <c r="AF16" i="5"/>
  <c r="AE16" i="5"/>
  <c r="AD16" i="5"/>
  <c r="AC16" i="5"/>
  <c r="AB16" i="5"/>
  <c r="AA16" i="5"/>
  <c r="Z16" i="5"/>
  <c r="Y16" i="5"/>
  <c r="X16" i="5"/>
  <c r="W16" i="5"/>
  <c r="V16" i="5"/>
  <c r="U16" i="5"/>
  <c r="T16" i="5"/>
  <c r="S16" i="5"/>
  <c r="R16" i="5"/>
  <c r="Q16" i="5"/>
  <c r="P16" i="5"/>
  <c r="O16" i="5"/>
  <c r="N16" i="5"/>
  <c r="M16" i="5"/>
  <c r="L16" i="5"/>
  <c r="K16" i="5"/>
  <c r="J16" i="5"/>
  <c r="I16" i="5"/>
  <c r="H16" i="5"/>
  <c r="G16" i="5"/>
  <c r="F16" i="5"/>
  <c r="AL9" i="5"/>
  <c r="AK9" i="5"/>
  <c r="AJ9" i="5"/>
  <c r="AI9" i="5"/>
  <c r="AH9" i="5"/>
  <c r="AG9" i="5"/>
  <c r="AF9" i="5"/>
  <c r="AE9" i="5"/>
  <c r="AD9" i="5"/>
  <c r="AC9" i="5"/>
  <c r="AB9" i="5"/>
  <c r="AA9" i="5"/>
  <c r="Z9" i="5"/>
  <c r="Y9" i="5"/>
  <c r="X9" i="5"/>
  <c r="W9" i="5"/>
  <c r="V9" i="5"/>
  <c r="U9" i="5"/>
  <c r="T9" i="5"/>
  <c r="S9" i="5"/>
  <c r="R9" i="5"/>
  <c r="Q9" i="5"/>
  <c r="P9" i="5"/>
  <c r="O9" i="5"/>
  <c r="N9" i="5"/>
  <c r="M9" i="5"/>
  <c r="L9" i="5"/>
  <c r="K9" i="5"/>
  <c r="J9" i="5"/>
  <c r="I9" i="5"/>
  <c r="H9" i="5"/>
  <c r="G9" i="5"/>
  <c r="F9" i="5"/>
  <c r="AL4" i="5"/>
  <c r="AL5" i="5" s="1"/>
  <c r="AK4" i="5"/>
  <c r="AK5" i="5" s="1"/>
  <c r="AJ4" i="5"/>
  <c r="AJ5" i="5" s="1"/>
  <c r="AI4" i="5"/>
  <c r="AI5" i="5" s="1"/>
  <c r="AH4" i="5"/>
  <c r="AH5" i="5" s="1"/>
  <c r="AG4" i="5"/>
  <c r="AG5" i="5" s="1"/>
  <c r="AF4" i="5"/>
  <c r="AF5" i="5" s="1"/>
  <c r="AE4" i="5"/>
  <c r="AE5" i="5" s="1"/>
  <c r="AD4" i="5"/>
  <c r="AD5" i="5" s="1"/>
  <c r="AC4" i="5"/>
  <c r="AC5" i="5" s="1"/>
  <c r="AB4" i="5"/>
  <c r="AB5" i="5" s="1"/>
  <c r="AA4" i="5"/>
  <c r="AA5" i="5" s="1"/>
  <c r="Z4" i="5"/>
  <c r="Z5" i="5" s="1"/>
  <c r="Y4" i="5"/>
  <c r="Y5" i="5" s="1"/>
  <c r="X4" i="5"/>
  <c r="X5" i="5" s="1"/>
  <c r="W4" i="5"/>
  <c r="W5" i="5" s="1"/>
  <c r="V4" i="5"/>
  <c r="V5" i="5" s="1"/>
  <c r="U4" i="5"/>
  <c r="U5" i="5" s="1"/>
  <c r="T4" i="5"/>
  <c r="T5" i="5" s="1"/>
  <c r="S4" i="5"/>
  <c r="S5" i="5" s="1"/>
  <c r="R4" i="5"/>
  <c r="R5" i="5" s="1"/>
  <c r="Q4" i="5"/>
  <c r="Q5" i="5" s="1"/>
  <c r="P4" i="5"/>
  <c r="P5" i="5" s="1"/>
  <c r="O4" i="5"/>
  <c r="O5" i="5" s="1"/>
  <c r="N4" i="5"/>
  <c r="N5" i="5" s="1"/>
  <c r="M4" i="5"/>
  <c r="M5" i="5" s="1"/>
  <c r="L4" i="5"/>
  <c r="L5" i="5" s="1"/>
  <c r="K4" i="5"/>
  <c r="K5" i="5" s="1"/>
  <c r="J4" i="5"/>
  <c r="J5" i="5" s="1"/>
  <c r="I4" i="5"/>
  <c r="I5" i="5" s="1"/>
  <c r="H4" i="5"/>
  <c r="H5" i="5" s="1"/>
  <c r="G4" i="5"/>
  <c r="G5" i="5" s="1"/>
  <c r="F4" i="5"/>
  <c r="F5" i="5" s="1"/>
  <c r="E4" i="5"/>
  <c r="E5" i="5" s="1"/>
  <c r="D4" i="5"/>
  <c r="D5" i="5" s="1"/>
  <c r="M20" i="14" l="1"/>
  <c r="M19" i="14"/>
  <c r="L23" i="14"/>
  <c r="L23" i="21" s="1"/>
  <c r="L28" i="14"/>
  <c r="M17" i="14"/>
  <c r="M7" i="14"/>
  <c r="L6" i="14"/>
  <c r="M25" i="14"/>
  <c r="M25" i="16" s="1"/>
  <c r="M25" i="17" s="1"/>
  <c r="M24" i="14"/>
  <c r="L9" i="14"/>
  <c r="L8" i="14"/>
  <c r="L15" i="14"/>
  <c r="M26" i="14"/>
  <c r="M26" i="16" s="1"/>
  <c r="M26" i="17" s="1"/>
  <c r="L20" i="14"/>
  <c r="L19" i="14"/>
  <c r="L14" i="14"/>
  <c r="M18" i="14"/>
  <c r="M12" i="14"/>
  <c r="L12" i="14"/>
  <c r="L25" i="14"/>
  <c r="L24" i="14"/>
  <c r="L24" i="16" s="1"/>
  <c r="L24" i="17" s="1"/>
  <c r="M11" i="14"/>
  <c r="L13" i="14"/>
  <c r="L13" i="21" s="1"/>
  <c r="L7" i="14"/>
  <c r="L7" i="21" s="1"/>
  <c r="M12" i="6"/>
  <c r="M10" i="6" s="1"/>
  <c r="U12" i="6"/>
  <c r="U10" i="6" s="1"/>
  <c r="AC12" i="6"/>
  <c r="AC10" i="6" s="1"/>
  <c r="AK12" i="6"/>
  <c r="AK10" i="6" s="1"/>
  <c r="L27" i="14"/>
  <c r="M22" i="14"/>
  <c r="M21" i="14"/>
  <c r="M21" i="16" s="1"/>
  <c r="M21" i="17" s="1"/>
  <c r="M16" i="14"/>
  <c r="M10" i="14"/>
  <c r="M13" i="14"/>
  <c r="X12" i="5"/>
  <c r="X10" i="5" s="1"/>
  <c r="M28" i="14"/>
  <c r="M27" i="14"/>
  <c r="L21" i="14"/>
  <c r="L11" i="14"/>
  <c r="L18" i="14"/>
  <c r="M23" i="14"/>
  <c r="M14" i="14"/>
  <c r="AF12" i="5"/>
  <c r="AF10" i="5" s="1"/>
  <c r="H12" i="5"/>
  <c r="M6" i="14"/>
  <c r="L26" i="14"/>
  <c r="M9" i="14"/>
  <c r="M8" i="14"/>
  <c r="J14" i="26"/>
  <c r="J22" i="26"/>
  <c r="AT138" i="5"/>
  <c r="AT139" i="5" s="1"/>
  <c r="AK104" i="24"/>
  <c r="AK105" i="24" s="1"/>
  <c r="AK106" i="24" s="1"/>
  <c r="R121" i="24"/>
  <c r="R122" i="24" s="1"/>
  <c r="R123" i="24" s="1"/>
  <c r="J154" i="5"/>
  <c r="J155" i="5" s="1"/>
  <c r="J156" i="5" s="1"/>
  <c r="CG104" i="6"/>
  <c r="CG105" i="6" s="1"/>
  <c r="K12" i="6"/>
  <c r="K10" i="6" s="1"/>
  <c r="S12" i="6"/>
  <c r="S10" i="6" s="1"/>
  <c r="AA12" i="6"/>
  <c r="AA10" i="6" s="1"/>
  <c r="AI12" i="6"/>
  <c r="AI10" i="6" s="1"/>
  <c r="S105" i="24"/>
  <c r="S106" i="24" s="1"/>
  <c r="S96" i="24" s="1"/>
  <c r="AH123" i="6"/>
  <c r="AH112" i="6" s="1"/>
  <c r="AV155" i="6"/>
  <c r="AV156" i="6" s="1"/>
  <c r="AY155" i="6"/>
  <c r="AY156" i="6" s="1"/>
  <c r="AY157" i="6" s="1"/>
  <c r="AU135" i="24"/>
  <c r="AU136" i="24" s="1"/>
  <c r="AU137" i="24" s="1"/>
  <c r="CD137" i="24"/>
  <c r="CD138" i="24" s="1"/>
  <c r="X123" i="6"/>
  <c r="X112" i="6" s="1"/>
  <c r="AJ137" i="6"/>
  <c r="AJ138" i="6" s="1"/>
  <c r="AN137" i="6"/>
  <c r="AN138" i="6" s="1"/>
  <c r="AK104" i="6"/>
  <c r="AK105" i="6" s="1"/>
  <c r="BE102" i="6"/>
  <c r="AO153" i="5"/>
  <c r="AO154" i="5" s="1"/>
  <c r="AO155" i="5" s="1"/>
  <c r="AZ156" i="6"/>
  <c r="AZ157" i="6" s="1"/>
  <c r="X122" i="24"/>
  <c r="X123" i="24" s="1"/>
  <c r="X112" i="24" s="1"/>
  <c r="AZ137" i="6"/>
  <c r="AZ138" i="6" s="1"/>
  <c r="AZ139" i="6" s="1"/>
  <c r="AZ140" i="6" s="1"/>
  <c r="AZ141" i="6" s="1"/>
  <c r="AU105" i="6"/>
  <c r="AU106" i="6" s="1"/>
  <c r="AU96" i="6" s="1"/>
  <c r="AW120" i="24"/>
  <c r="H104" i="24"/>
  <c r="H105" i="24" s="1"/>
  <c r="CH104" i="24"/>
  <c r="CH105" i="24" s="1"/>
  <c r="BO121" i="6"/>
  <c r="BO122" i="6" s="1"/>
  <c r="BO123" i="6" s="1"/>
  <c r="BO112" i="6" s="1"/>
  <c r="BB103" i="6"/>
  <c r="M104" i="6"/>
  <c r="M105" i="6" s="1"/>
  <c r="M106" i="6" s="1"/>
  <c r="AU106" i="5"/>
  <c r="AU96" i="5" s="1"/>
  <c r="E106" i="6"/>
  <c r="E96" i="6" s="1"/>
  <c r="AH137" i="5"/>
  <c r="AH138" i="5" s="1"/>
  <c r="AH139" i="5" s="1"/>
  <c r="J103" i="24"/>
  <c r="J104" i="24" s="1"/>
  <c r="J105" i="24" s="1"/>
  <c r="J106" i="24" s="1"/>
  <c r="AO102" i="6"/>
  <c r="AO103" i="6" s="1"/>
  <c r="AO104" i="6" s="1"/>
  <c r="BT102" i="24"/>
  <c r="BT103" i="24" s="1"/>
  <c r="BY135" i="24"/>
  <c r="AC153" i="6"/>
  <c r="AC154" i="6" s="1"/>
  <c r="D154" i="6"/>
  <c r="D155" i="6" s="1"/>
  <c r="D156" i="6" s="1"/>
  <c r="D157" i="6" s="1"/>
  <c r="AI136" i="5"/>
  <c r="AI137" i="5" s="1"/>
  <c r="BQ119" i="6"/>
  <c r="BQ120" i="6" s="1"/>
  <c r="Y102" i="24"/>
  <c r="Y103" i="24" s="1"/>
  <c r="BP155" i="6"/>
  <c r="BP156" i="6" s="1"/>
  <c r="BP157" i="6" s="1"/>
  <c r="BP158" i="6" s="1"/>
  <c r="N96" i="24"/>
  <c r="Y103" i="6"/>
  <c r="Y104" i="6" s="1"/>
  <c r="Y105" i="6" s="1"/>
  <c r="Y106" i="6" s="1"/>
  <c r="AH120" i="24"/>
  <c r="AF155" i="6"/>
  <c r="AF156" i="6" s="1"/>
  <c r="BT137" i="6"/>
  <c r="G101" i="6"/>
  <c r="BI102" i="6"/>
  <c r="BI103" i="6" s="1"/>
  <c r="BE135" i="6"/>
  <c r="AX118" i="24"/>
  <c r="AX119" i="24" s="1"/>
  <c r="BU154" i="6"/>
  <c r="BV137" i="6"/>
  <c r="BV138" i="6" s="1"/>
  <c r="AO106" i="24"/>
  <c r="AO96" i="24" s="1"/>
  <c r="I155" i="24"/>
  <c r="I156" i="24" s="1"/>
  <c r="R102" i="24"/>
  <c r="BH153" i="6"/>
  <c r="BH154" i="6" s="1"/>
  <c r="BH155" i="6" s="1"/>
  <c r="BT137" i="24"/>
  <c r="BT138" i="24" s="1"/>
  <c r="BT139" i="24" s="1"/>
  <c r="BT140" i="24" s="1"/>
  <c r="BT141" i="24" s="1"/>
  <c r="BT129" i="24" s="1"/>
  <c r="AY154" i="24"/>
  <c r="AY155" i="24" s="1"/>
  <c r="AY156" i="24" s="1"/>
  <c r="K136" i="24"/>
  <c r="K137" i="24" s="1"/>
  <c r="K138" i="24" s="1"/>
  <c r="BQ102" i="24"/>
  <c r="BQ103" i="24" s="1"/>
  <c r="Z153" i="5"/>
  <c r="Z154" i="5" s="1"/>
  <c r="CE157" i="24"/>
  <c r="CE158" i="24" s="1"/>
  <c r="BP119" i="6"/>
  <c r="BP120" i="6" s="1"/>
  <c r="T119" i="6"/>
  <c r="F102" i="24"/>
  <c r="F103" i="24" s="1"/>
  <c r="BR103" i="6"/>
  <c r="BO158" i="5"/>
  <c r="BO159" i="5" s="1"/>
  <c r="BO160" i="5" s="1"/>
  <c r="AM103" i="24"/>
  <c r="BN103" i="24"/>
  <c r="BN104" i="24" s="1"/>
  <c r="BL119" i="24"/>
  <c r="BL120" i="24" s="1"/>
  <c r="BJ120" i="6"/>
  <c r="BJ121" i="6" s="1"/>
  <c r="CG120" i="6"/>
  <c r="O155" i="6"/>
  <c r="BT119" i="24"/>
  <c r="K102" i="6"/>
  <c r="AE139" i="24"/>
  <c r="AE140" i="24" s="1"/>
  <c r="AE141" i="24" s="1"/>
  <c r="AE129" i="24" s="1"/>
  <c r="AM154" i="5"/>
  <c r="AM155" i="5" s="1"/>
  <c r="BX118" i="24"/>
  <c r="BX119" i="24" s="1"/>
  <c r="Y154" i="24"/>
  <c r="AB123" i="24"/>
  <c r="AB112" i="24" s="1"/>
  <c r="BC117" i="6"/>
  <c r="BC118" i="6" s="1"/>
  <c r="AD123" i="24"/>
  <c r="AD112" i="24" s="1"/>
  <c r="S137" i="24"/>
  <c r="S138" i="24" s="1"/>
  <c r="S139" i="24" s="1"/>
  <c r="BP134" i="6"/>
  <c r="E153" i="24"/>
  <c r="E154" i="24" s="1"/>
  <c r="AU153" i="24"/>
  <c r="AU154" i="24" s="1"/>
  <c r="AW158" i="24"/>
  <c r="AW159" i="24" s="1"/>
  <c r="AW160" i="24" s="1"/>
  <c r="AW147" i="24" s="1"/>
  <c r="K135" i="6"/>
  <c r="BS154" i="6"/>
  <c r="BS155" i="6" s="1"/>
  <c r="X155" i="5"/>
  <c r="N136" i="24"/>
  <c r="N137" i="24" s="1"/>
  <c r="N138" i="24" s="1"/>
  <c r="N139" i="24" s="1"/>
  <c r="AZ103" i="6"/>
  <c r="AZ104" i="6" s="1"/>
  <c r="AR103" i="24"/>
  <c r="AP138" i="6"/>
  <c r="AP139" i="6" s="1"/>
  <c r="AP140" i="6" s="1"/>
  <c r="Q153" i="6"/>
  <c r="Q154" i="6" s="1"/>
  <c r="Q155" i="6" s="1"/>
  <c r="S157" i="5"/>
  <c r="S158" i="5" s="1"/>
  <c r="CB120" i="24"/>
  <c r="CB121" i="24" s="1"/>
  <c r="CB122" i="24" s="1"/>
  <c r="CB123" i="24" s="1"/>
  <c r="L155" i="6"/>
  <c r="L156" i="6" s="1"/>
  <c r="BH101" i="6"/>
  <c r="BH102" i="6" s="1"/>
  <c r="AD104" i="6"/>
  <c r="BM104" i="6"/>
  <c r="BM105" i="6" s="1"/>
  <c r="T138" i="24"/>
  <c r="BK118" i="6"/>
  <c r="BR119" i="6"/>
  <c r="BR120" i="6" s="1"/>
  <c r="BR121" i="6" s="1"/>
  <c r="BR122" i="6" s="1"/>
  <c r="BR123" i="6" s="1"/>
  <c r="AN119" i="24"/>
  <c r="AE102" i="24"/>
  <c r="AE103" i="24" s="1"/>
  <c r="CH153" i="6"/>
  <c r="CH154" i="6" s="1"/>
  <c r="CB122" i="6"/>
  <c r="CB123" i="6" s="1"/>
  <c r="CB112" i="6" s="1"/>
  <c r="AH102" i="6"/>
  <c r="AH103" i="6" s="1"/>
  <c r="AD154" i="5"/>
  <c r="AD155" i="5" s="1"/>
  <c r="BD154" i="5"/>
  <c r="CC103" i="24"/>
  <c r="CC104" i="24" s="1"/>
  <c r="E136" i="24"/>
  <c r="E137" i="24" s="1"/>
  <c r="Y118" i="6"/>
  <c r="D134" i="24"/>
  <c r="D135" i="24" s="1"/>
  <c r="BE135" i="24"/>
  <c r="BE136" i="24" s="1"/>
  <c r="BE137" i="24" s="1"/>
  <c r="BC101" i="6"/>
  <c r="S156" i="24"/>
  <c r="S157" i="24" s="1"/>
  <c r="U155" i="5"/>
  <c r="U156" i="5" s="1"/>
  <c r="U157" i="5" s="1"/>
  <c r="BB137" i="24"/>
  <c r="BB138" i="24" s="1"/>
  <c r="BB139" i="24" s="1"/>
  <c r="AI118" i="24"/>
  <c r="BY158" i="6"/>
  <c r="BN105" i="6"/>
  <c r="BN106" i="6" s="1"/>
  <c r="G102" i="24"/>
  <c r="G103" i="24" s="1"/>
  <c r="CH118" i="24"/>
  <c r="CH119" i="24" s="1"/>
  <c r="M96" i="24"/>
  <c r="AY120" i="24"/>
  <c r="AY121" i="24" s="1"/>
  <c r="AL154" i="5"/>
  <c r="AL155" i="5" s="1"/>
  <c r="AL156" i="5" s="1"/>
  <c r="I120" i="24"/>
  <c r="I121" i="24" s="1"/>
  <c r="I122" i="24" s="1"/>
  <c r="I123" i="24" s="1"/>
  <c r="I112" i="24" s="1"/>
  <c r="CE158" i="6"/>
  <c r="CE159" i="6" s="1"/>
  <c r="CE160" i="6" s="1"/>
  <c r="CE147" i="6" s="1"/>
  <c r="BV136" i="24"/>
  <c r="BV137" i="24" s="1"/>
  <c r="BW119" i="6"/>
  <c r="AM134" i="24"/>
  <c r="AM135" i="24" s="1"/>
  <c r="BV121" i="24"/>
  <c r="BV122" i="24" s="1"/>
  <c r="BV123" i="24" s="1"/>
  <c r="BV112" i="24" s="1"/>
  <c r="BU138" i="6"/>
  <c r="BU139" i="6" s="1"/>
  <c r="BU140" i="6" s="1"/>
  <c r="BV155" i="24"/>
  <c r="BN137" i="24"/>
  <c r="BN138" i="24" s="1"/>
  <c r="BN139" i="24" s="1"/>
  <c r="BN140" i="24" s="1"/>
  <c r="BN141" i="24" s="1"/>
  <c r="BN129" i="24" s="1"/>
  <c r="AY156" i="5"/>
  <c r="CF155" i="24"/>
  <c r="CF156" i="24" s="1"/>
  <c r="I136" i="6"/>
  <c r="I137" i="6" s="1"/>
  <c r="I138" i="6" s="1"/>
  <c r="I139" i="6" s="1"/>
  <c r="BJ135" i="6"/>
  <c r="BJ136" i="6" s="1"/>
  <c r="BJ137" i="6" s="1"/>
  <c r="O135" i="6"/>
  <c r="O136" i="6" s="1"/>
  <c r="AH102" i="24"/>
  <c r="AH103" i="24" s="1"/>
  <c r="AT137" i="24"/>
  <c r="AT138" i="24" s="1"/>
  <c r="AT139" i="24" s="1"/>
  <c r="CA135" i="24"/>
  <c r="CA136" i="24" s="1"/>
  <c r="AK118" i="24"/>
  <c r="AH155" i="24"/>
  <c r="BR119" i="24"/>
  <c r="BR120" i="24" s="1"/>
  <c r="AC101" i="6"/>
  <c r="AX136" i="24"/>
  <c r="T105" i="24"/>
  <c r="T106" i="24" s="1"/>
  <c r="CG137" i="6"/>
  <c r="AY140" i="24"/>
  <c r="BK104" i="24"/>
  <c r="BK105" i="24" s="1"/>
  <c r="BK106" i="24" s="1"/>
  <c r="BO138" i="6"/>
  <c r="AI103" i="6"/>
  <c r="AI104" i="6" s="1"/>
  <c r="AK153" i="6"/>
  <c r="AK154" i="6" s="1"/>
  <c r="AK155" i="6" s="1"/>
  <c r="P136" i="24"/>
  <c r="BO156" i="6"/>
  <c r="BO157" i="6" s="1"/>
  <c r="M134" i="24"/>
  <c r="M135" i="24" s="1"/>
  <c r="AS119" i="6"/>
  <c r="AS120" i="6" s="1"/>
  <c r="T135" i="6"/>
  <c r="CG153" i="24"/>
  <c r="AW122" i="6"/>
  <c r="AW123" i="6" s="1"/>
  <c r="AW112" i="6" s="1"/>
  <c r="D83" i="6"/>
  <c r="BI118" i="24"/>
  <c r="BZ136" i="6"/>
  <c r="BZ137" i="6" s="1"/>
  <c r="CB154" i="24"/>
  <c r="CB155" i="24" s="1"/>
  <c r="AG103" i="24"/>
  <c r="AG104" i="24" s="1"/>
  <c r="AK135" i="24"/>
  <c r="AK136" i="24" s="1"/>
  <c r="AK137" i="24" s="1"/>
  <c r="H117" i="6"/>
  <c r="Q103" i="6"/>
  <c r="Q104" i="6" s="1"/>
  <c r="H136" i="24"/>
  <c r="BM153" i="24"/>
  <c r="CD134" i="6"/>
  <c r="CC101" i="6"/>
  <c r="Z122" i="24"/>
  <c r="Z123" i="24" s="1"/>
  <c r="Z112" i="24" s="1"/>
  <c r="BL154" i="6"/>
  <c r="BL155" i="6" s="1"/>
  <c r="BY118" i="24"/>
  <c r="BF102" i="24"/>
  <c r="BF103" i="24" s="1"/>
  <c r="BF104" i="24" s="1"/>
  <c r="BF105" i="24" s="1"/>
  <c r="CA102" i="24"/>
  <c r="CA103" i="24" s="1"/>
  <c r="CA104" i="24" s="1"/>
  <c r="BZ104" i="6"/>
  <c r="P119" i="24"/>
  <c r="P120" i="24" s="1"/>
  <c r="P121" i="24" s="1"/>
  <c r="P122" i="24" s="1"/>
  <c r="D103" i="6"/>
  <c r="U153" i="24"/>
  <c r="AR117" i="24"/>
  <c r="AR118" i="24" s="1"/>
  <c r="BB153" i="24"/>
  <c r="Z136" i="6"/>
  <c r="CC156" i="24"/>
  <c r="BX155" i="6"/>
  <c r="BX156" i="6" s="1"/>
  <c r="BE156" i="24"/>
  <c r="CA118" i="6"/>
  <c r="CA119" i="6" s="1"/>
  <c r="P101" i="6"/>
  <c r="P102" i="6" s="1"/>
  <c r="AD152" i="6"/>
  <c r="AD153" i="6" s="1"/>
  <c r="BC118" i="24"/>
  <c r="BC119" i="24" s="1"/>
  <c r="BC120" i="24" s="1"/>
  <c r="AP103" i="24"/>
  <c r="J153" i="6"/>
  <c r="J154" i="6" s="1"/>
  <c r="F135" i="6"/>
  <c r="F136" i="6" s="1"/>
  <c r="BL101" i="6"/>
  <c r="BL102" i="6" s="1"/>
  <c r="BL103" i="6" s="1"/>
  <c r="Z155" i="6"/>
  <c r="Z156" i="6" s="1"/>
  <c r="Z157" i="6" s="1"/>
  <c r="H118" i="24"/>
  <c r="BH119" i="24"/>
  <c r="BH120" i="24" s="1"/>
  <c r="V103" i="24"/>
  <c r="Q106" i="24"/>
  <c r="Q96" i="24" s="1"/>
  <c r="E135" i="6"/>
  <c r="E136" i="6" s="1"/>
  <c r="CE104" i="24"/>
  <c r="CE105" i="24" s="1"/>
  <c r="AF119" i="24"/>
  <c r="AF120" i="24" s="1"/>
  <c r="AF121" i="24" s="1"/>
  <c r="AF122" i="24" s="1"/>
  <c r="CF105" i="24"/>
  <c r="CF106" i="24" s="1"/>
  <c r="CF96" i="24" s="1"/>
  <c r="AR119" i="6"/>
  <c r="AR120" i="6" s="1"/>
  <c r="V118" i="6"/>
  <c r="BF121" i="24"/>
  <c r="BF122" i="24" s="1"/>
  <c r="AR137" i="24"/>
  <c r="AR138" i="24" s="1"/>
  <c r="AR139" i="24" s="1"/>
  <c r="BK139" i="24"/>
  <c r="I104" i="24"/>
  <c r="I105" i="24" s="1"/>
  <c r="I106" i="24" s="1"/>
  <c r="E119" i="6"/>
  <c r="E120" i="6" s="1"/>
  <c r="E121" i="6" s="1"/>
  <c r="CE102" i="6"/>
  <c r="CE103" i="6" s="1"/>
  <c r="O121" i="24"/>
  <c r="O122" i="24" s="1"/>
  <c r="O123" i="24" s="1"/>
  <c r="O112" i="24" s="1"/>
  <c r="CA152" i="6"/>
  <c r="G155" i="6"/>
  <c r="BH134" i="24"/>
  <c r="BF102" i="6"/>
  <c r="AH154" i="5"/>
  <c r="AH155" i="5" s="1"/>
  <c r="BG154" i="5"/>
  <c r="BG155" i="5" s="1"/>
  <c r="BG156" i="5" s="1"/>
  <c r="BI155" i="24"/>
  <c r="CC121" i="24"/>
  <c r="D119" i="24"/>
  <c r="AD136" i="6"/>
  <c r="AS134" i="24"/>
  <c r="AS135" i="24" s="1"/>
  <c r="BR104" i="24"/>
  <c r="BA105" i="24"/>
  <c r="BA106" i="24" s="1"/>
  <c r="M137" i="6"/>
  <c r="M138" i="6" s="1"/>
  <c r="BT153" i="6"/>
  <c r="AK120" i="6"/>
  <c r="AK121" i="6" s="1"/>
  <c r="BT106" i="6"/>
  <c r="BT96" i="6" s="1"/>
  <c r="BM135" i="24"/>
  <c r="BM136" i="24" s="1"/>
  <c r="Z104" i="6"/>
  <c r="Z105" i="6" s="1"/>
  <c r="Z106" i="6" s="1"/>
  <c r="BG117" i="6"/>
  <c r="I156" i="5"/>
  <c r="I157" i="5" s="1"/>
  <c r="BY152" i="24"/>
  <c r="X138" i="24"/>
  <c r="X139" i="24" s="1"/>
  <c r="AA136" i="24"/>
  <c r="AA137" i="24" s="1"/>
  <c r="AA138" i="24" s="1"/>
  <c r="AA139" i="24" s="1"/>
  <c r="BQ119" i="24"/>
  <c r="BQ120" i="24" s="1"/>
  <c r="BF117" i="6"/>
  <c r="BF118" i="6" s="1"/>
  <c r="BF119" i="6" s="1"/>
  <c r="BS134" i="24"/>
  <c r="BS135" i="24" s="1"/>
  <c r="AL153" i="6"/>
  <c r="AL154" i="6" s="1"/>
  <c r="CA118" i="24"/>
  <c r="CA119" i="24" s="1"/>
  <c r="BP102" i="6"/>
  <c r="BC135" i="24"/>
  <c r="D154" i="24"/>
  <c r="BC103" i="24"/>
  <c r="BC104" i="24" s="1"/>
  <c r="BC105" i="24" s="1"/>
  <c r="BD105" i="6"/>
  <c r="AI134" i="24"/>
  <c r="V158" i="6"/>
  <c r="V159" i="6" s="1"/>
  <c r="V160" i="6" s="1"/>
  <c r="AL101" i="24"/>
  <c r="AP118" i="6"/>
  <c r="AP119" i="6" s="1"/>
  <c r="W136" i="6"/>
  <c r="W137" i="6" s="1"/>
  <c r="W138" i="6" s="1"/>
  <c r="BY102" i="24"/>
  <c r="BY103" i="24" s="1"/>
  <c r="BC157" i="5"/>
  <c r="BC158" i="5" s="1"/>
  <c r="BC159" i="5" s="1"/>
  <c r="AB101" i="24"/>
  <c r="AB102" i="24" s="1"/>
  <c r="BX104" i="24"/>
  <c r="AT120" i="6"/>
  <c r="AT121" i="6" s="1"/>
  <c r="BZ118" i="24"/>
  <c r="BZ119" i="24" s="1"/>
  <c r="AX154" i="24"/>
  <c r="AQ102" i="24"/>
  <c r="AE103" i="6"/>
  <c r="AE104" i="6" s="1"/>
  <c r="AE105" i="6" s="1"/>
  <c r="AE106" i="6" s="1"/>
  <c r="Z136" i="24"/>
  <c r="Z137" i="24" s="1"/>
  <c r="O153" i="5"/>
  <c r="O154" i="5" s="1"/>
  <c r="Q117" i="24"/>
  <c r="Q118" i="24" s="1"/>
  <c r="Q119" i="24" s="1"/>
  <c r="BW103" i="24"/>
  <c r="BW104" i="24" s="1"/>
  <c r="O135" i="24"/>
  <c r="BS136" i="6"/>
  <c r="BS137" i="6" s="1"/>
  <c r="AC103" i="24"/>
  <c r="AC104" i="24" s="1"/>
  <c r="AC105" i="24" s="1"/>
  <c r="BU123" i="24"/>
  <c r="BU112" i="24" s="1"/>
  <c r="BU120" i="6"/>
  <c r="BU121" i="6" s="1"/>
  <c r="BU122" i="6" s="1"/>
  <c r="BU123" i="6" s="1"/>
  <c r="BZ155" i="24"/>
  <c r="AM135" i="6"/>
  <c r="AM136" i="6" s="1"/>
  <c r="BP136" i="24"/>
  <c r="BF155" i="24"/>
  <c r="BF156" i="24" s="1"/>
  <c r="BF157" i="24" s="1"/>
  <c r="BL105" i="24"/>
  <c r="CB104" i="24"/>
  <c r="CB105" i="24" s="1"/>
  <c r="AN101" i="6"/>
  <c r="BJ120" i="24"/>
  <c r="BJ121" i="24" s="1"/>
  <c r="BH137" i="6"/>
  <c r="T156" i="24"/>
  <c r="T157" i="24" s="1"/>
  <c r="AS156" i="5"/>
  <c r="AS157" i="5" s="1"/>
  <c r="BG101" i="24"/>
  <c r="BG102" i="24" s="1"/>
  <c r="BG103" i="24" s="1"/>
  <c r="BN136" i="6"/>
  <c r="AF134" i="24"/>
  <c r="AF135" i="24" s="1"/>
  <c r="T121" i="24"/>
  <c r="U137" i="24"/>
  <c r="H153" i="6"/>
  <c r="BQ136" i="24"/>
  <c r="BQ137" i="24" s="1"/>
  <c r="BK101" i="6"/>
  <c r="BK102" i="6" s="1"/>
  <c r="CD106" i="6"/>
  <c r="CD96" i="6" s="1"/>
  <c r="AG134" i="6"/>
  <c r="AG135" i="6" s="1"/>
  <c r="AG136" i="6" s="1"/>
  <c r="AE118" i="6"/>
  <c r="AE119" i="6" s="1"/>
  <c r="AV138" i="24"/>
  <c r="AV139" i="24" s="1"/>
  <c r="AR103" i="6"/>
  <c r="H152" i="24"/>
  <c r="H153" i="24" s="1"/>
  <c r="Z104" i="24"/>
  <c r="CF119" i="24"/>
  <c r="CF120" i="24" s="1"/>
  <c r="V117" i="24"/>
  <c r="R103" i="6"/>
  <c r="R104" i="6" s="1"/>
  <c r="BM153" i="6"/>
  <c r="BM154" i="6" s="1"/>
  <c r="AQ137" i="6"/>
  <c r="BN155" i="24"/>
  <c r="BN156" i="24" s="1"/>
  <c r="AZ119" i="24"/>
  <c r="AF101" i="24"/>
  <c r="AF102" i="24" s="1"/>
  <c r="AF103" i="24" s="1"/>
  <c r="G134" i="24"/>
  <c r="G135" i="24" s="1"/>
  <c r="AO139" i="24"/>
  <c r="AO140" i="24" s="1"/>
  <c r="Z156" i="24"/>
  <c r="Z157" i="24" s="1"/>
  <c r="Z158" i="24" s="1"/>
  <c r="L121" i="24"/>
  <c r="P105" i="24"/>
  <c r="P106" i="24" s="1"/>
  <c r="P96" i="24" s="1"/>
  <c r="AJ105" i="24"/>
  <c r="AJ106" i="24" s="1"/>
  <c r="BW154" i="24"/>
  <c r="BV105" i="6"/>
  <c r="BV106" i="6" s="1"/>
  <c r="BV96" i="6" s="1"/>
  <c r="BA135" i="24"/>
  <c r="BW136" i="24"/>
  <c r="AA117" i="6"/>
  <c r="AA118" i="6" s="1"/>
  <c r="BD155" i="24"/>
  <c r="BD156" i="24" s="1"/>
  <c r="AO118" i="24"/>
  <c r="AO119" i="24" s="1"/>
  <c r="AO120" i="24" s="1"/>
  <c r="U119" i="6"/>
  <c r="W155" i="24"/>
  <c r="BT154" i="24"/>
  <c r="BX137" i="24"/>
  <c r="BL120" i="6"/>
  <c r="AN120" i="6"/>
  <c r="AN121" i="6" s="1"/>
  <c r="AP154" i="24"/>
  <c r="AP155" i="24" s="1"/>
  <c r="AP156" i="24" s="1"/>
  <c r="BN119" i="6"/>
  <c r="AX102" i="6"/>
  <c r="BV104" i="24"/>
  <c r="BV105" i="24" s="1"/>
  <c r="BX136" i="6"/>
  <c r="AL117" i="6"/>
  <c r="AL118" i="6" s="1"/>
  <c r="AL119" i="6" s="1"/>
  <c r="AL120" i="6" s="1"/>
  <c r="Y136" i="24"/>
  <c r="Y137" i="24" s="1"/>
  <c r="CG120" i="24"/>
  <c r="CG121" i="24" s="1"/>
  <c r="BK153" i="6"/>
  <c r="CA152" i="24"/>
  <c r="BN153" i="6"/>
  <c r="BA152" i="6"/>
  <c r="BO153" i="24"/>
  <c r="BO154" i="24" s="1"/>
  <c r="F152" i="24"/>
  <c r="I102" i="6"/>
  <c r="I103" i="6" s="1"/>
  <c r="AI102" i="24"/>
  <c r="T102" i="6"/>
  <c r="AN103" i="24"/>
  <c r="N118" i="24"/>
  <c r="N119" i="24" s="1"/>
  <c r="N120" i="24" s="1"/>
  <c r="N121" i="24" s="1"/>
  <c r="R135" i="24"/>
  <c r="AD102" i="24"/>
  <c r="AJ154" i="6"/>
  <c r="K103" i="24"/>
  <c r="K104" i="24" s="1"/>
  <c r="K105" i="24" s="1"/>
  <c r="BI156" i="6"/>
  <c r="BI157" i="6" s="1"/>
  <c r="U104" i="24"/>
  <c r="AJ135" i="24"/>
  <c r="BS105" i="24"/>
  <c r="BS106" i="24" s="1"/>
  <c r="BI137" i="24"/>
  <c r="AQ154" i="24"/>
  <c r="BN121" i="24"/>
  <c r="CC153" i="6"/>
  <c r="AO156" i="6"/>
  <c r="AQ154" i="6"/>
  <c r="L136" i="6"/>
  <c r="X154" i="6"/>
  <c r="X155" i="6" s="1"/>
  <c r="BA137" i="6"/>
  <c r="AG101" i="6"/>
  <c r="AW154" i="6"/>
  <c r="AW155" i="6" s="1"/>
  <c r="CC136" i="6"/>
  <c r="Y122" i="24"/>
  <c r="BB103" i="24"/>
  <c r="BB104" i="24" s="1"/>
  <c r="I137" i="24"/>
  <c r="BG134" i="24"/>
  <c r="BP121" i="24"/>
  <c r="BP122" i="24" s="1"/>
  <c r="CC138" i="24"/>
  <c r="E120" i="24"/>
  <c r="AV118" i="24"/>
  <c r="BR135" i="24"/>
  <c r="CF135" i="24"/>
  <c r="CF136" i="24" s="1"/>
  <c r="V152" i="24"/>
  <c r="F119" i="6"/>
  <c r="AS135" i="6"/>
  <c r="AQ104" i="6"/>
  <c r="AB134" i="6"/>
  <c r="BO105" i="24"/>
  <c r="BO106" i="24" s="1"/>
  <c r="BO96" i="24" s="1"/>
  <c r="AO139" i="6"/>
  <c r="AO140" i="6" s="1"/>
  <c r="BX118" i="6"/>
  <c r="AM152" i="24"/>
  <c r="W102" i="24"/>
  <c r="AJ122" i="24"/>
  <c r="AJ123" i="24" s="1"/>
  <c r="AJ112" i="24" s="1"/>
  <c r="BM119" i="24"/>
  <c r="BM120" i="24" s="1"/>
  <c r="BM121" i="24" s="1"/>
  <c r="BM122" i="24" s="1"/>
  <c r="AC119" i="24"/>
  <c r="AC120" i="24" s="1"/>
  <c r="AT153" i="24"/>
  <c r="AT154" i="24" s="1"/>
  <c r="Y153" i="6"/>
  <c r="BM136" i="6"/>
  <c r="AY136" i="6"/>
  <c r="AS119" i="24"/>
  <c r="AS120" i="24" s="1"/>
  <c r="Y136" i="6"/>
  <c r="Y137" i="6" s="1"/>
  <c r="AK139" i="6"/>
  <c r="BR155" i="6"/>
  <c r="BR156" i="6" s="1"/>
  <c r="BR157" i="6" s="1"/>
  <c r="J102" i="6"/>
  <c r="BD137" i="6"/>
  <c r="BS120" i="6"/>
  <c r="BK119" i="24"/>
  <c r="BK120" i="24" s="1"/>
  <c r="BK121" i="24" s="1"/>
  <c r="AS105" i="24"/>
  <c r="AS106" i="24" s="1"/>
  <c r="CD104" i="24"/>
  <c r="BV154" i="6"/>
  <c r="BV155" i="6" s="1"/>
  <c r="BR154" i="24"/>
  <c r="F154" i="6"/>
  <c r="BW102" i="6"/>
  <c r="AG155" i="24"/>
  <c r="AC135" i="6"/>
  <c r="AC136" i="6" s="1"/>
  <c r="AU96" i="24"/>
  <c r="AM117" i="6"/>
  <c r="BU155" i="24"/>
  <c r="BU156" i="24" s="1"/>
  <c r="AP105" i="6"/>
  <c r="AP106" i="6" s="1"/>
  <c r="AP96" i="6" s="1"/>
  <c r="AO153" i="24"/>
  <c r="BG137" i="6"/>
  <c r="BG138" i="6" s="1"/>
  <c r="AN154" i="24"/>
  <c r="O102" i="6"/>
  <c r="J155" i="24"/>
  <c r="J156" i="24" s="1"/>
  <c r="BA105" i="6"/>
  <c r="BA106" i="6" s="1"/>
  <c r="BA96" i="6" s="1"/>
  <c r="BY134" i="6"/>
  <c r="BG101" i="6"/>
  <c r="BG102" i="6" s="1"/>
  <c r="BG103" i="6" s="1"/>
  <c r="BG153" i="6"/>
  <c r="BG154" i="6" s="1"/>
  <c r="AF152" i="24"/>
  <c r="AF153" i="24" s="1"/>
  <c r="K154" i="24"/>
  <c r="BP152" i="24"/>
  <c r="CG137" i="24"/>
  <c r="CG138" i="24" s="1"/>
  <c r="BU135" i="24"/>
  <c r="BD154" i="6"/>
  <c r="CE134" i="24"/>
  <c r="CE135" i="24" s="1"/>
  <c r="I155" i="6"/>
  <c r="BJ103" i="24"/>
  <c r="BJ104" i="24" s="1"/>
  <c r="BU104" i="5"/>
  <c r="X136" i="6"/>
  <c r="AG155" i="5"/>
  <c r="BH96" i="24"/>
  <c r="W117" i="24"/>
  <c r="AT119" i="24"/>
  <c r="AT120" i="24" s="1"/>
  <c r="AT121" i="24" s="1"/>
  <c r="CG153" i="6"/>
  <c r="AZ136" i="24"/>
  <c r="CF102" i="6"/>
  <c r="AQ120" i="6"/>
  <c r="F134" i="24"/>
  <c r="F135" i="24" s="1"/>
  <c r="F136" i="24" s="1"/>
  <c r="AQ118" i="24"/>
  <c r="AA102" i="24"/>
  <c r="AY119" i="6"/>
  <c r="CD156" i="24"/>
  <c r="M152" i="24"/>
  <c r="S157" i="6"/>
  <c r="AH153" i="6"/>
  <c r="AV103" i="24"/>
  <c r="AV104" i="24" s="1"/>
  <c r="AZ118" i="6"/>
  <c r="AZ119" i="6" s="1"/>
  <c r="AC119" i="6"/>
  <c r="AC120" i="6" s="1"/>
  <c r="AE112" i="24"/>
  <c r="M153" i="6"/>
  <c r="AJ119" i="6"/>
  <c r="BZ121" i="6"/>
  <c r="X155" i="24"/>
  <c r="BQ104" i="6"/>
  <c r="BQ105" i="6" s="1"/>
  <c r="BQ106" i="6" s="1"/>
  <c r="BV120" i="6"/>
  <c r="CE120" i="24"/>
  <c r="CE121" i="24" s="1"/>
  <c r="Q139" i="6"/>
  <c r="Q140" i="6" s="1"/>
  <c r="Q141" i="6" s="1"/>
  <c r="AP155" i="6"/>
  <c r="AP156" i="6" s="1"/>
  <c r="AE152" i="24"/>
  <c r="X101" i="24"/>
  <c r="O154" i="24"/>
  <c r="AU156" i="6"/>
  <c r="BS103" i="6"/>
  <c r="BS104" i="6" s="1"/>
  <c r="AG134" i="24"/>
  <c r="AG135" i="24" s="1"/>
  <c r="BZ101" i="24"/>
  <c r="BZ102" i="24" s="1"/>
  <c r="BZ103" i="24" s="1"/>
  <c r="AG152" i="6"/>
  <c r="AG153" i="6" s="1"/>
  <c r="BO104" i="6"/>
  <c r="BO105" i="6" s="1"/>
  <c r="BC155" i="6"/>
  <c r="BC156" i="6" s="1"/>
  <c r="BI120" i="6"/>
  <c r="AW103" i="6"/>
  <c r="P136" i="6"/>
  <c r="P137" i="6" s="1"/>
  <c r="P153" i="6"/>
  <c r="P154" i="6" s="1"/>
  <c r="P155" i="6" s="1"/>
  <c r="BJ101" i="6"/>
  <c r="BJ102" i="6" s="1"/>
  <c r="AD135" i="24"/>
  <c r="CH138" i="24"/>
  <c r="AN134" i="24"/>
  <c r="AB103" i="6"/>
  <c r="AB104" i="6" s="1"/>
  <c r="AH135" i="24"/>
  <c r="AI120" i="6"/>
  <c r="AI121" i="6" s="1"/>
  <c r="J136" i="6"/>
  <c r="BE155" i="6"/>
  <c r="BE156" i="6" s="1"/>
  <c r="AB152" i="24"/>
  <c r="W136" i="24"/>
  <c r="BD135" i="24"/>
  <c r="BD136" i="24" s="1"/>
  <c r="BD137" i="24" s="1"/>
  <c r="N120" i="6"/>
  <c r="AG117" i="6"/>
  <c r="M118" i="6"/>
  <c r="AV137" i="6"/>
  <c r="AQ136" i="24"/>
  <c r="N154" i="6"/>
  <c r="BW120" i="24"/>
  <c r="AW102" i="24"/>
  <c r="CH103" i="6"/>
  <c r="CH104" i="6" s="1"/>
  <c r="CH105" i="6" s="1"/>
  <c r="AI154" i="6"/>
  <c r="AA156" i="6"/>
  <c r="AY105" i="6"/>
  <c r="AY106" i="6" s="1"/>
  <c r="CF118" i="6"/>
  <c r="X102" i="6"/>
  <c r="X103" i="6" s="1"/>
  <c r="BO137" i="24"/>
  <c r="BO138" i="24" s="1"/>
  <c r="BO139" i="24" s="1"/>
  <c r="AF103" i="6"/>
  <c r="AF104" i="6" s="1"/>
  <c r="F105" i="6"/>
  <c r="F106" i="6" s="1"/>
  <c r="F96" i="6" s="1"/>
  <c r="BB134" i="6"/>
  <c r="CE136" i="6"/>
  <c r="O120" i="6"/>
  <c r="O121" i="6" s="1"/>
  <c r="O122" i="6" s="1"/>
  <c r="O123" i="6" s="1"/>
  <c r="E159" i="6"/>
  <c r="E160" i="6" s="1"/>
  <c r="E147" i="6" s="1"/>
  <c r="L101" i="6"/>
  <c r="AD122" i="6"/>
  <c r="AD123" i="6" s="1"/>
  <c r="AD112" i="6" s="1"/>
  <c r="O104" i="24"/>
  <c r="CF154" i="6"/>
  <c r="CF155" i="6" s="1"/>
  <c r="BK135" i="6"/>
  <c r="AT156" i="6"/>
  <c r="BI136" i="6"/>
  <c r="BI137" i="6" s="1"/>
  <c r="BW139" i="6"/>
  <c r="BW140" i="6" s="1"/>
  <c r="BW141" i="6" s="1"/>
  <c r="BG121" i="24"/>
  <c r="BG122" i="24" s="1"/>
  <c r="BG123" i="24" s="1"/>
  <c r="BG112" i="24" s="1"/>
  <c r="BY103" i="6"/>
  <c r="AS103" i="6"/>
  <c r="AS104" i="6" s="1"/>
  <c r="AU120" i="6"/>
  <c r="AU121" i="6" s="1"/>
  <c r="AB120" i="6"/>
  <c r="BO122" i="24"/>
  <c r="AV112" i="6"/>
  <c r="BK153" i="24"/>
  <c r="BK154" i="24" s="1"/>
  <c r="BC154" i="24"/>
  <c r="BS118" i="24"/>
  <c r="AM153" i="6"/>
  <c r="R120" i="6"/>
  <c r="N153" i="24"/>
  <c r="N154" i="24" s="1"/>
  <c r="AL136" i="24"/>
  <c r="AT102" i="24"/>
  <c r="BL134" i="24"/>
  <c r="BI104" i="24"/>
  <c r="BI105" i="24" s="1"/>
  <c r="AL153" i="24"/>
  <c r="R157" i="24"/>
  <c r="AA121" i="24"/>
  <c r="AA122" i="24" s="1"/>
  <c r="AA123" i="24" s="1"/>
  <c r="BA121" i="24"/>
  <c r="BA122" i="24" s="1"/>
  <c r="BA123" i="24" s="1"/>
  <c r="BA112" i="24" s="1"/>
  <c r="AG118" i="24"/>
  <c r="AS155" i="24"/>
  <c r="AS156" i="24" s="1"/>
  <c r="L156" i="24"/>
  <c r="BQ155" i="24"/>
  <c r="S136" i="6"/>
  <c r="S137" i="6" s="1"/>
  <c r="BJ137" i="24"/>
  <c r="BJ138" i="24" s="1"/>
  <c r="AT136" i="6"/>
  <c r="AT137" i="6" s="1"/>
  <c r="V138" i="24"/>
  <c r="V139" i="24" s="1"/>
  <c r="V140" i="24" s="1"/>
  <c r="AB138" i="24"/>
  <c r="E103" i="24"/>
  <c r="BQ137" i="6"/>
  <c r="BQ138" i="6" s="1"/>
  <c r="BD102" i="24"/>
  <c r="AY101" i="24"/>
  <c r="AU137" i="6"/>
  <c r="AU138" i="6" s="1"/>
  <c r="AX138" i="6"/>
  <c r="AX139" i="6" s="1"/>
  <c r="BP106" i="24"/>
  <c r="BP96" i="24" s="1"/>
  <c r="AM105" i="6"/>
  <c r="AM106" i="6" s="1"/>
  <c r="AM96" i="6" s="1"/>
  <c r="BD120" i="6"/>
  <c r="BS153" i="24"/>
  <c r="CB102" i="6"/>
  <c r="AX118" i="6"/>
  <c r="U154" i="6"/>
  <c r="U155" i="6" s="1"/>
  <c r="BB117" i="6"/>
  <c r="BA154" i="24"/>
  <c r="BD119" i="24"/>
  <c r="W155" i="6"/>
  <c r="W156" i="6" s="1"/>
  <c r="W157" i="6" s="1"/>
  <c r="W158" i="6" s="1"/>
  <c r="W159" i="6" s="1"/>
  <c r="AZ103" i="24"/>
  <c r="CH155" i="24"/>
  <c r="CH156" i="24" s="1"/>
  <c r="S104" i="6"/>
  <c r="BB153" i="6"/>
  <c r="AF135" i="6"/>
  <c r="AR137" i="6"/>
  <c r="AE135" i="6"/>
  <c r="V104" i="6"/>
  <c r="AX155" i="6"/>
  <c r="Q118" i="6"/>
  <c r="Q119" i="6" s="1"/>
  <c r="G153" i="24"/>
  <c r="AO119" i="6"/>
  <c r="AO120" i="6" s="1"/>
  <c r="CH134" i="6"/>
  <c r="BM120" i="6"/>
  <c r="BM121" i="6" s="1"/>
  <c r="CB134" i="24"/>
  <c r="AT96" i="6"/>
  <c r="L119" i="6"/>
  <c r="BZ139" i="24"/>
  <c r="BZ140" i="24" s="1"/>
  <c r="BZ141" i="24" s="1"/>
  <c r="G137" i="6"/>
  <c r="BC136" i="6"/>
  <c r="BQ154" i="6"/>
  <c r="P155" i="24"/>
  <c r="AC153" i="24"/>
  <c r="CE119" i="6"/>
  <c r="N134" i="6"/>
  <c r="AW134" i="6"/>
  <c r="AW135" i="6" s="1"/>
  <c r="AW136" i="6" s="1"/>
  <c r="L134" i="24"/>
  <c r="L135" i="24" s="1"/>
  <c r="Q139" i="24"/>
  <c r="AL136" i="6"/>
  <c r="J117" i="6"/>
  <c r="J118" i="6" s="1"/>
  <c r="BZ153" i="6"/>
  <c r="U136" i="6"/>
  <c r="U137" i="6" s="1"/>
  <c r="J134" i="24"/>
  <c r="D101" i="24"/>
  <c r="G117" i="24"/>
  <c r="G118" i="24" s="1"/>
  <c r="G119" i="24" s="1"/>
  <c r="P120" i="6"/>
  <c r="M118" i="24"/>
  <c r="AL104" i="6"/>
  <c r="CH118" i="6"/>
  <c r="AE152" i="6"/>
  <c r="BY119" i="6"/>
  <c r="CD118" i="6"/>
  <c r="CD119" i="6" s="1"/>
  <c r="CD120" i="6" s="1"/>
  <c r="AR154" i="6"/>
  <c r="BG155" i="24"/>
  <c r="BM105" i="24"/>
  <c r="BM106" i="24" s="1"/>
  <c r="BU105" i="24"/>
  <c r="BU106" i="24" s="1"/>
  <c r="Q154" i="24"/>
  <c r="Q155" i="24" s="1"/>
  <c r="Q156" i="24" s="1"/>
  <c r="T153" i="6"/>
  <c r="BL153" i="24"/>
  <c r="BL154" i="24" s="1"/>
  <c r="AW134" i="24"/>
  <c r="AL117" i="24"/>
  <c r="AL118" i="24" s="1"/>
  <c r="CC118" i="6"/>
  <c r="CC119" i="6" s="1"/>
  <c r="CC120" i="6" s="1"/>
  <c r="CC121" i="6" s="1"/>
  <c r="AN154" i="6"/>
  <c r="AN155" i="6" s="1"/>
  <c r="AH137" i="6"/>
  <c r="AH138" i="6" s="1"/>
  <c r="BR136" i="6"/>
  <c r="BR137" i="6" s="1"/>
  <c r="CD117" i="24"/>
  <c r="AV154" i="24"/>
  <c r="AV155" i="24" s="1"/>
  <c r="AV156" i="24" s="1"/>
  <c r="CA102" i="6"/>
  <c r="CA103" i="6" s="1"/>
  <c r="W105" i="6"/>
  <c r="W106" i="6" s="1"/>
  <c r="W96" i="6" s="1"/>
  <c r="I120" i="6"/>
  <c r="K117" i="24"/>
  <c r="K118" i="24" s="1"/>
  <c r="BF156" i="6"/>
  <c r="CF139" i="6"/>
  <c r="AM118" i="24"/>
  <c r="AM119" i="24" s="1"/>
  <c r="AC138" i="24"/>
  <c r="AC139" i="24" s="1"/>
  <c r="S123" i="6"/>
  <c r="S112" i="6" s="1"/>
  <c r="AS154" i="6"/>
  <c r="AS155" i="6" s="1"/>
  <c r="AS156" i="6" s="1"/>
  <c r="BE117" i="6"/>
  <c r="R154" i="6"/>
  <c r="L104" i="24"/>
  <c r="H136" i="6"/>
  <c r="H137" i="6" s="1"/>
  <c r="AA153" i="24"/>
  <c r="AJ103" i="6"/>
  <c r="AZ153" i="24"/>
  <c r="BF136" i="24"/>
  <c r="BF137" i="24" s="1"/>
  <c r="BJ154" i="24"/>
  <c r="AP120" i="24"/>
  <c r="AP121" i="24" s="1"/>
  <c r="AP122" i="24" s="1"/>
  <c r="F118" i="24"/>
  <c r="H101" i="6"/>
  <c r="H102" i="6" s="1"/>
  <c r="AU118" i="24"/>
  <c r="CB135" i="6"/>
  <c r="BH155" i="24"/>
  <c r="AA135" i="6"/>
  <c r="CD153" i="6"/>
  <c r="BX153" i="24"/>
  <c r="D117" i="6"/>
  <c r="J122" i="24"/>
  <c r="J123" i="24" s="1"/>
  <c r="J112" i="24" s="1"/>
  <c r="BT120" i="6"/>
  <c r="BT121" i="6" s="1"/>
  <c r="BT122" i="6" s="1"/>
  <c r="BT123" i="6" s="1"/>
  <c r="BT112" i="6" s="1"/>
  <c r="BE121" i="24"/>
  <c r="BE122" i="24" s="1"/>
  <c r="AI136" i="6"/>
  <c r="AF119" i="6"/>
  <c r="BA117" i="6"/>
  <c r="BA118" i="6" s="1"/>
  <c r="BH120" i="6"/>
  <c r="K153" i="6"/>
  <c r="K154" i="6" s="1"/>
  <c r="K155" i="6" s="1"/>
  <c r="K156" i="6" s="1"/>
  <c r="V139" i="6"/>
  <c r="BE101" i="24"/>
  <c r="CB153" i="6"/>
  <c r="S117" i="24"/>
  <c r="AP134" i="24"/>
  <c r="D136" i="6"/>
  <c r="CA135" i="6"/>
  <c r="BB119" i="24"/>
  <c r="W118" i="6"/>
  <c r="AB156" i="6"/>
  <c r="AB157" i="6" s="1"/>
  <c r="R139" i="6"/>
  <c r="R140" i="6" s="1"/>
  <c r="AD153" i="24"/>
  <c r="AA104" i="6"/>
  <c r="AA105" i="6" s="1"/>
  <c r="AA106" i="6" s="1"/>
  <c r="AA96" i="6" s="1"/>
  <c r="AI155" i="24"/>
  <c r="BL137" i="6"/>
  <c r="BL138" i="6" s="1"/>
  <c r="AX103" i="24"/>
  <c r="AX104" i="24" s="1"/>
  <c r="AR154" i="24"/>
  <c r="AR155" i="24" s="1"/>
  <c r="CG104" i="24"/>
  <c r="Z118" i="6"/>
  <c r="U106" i="6"/>
  <c r="U96" i="6" s="1"/>
  <c r="BW158" i="6"/>
  <c r="BW159" i="6" s="1"/>
  <c r="BW160" i="6" s="1"/>
  <c r="AJ155" i="24"/>
  <c r="AJ156" i="24" s="1"/>
  <c r="U117" i="24"/>
  <c r="K117" i="6"/>
  <c r="K118" i="6" s="1"/>
  <c r="G117" i="6"/>
  <c r="AK153" i="24"/>
  <c r="BX102" i="6"/>
  <c r="BX103" i="6" s="1"/>
  <c r="BF134" i="6"/>
  <c r="BJ153" i="6"/>
  <c r="N102" i="6"/>
  <c r="BY153" i="5"/>
  <c r="BY154" i="5" s="1"/>
  <c r="E154" i="5"/>
  <c r="E155" i="5" s="1"/>
  <c r="AP153" i="5"/>
  <c r="BK152" i="5"/>
  <c r="BK153" i="5" s="1"/>
  <c r="AI153" i="5"/>
  <c r="AJ153" i="5"/>
  <c r="AJ154" i="5" s="1"/>
  <c r="AA154" i="5"/>
  <c r="AA155" i="5" s="1"/>
  <c r="BF154" i="5"/>
  <c r="BF155" i="5" s="1"/>
  <c r="BW155" i="5"/>
  <c r="BW156" i="5" s="1"/>
  <c r="CH153" i="5"/>
  <c r="CH154" i="5" s="1"/>
  <c r="H156" i="5"/>
  <c r="T154" i="5"/>
  <c r="T155" i="5" s="1"/>
  <c r="BV154" i="5"/>
  <c r="BV155" i="5" s="1"/>
  <c r="CB153" i="5"/>
  <c r="CB154" i="5" s="1"/>
  <c r="BP155" i="5"/>
  <c r="BP156" i="5" s="1"/>
  <c r="AR154" i="5"/>
  <c r="AR155" i="5" s="1"/>
  <c r="BR154" i="5"/>
  <c r="BL152" i="5"/>
  <c r="BL153" i="5" s="1"/>
  <c r="CF154" i="5"/>
  <c r="CF155" i="5" s="1"/>
  <c r="AB154" i="5"/>
  <c r="AB155" i="5" s="1"/>
  <c r="BN154" i="5"/>
  <c r="BN155" i="5" s="1"/>
  <c r="BQ154" i="5"/>
  <c r="BQ155" i="5" s="1"/>
  <c r="F153" i="5"/>
  <c r="AE157" i="5"/>
  <c r="AE158" i="5" s="1"/>
  <c r="BS154" i="5"/>
  <c r="BS155" i="5" s="1"/>
  <c r="M155" i="5"/>
  <c r="M156" i="5" s="1"/>
  <c r="AF136" i="5"/>
  <c r="Q152" i="5"/>
  <c r="Q153" i="5" s="1"/>
  <c r="AV157" i="5"/>
  <c r="N153" i="5"/>
  <c r="N154" i="5" s="1"/>
  <c r="AQ156" i="5"/>
  <c r="AT154" i="5"/>
  <c r="L152" i="5"/>
  <c r="AQ137" i="5"/>
  <c r="AQ138" i="5" s="1"/>
  <c r="AQ139" i="5" s="1"/>
  <c r="BJ154" i="5"/>
  <c r="BJ155" i="5" s="1"/>
  <c r="BJ156" i="5" s="1"/>
  <c r="BX157" i="5"/>
  <c r="BM153" i="5"/>
  <c r="BB154" i="5"/>
  <c r="BB155" i="5" s="1"/>
  <c r="AU154" i="5"/>
  <c r="P152" i="5"/>
  <c r="CA154" i="5"/>
  <c r="BH154" i="5"/>
  <c r="BH155" i="5" s="1"/>
  <c r="BH156" i="5" s="1"/>
  <c r="BT157" i="5"/>
  <c r="V155" i="5"/>
  <c r="AC155" i="5"/>
  <c r="AC156" i="5" s="1"/>
  <c r="CE153" i="5"/>
  <c r="BU156" i="5"/>
  <c r="BU157" i="5" s="1"/>
  <c r="BU158" i="5" s="1"/>
  <c r="CD154" i="5"/>
  <c r="AK153" i="5"/>
  <c r="CC155" i="5"/>
  <c r="AW155" i="5"/>
  <c r="G153" i="5"/>
  <c r="BE154" i="5"/>
  <c r="BI155" i="5"/>
  <c r="BI156" i="5" s="1"/>
  <c r="AF156" i="5"/>
  <c r="S136" i="5"/>
  <c r="S137" i="5" s="1"/>
  <c r="AN152" i="5"/>
  <c r="AZ154" i="5"/>
  <c r="AZ155" i="5" s="1"/>
  <c r="CG154" i="5"/>
  <c r="CG155" i="5" s="1"/>
  <c r="Y154" i="5"/>
  <c r="BA154" i="5"/>
  <c r="T137" i="5"/>
  <c r="T138" i="5" s="1"/>
  <c r="T139" i="5" s="1"/>
  <c r="R153" i="5"/>
  <c r="W156" i="5"/>
  <c r="W157" i="5" s="1"/>
  <c r="BZ153" i="5"/>
  <c r="BZ154" i="5" s="1"/>
  <c r="AX154" i="5"/>
  <c r="K153" i="5"/>
  <c r="AX139" i="5"/>
  <c r="AX140" i="5" s="1"/>
  <c r="AX141" i="5" s="1"/>
  <c r="AX129" i="5" s="1"/>
  <c r="J136" i="5"/>
  <c r="D137" i="5"/>
  <c r="D138" i="5" s="1"/>
  <c r="BT136" i="5"/>
  <c r="D156" i="5"/>
  <c r="V103" i="5"/>
  <c r="V104" i="5" s="1"/>
  <c r="V105" i="5" s="1"/>
  <c r="AC136" i="5"/>
  <c r="AC137" i="5" s="1"/>
  <c r="AC138" i="5" s="1"/>
  <c r="AC139" i="5" s="1"/>
  <c r="V137" i="5"/>
  <c r="V138" i="5" s="1"/>
  <c r="AE137" i="5"/>
  <c r="AE138" i="5" s="1"/>
  <c r="BO136" i="5"/>
  <c r="AL123" i="5"/>
  <c r="AL112" i="5" s="1"/>
  <c r="BH136" i="5"/>
  <c r="BH137" i="5" s="1"/>
  <c r="BH138" i="5" s="1"/>
  <c r="BH139" i="5" s="1"/>
  <c r="CA101" i="5"/>
  <c r="CA102" i="5" s="1"/>
  <c r="BB122" i="5"/>
  <c r="BB123" i="5" s="1"/>
  <c r="BB112" i="5" s="1"/>
  <c r="AR136" i="5"/>
  <c r="AR137" i="5" s="1"/>
  <c r="BS138" i="5"/>
  <c r="BS139" i="5" s="1"/>
  <c r="BE137" i="5"/>
  <c r="BE138" i="5" s="1"/>
  <c r="BE139" i="5" s="1"/>
  <c r="Y138" i="5"/>
  <c r="AL137" i="5"/>
  <c r="CH135" i="5"/>
  <c r="BW138" i="5"/>
  <c r="CA137" i="5"/>
  <c r="AY140" i="5"/>
  <c r="AY141" i="5" s="1"/>
  <c r="AK136" i="5"/>
  <c r="AK137" i="5" s="1"/>
  <c r="P138" i="5"/>
  <c r="P139" i="5" s="1"/>
  <c r="BI135" i="5"/>
  <c r="AW136" i="5"/>
  <c r="AW137" i="5" s="1"/>
  <c r="AW138" i="5" s="1"/>
  <c r="AW139" i="5" s="1"/>
  <c r="R135" i="5"/>
  <c r="BU139" i="5"/>
  <c r="BU140" i="5" s="1"/>
  <c r="BU141" i="5" s="1"/>
  <c r="X136" i="5"/>
  <c r="X137" i="5" s="1"/>
  <c r="BR137" i="5"/>
  <c r="BR138" i="5" s="1"/>
  <c r="O138" i="5"/>
  <c r="O139" i="5" s="1"/>
  <c r="AB137" i="5"/>
  <c r="AB138" i="5" s="1"/>
  <c r="AB139" i="5" s="1"/>
  <c r="AB140" i="5" s="1"/>
  <c r="BX135" i="5"/>
  <c r="BX136" i="5" s="1"/>
  <c r="I136" i="5"/>
  <c r="AJ136" i="5"/>
  <c r="AJ137" i="5" s="1"/>
  <c r="AJ138" i="5" s="1"/>
  <c r="AO136" i="5"/>
  <c r="AO137" i="5" s="1"/>
  <c r="W137" i="5"/>
  <c r="W138" i="5" s="1"/>
  <c r="F137" i="5"/>
  <c r="Q139" i="5"/>
  <c r="AV102" i="5"/>
  <c r="AV103" i="5" s="1"/>
  <c r="CC137" i="5"/>
  <c r="CC138" i="5" s="1"/>
  <c r="AS136" i="5"/>
  <c r="BV138" i="5"/>
  <c r="BV139" i="5" s="1"/>
  <c r="AD135" i="5"/>
  <c r="BY136" i="5"/>
  <c r="BC136" i="5"/>
  <c r="BC137" i="5" s="1"/>
  <c r="BD138" i="5"/>
  <c r="CE136" i="5"/>
  <c r="M138" i="5"/>
  <c r="AG135" i="5"/>
  <c r="BM135" i="5"/>
  <c r="BV121" i="5"/>
  <c r="BV122" i="5" s="1"/>
  <c r="BV123" i="5" s="1"/>
  <c r="BV112" i="5" s="1"/>
  <c r="CG135" i="5"/>
  <c r="Z138" i="5"/>
  <c r="BZ135" i="5"/>
  <c r="BZ136" i="5" s="1"/>
  <c r="AZ139" i="5"/>
  <c r="AZ140" i="5" s="1"/>
  <c r="BK135" i="5"/>
  <c r="BK136" i="5" s="1"/>
  <c r="BK137" i="5" s="1"/>
  <c r="I101" i="5"/>
  <c r="I102" i="5" s="1"/>
  <c r="I103" i="5" s="1"/>
  <c r="I104" i="5" s="1"/>
  <c r="BG134" i="5"/>
  <c r="AU139" i="5"/>
  <c r="AU140" i="5" s="1"/>
  <c r="AU141" i="5" s="1"/>
  <c r="AU129" i="5" s="1"/>
  <c r="CF103" i="5"/>
  <c r="CF104" i="5" s="1"/>
  <c r="CF105" i="5" s="1"/>
  <c r="BL135" i="5"/>
  <c r="BL136" i="5" s="1"/>
  <c r="BF137" i="5"/>
  <c r="AV137" i="5"/>
  <c r="BN137" i="5"/>
  <c r="BN138" i="5" s="1"/>
  <c r="BN139" i="5" s="1"/>
  <c r="N136" i="5"/>
  <c r="AM135" i="5"/>
  <c r="AM136" i="5" s="1"/>
  <c r="CD137" i="5"/>
  <c r="CD138" i="5" s="1"/>
  <c r="K135" i="5"/>
  <c r="H137" i="5"/>
  <c r="H138" i="5" s="1"/>
  <c r="U137" i="5"/>
  <c r="U138" i="5" s="1"/>
  <c r="CB135" i="5"/>
  <c r="CB136" i="5" s="1"/>
  <c r="AP134" i="5"/>
  <c r="BJ136" i="5"/>
  <c r="BA137" i="5"/>
  <c r="BQ137" i="5"/>
  <c r="BP136" i="5"/>
  <c r="BB138" i="5"/>
  <c r="BB139" i="5" s="1"/>
  <c r="L135" i="5"/>
  <c r="Z104" i="5"/>
  <c r="Z105" i="5" s="1"/>
  <c r="AN134" i="5"/>
  <c r="AN135" i="5" s="1"/>
  <c r="G138" i="5"/>
  <c r="G139" i="5" s="1"/>
  <c r="E137" i="5"/>
  <c r="CF137" i="5"/>
  <c r="CF138" i="5" s="1"/>
  <c r="AA136" i="5"/>
  <c r="BJ102" i="5"/>
  <c r="G102" i="5"/>
  <c r="G103" i="5" s="1"/>
  <c r="Y104" i="5"/>
  <c r="Y105" i="5" s="1"/>
  <c r="Y106" i="5" s="1"/>
  <c r="Y96" i="5" s="1"/>
  <c r="L103" i="5"/>
  <c r="AE103" i="5"/>
  <c r="AE104" i="5" s="1"/>
  <c r="AE105" i="5" s="1"/>
  <c r="AE106" i="5" s="1"/>
  <c r="AK119" i="5"/>
  <c r="AK120" i="5" s="1"/>
  <c r="BW106" i="5"/>
  <c r="BW96" i="5" s="1"/>
  <c r="N103" i="5"/>
  <c r="N104" i="5" s="1"/>
  <c r="U103" i="5"/>
  <c r="AZ104" i="5"/>
  <c r="AZ105" i="5" s="1"/>
  <c r="CG105" i="5"/>
  <c r="CG106" i="5" s="1"/>
  <c r="CG96" i="5" s="1"/>
  <c r="BC103" i="5"/>
  <c r="BC104" i="5" s="1"/>
  <c r="BC105" i="5" s="1"/>
  <c r="BC106" i="5" s="1"/>
  <c r="AT101" i="5"/>
  <c r="AT102" i="5" s="1"/>
  <c r="CH103" i="5"/>
  <c r="CH104" i="5" s="1"/>
  <c r="CH105" i="5" s="1"/>
  <c r="CH106" i="5" s="1"/>
  <c r="CH96" i="5" s="1"/>
  <c r="BZ121" i="5"/>
  <c r="BZ122" i="5" s="1"/>
  <c r="AM102" i="5"/>
  <c r="AM103" i="5" s="1"/>
  <c r="BV104" i="5"/>
  <c r="BV105" i="5" s="1"/>
  <c r="BV106" i="5" s="1"/>
  <c r="BV96" i="5" s="1"/>
  <c r="CE104" i="5"/>
  <c r="CE105" i="5" s="1"/>
  <c r="AA120" i="5"/>
  <c r="AA121" i="5" s="1"/>
  <c r="AK106" i="5"/>
  <c r="AK96" i="5" s="1"/>
  <c r="D105" i="5"/>
  <c r="D106" i="5" s="1"/>
  <c r="D96" i="5" s="1"/>
  <c r="AS103" i="5"/>
  <c r="AS104" i="5" s="1"/>
  <c r="M103" i="5"/>
  <c r="M104" i="5" s="1"/>
  <c r="M105" i="5" s="1"/>
  <c r="M106" i="5" s="1"/>
  <c r="BX102" i="5"/>
  <c r="BX103" i="5" s="1"/>
  <c r="AC104" i="5"/>
  <c r="AC105" i="5" s="1"/>
  <c r="AC106" i="5" s="1"/>
  <c r="AC96" i="5" s="1"/>
  <c r="BG102" i="5"/>
  <c r="BG103" i="5" s="1"/>
  <c r="BG104" i="5" s="1"/>
  <c r="AH102" i="5"/>
  <c r="AA102" i="5"/>
  <c r="AA103" i="5" s="1"/>
  <c r="AA104" i="5" s="1"/>
  <c r="BR104" i="5"/>
  <c r="BR105" i="5" s="1"/>
  <c r="AF119" i="5"/>
  <c r="AF120" i="5" s="1"/>
  <c r="BS103" i="5"/>
  <c r="BS104" i="5" s="1"/>
  <c r="BL103" i="5"/>
  <c r="BL104" i="5" s="1"/>
  <c r="P101" i="5"/>
  <c r="P102" i="5" s="1"/>
  <c r="BD103" i="5"/>
  <c r="BZ103" i="5"/>
  <c r="BZ104" i="5" s="1"/>
  <c r="K103" i="5"/>
  <c r="K104" i="5" s="1"/>
  <c r="K105" i="5" s="1"/>
  <c r="K106" i="5" s="1"/>
  <c r="K96" i="5" s="1"/>
  <c r="CD101" i="5"/>
  <c r="BM118" i="5"/>
  <c r="BM119" i="5" s="1"/>
  <c r="BA102" i="5"/>
  <c r="BE102" i="5"/>
  <c r="AG103" i="5"/>
  <c r="H101" i="5"/>
  <c r="H102" i="5" s="1"/>
  <c r="BI102" i="5"/>
  <c r="BI103" i="5" s="1"/>
  <c r="BI104" i="5" s="1"/>
  <c r="BI105" i="5" s="1"/>
  <c r="AJ101" i="5"/>
  <c r="AJ102" i="5" s="1"/>
  <c r="AJ103" i="5" s="1"/>
  <c r="AJ104" i="5" s="1"/>
  <c r="AR103" i="5"/>
  <c r="AR104" i="5" s="1"/>
  <c r="BA119" i="5"/>
  <c r="CC102" i="5"/>
  <c r="BF104" i="5"/>
  <c r="AP103" i="5"/>
  <c r="AP104" i="5" s="1"/>
  <c r="BN105" i="5"/>
  <c r="BN106" i="5" s="1"/>
  <c r="BN96" i="5" s="1"/>
  <c r="CB103" i="5"/>
  <c r="AG119" i="5"/>
  <c r="AG120" i="5" s="1"/>
  <c r="T103" i="5"/>
  <c r="T104" i="5" s="1"/>
  <c r="AF102" i="5"/>
  <c r="AF103" i="5" s="1"/>
  <c r="BM104" i="5"/>
  <c r="BP104" i="5"/>
  <c r="BP105" i="5" s="1"/>
  <c r="BP106" i="5" s="1"/>
  <c r="BP96" i="5" s="1"/>
  <c r="AN103" i="5"/>
  <c r="AN104" i="5" s="1"/>
  <c r="AN105" i="5" s="1"/>
  <c r="W103" i="5"/>
  <c r="S105" i="5"/>
  <c r="S106" i="5" s="1"/>
  <c r="S96" i="5" s="1"/>
  <c r="BS117" i="5"/>
  <c r="Y121" i="5"/>
  <c r="U123" i="5"/>
  <c r="U112" i="5" s="1"/>
  <c r="E102" i="5"/>
  <c r="E103" i="5" s="1"/>
  <c r="O102" i="5"/>
  <c r="AX120" i="5"/>
  <c r="X104" i="5"/>
  <c r="X105" i="5" s="1"/>
  <c r="X106" i="5" s="1"/>
  <c r="BQ104" i="5"/>
  <c r="BH101" i="5"/>
  <c r="BH102" i="5" s="1"/>
  <c r="BK102" i="5"/>
  <c r="BO105" i="5"/>
  <c r="BO106" i="5" s="1"/>
  <c r="BO96" i="5" s="1"/>
  <c r="AL105" i="5"/>
  <c r="AL106" i="5" s="1"/>
  <c r="AL96" i="5" s="1"/>
  <c r="AD104" i="5"/>
  <c r="AD105" i="5" s="1"/>
  <c r="AD106" i="5" s="1"/>
  <c r="AD96" i="5" s="1"/>
  <c r="F105" i="5"/>
  <c r="F106" i="5" s="1"/>
  <c r="AX104" i="5"/>
  <c r="BO117" i="5"/>
  <c r="Q102" i="5"/>
  <c r="J101" i="5"/>
  <c r="J102" i="5" s="1"/>
  <c r="J103" i="5" s="1"/>
  <c r="J104" i="5" s="1"/>
  <c r="J105" i="5" s="1"/>
  <c r="J106" i="5" s="1"/>
  <c r="AO105" i="5"/>
  <c r="AQ103" i="5"/>
  <c r="AQ104" i="5" s="1"/>
  <c r="BT104" i="5"/>
  <c r="BT105" i="5" s="1"/>
  <c r="AI103" i="5"/>
  <c r="AW104" i="5"/>
  <c r="AW105" i="5" s="1"/>
  <c r="AB102" i="5"/>
  <c r="AB103" i="5" s="1"/>
  <c r="AY104" i="5"/>
  <c r="AY105" i="5" s="1"/>
  <c r="BY105" i="5"/>
  <c r="BY106" i="5" s="1"/>
  <c r="BY96" i="5" s="1"/>
  <c r="BB105" i="5"/>
  <c r="BB106" i="5" s="1"/>
  <c r="BB96" i="5" s="1"/>
  <c r="R103" i="5"/>
  <c r="R104" i="5" s="1"/>
  <c r="BH122" i="5"/>
  <c r="BH123" i="5" s="1"/>
  <c r="BH112" i="5" s="1"/>
  <c r="K119" i="5"/>
  <c r="W121" i="5"/>
  <c r="AM120" i="5"/>
  <c r="AM121" i="5" s="1"/>
  <c r="G121" i="5"/>
  <c r="G122" i="5" s="1"/>
  <c r="BL118" i="5"/>
  <c r="BL119" i="5" s="1"/>
  <c r="AU123" i="5"/>
  <c r="AU112" i="5" s="1"/>
  <c r="BW120" i="5"/>
  <c r="AC120" i="5"/>
  <c r="J118" i="5"/>
  <c r="L120" i="5"/>
  <c r="L121" i="5" s="1"/>
  <c r="E120" i="5"/>
  <c r="E121" i="5" s="1"/>
  <c r="AQ118" i="5"/>
  <c r="AQ119" i="5" s="1"/>
  <c r="D119" i="5"/>
  <c r="D120" i="5" s="1"/>
  <c r="P118" i="5"/>
  <c r="P119" i="5" s="1"/>
  <c r="BP118" i="5"/>
  <c r="H118" i="5"/>
  <c r="H119" i="5" s="1"/>
  <c r="F119" i="5"/>
  <c r="BQ122" i="5"/>
  <c r="BQ123" i="5" s="1"/>
  <c r="BQ112" i="5" s="1"/>
  <c r="AI121" i="5"/>
  <c r="AI122" i="5" s="1"/>
  <c r="AI123" i="5" s="1"/>
  <c r="BK118" i="5"/>
  <c r="BK119" i="5" s="1"/>
  <c r="N118" i="5"/>
  <c r="N119" i="5" s="1"/>
  <c r="I120" i="5"/>
  <c r="I121" i="5" s="1"/>
  <c r="BC120" i="5"/>
  <c r="BD118" i="5"/>
  <c r="BD119" i="5" s="1"/>
  <c r="BD120" i="5" s="1"/>
  <c r="AV121" i="5"/>
  <c r="AV122" i="5" s="1"/>
  <c r="AV123" i="5" s="1"/>
  <c r="AH120" i="5"/>
  <c r="BU118" i="5"/>
  <c r="V118" i="5"/>
  <c r="AZ119" i="5"/>
  <c r="AS117" i="5"/>
  <c r="AS118" i="5" s="1"/>
  <c r="AS119" i="5" s="1"/>
  <c r="AE119" i="5"/>
  <c r="AR119" i="5"/>
  <c r="BI121" i="5"/>
  <c r="BI122" i="5" s="1"/>
  <c r="BY122" i="5"/>
  <c r="S119" i="5"/>
  <c r="AN117" i="5"/>
  <c r="O119" i="5"/>
  <c r="BG121" i="5"/>
  <c r="X118" i="5"/>
  <c r="X119" i="5" s="1"/>
  <c r="AB121" i="5"/>
  <c r="AB122" i="5" s="1"/>
  <c r="R119" i="5"/>
  <c r="BF119" i="5"/>
  <c r="AO120" i="5"/>
  <c r="AO121" i="5" s="1"/>
  <c r="AJ120" i="5"/>
  <c r="AJ121" i="5" s="1"/>
  <c r="CA117" i="5"/>
  <c r="AP119" i="5"/>
  <c r="BN119" i="5"/>
  <c r="BN120" i="5" s="1"/>
  <c r="T118" i="5"/>
  <c r="CG117" i="5"/>
  <c r="CG118" i="5" s="1"/>
  <c r="BR120" i="5"/>
  <c r="BR121" i="5" s="1"/>
  <c r="BE117" i="5"/>
  <c r="Q118" i="5"/>
  <c r="CE117" i="5"/>
  <c r="CE118" i="5" s="1"/>
  <c r="CH123" i="5"/>
  <c r="CH112" i="5" s="1"/>
  <c r="CB118" i="5"/>
  <c r="AY121" i="5"/>
  <c r="CD118" i="5"/>
  <c r="BT118" i="5"/>
  <c r="BT119" i="5" s="1"/>
  <c r="BT120" i="5" s="1"/>
  <c r="Z120" i="5"/>
  <c r="Z121" i="5" s="1"/>
  <c r="Z122" i="5" s="1"/>
  <c r="Z123" i="5" s="1"/>
  <c r="BX120" i="5"/>
  <c r="CF118" i="5"/>
  <c r="CF119" i="5" s="1"/>
  <c r="BJ119" i="5"/>
  <c r="CC120" i="5"/>
  <c r="M122" i="5"/>
  <c r="M123" i="5" s="1"/>
  <c r="M112" i="5" s="1"/>
  <c r="AD121" i="5"/>
  <c r="AD122" i="5" s="1"/>
  <c r="AD123" i="5" s="1"/>
  <c r="AD112" i="5" s="1"/>
  <c r="AT118" i="5"/>
  <c r="A44" i="5"/>
  <c r="BE25" i="5"/>
  <c r="E74" i="24"/>
  <c r="E75" i="24" s="1"/>
  <c r="E67" i="24" s="1"/>
  <c r="BU73" i="6"/>
  <c r="BU74" i="6" s="1"/>
  <c r="BU75" i="6" s="1"/>
  <c r="AW34" i="6"/>
  <c r="AV62" i="24"/>
  <c r="AV55" i="24" s="1"/>
  <c r="BZ88" i="24"/>
  <c r="BZ89" i="24" s="1"/>
  <c r="BZ90" i="24" s="1"/>
  <c r="BZ81" i="24" s="1"/>
  <c r="AS72" i="5"/>
  <c r="AS73" i="5" s="1"/>
  <c r="BM61" i="5"/>
  <c r="BM62" i="5" s="1"/>
  <c r="CB74" i="6"/>
  <c r="CB75" i="6" s="1"/>
  <c r="N25" i="24"/>
  <c r="AZ71" i="6"/>
  <c r="AZ72" i="6" s="1"/>
  <c r="AZ73" i="6" s="1"/>
  <c r="AU73" i="6"/>
  <c r="AU74" i="6" s="1"/>
  <c r="AU75" i="6" s="1"/>
  <c r="AU67" i="6" s="1"/>
  <c r="AE62" i="24"/>
  <c r="AE55" i="24" s="1"/>
  <c r="CC75" i="6"/>
  <c r="CC67" i="6" s="1"/>
  <c r="BM44" i="5"/>
  <c r="AX60" i="24"/>
  <c r="AT60" i="5"/>
  <c r="AT61" i="5" s="1"/>
  <c r="CD87" i="5"/>
  <c r="CD88" i="5" s="1"/>
  <c r="BD73" i="6"/>
  <c r="BD74" i="6" s="1"/>
  <c r="AT50" i="5"/>
  <c r="AT44" i="5" s="1"/>
  <c r="CC50" i="24"/>
  <c r="CC44" i="24" s="1"/>
  <c r="BP60" i="6"/>
  <c r="BP61" i="6" s="1"/>
  <c r="BD61" i="24"/>
  <c r="BD62" i="24" s="1"/>
  <c r="BD55" i="24" s="1"/>
  <c r="AU49" i="5"/>
  <c r="AU50" i="5" s="1"/>
  <c r="AU44" i="5" s="1"/>
  <c r="CF86" i="5"/>
  <c r="CF87" i="5" s="1"/>
  <c r="CF88" i="5" s="1"/>
  <c r="CF89" i="5" s="1"/>
  <c r="AV72" i="5"/>
  <c r="AV73" i="5" s="1"/>
  <c r="I73" i="24"/>
  <c r="I74" i="24" s="1"/>
  <c r="F73" i="24"/>
  <c r="F74" i="24" s="1"/>
  <c r="F75" i="24" s="1"/>
  <c r="F67" i="24" s="1"/>
  <c r="BP48" i="5"/>
  <c r="BP49" i="5" s="1"/>
  <c r="BP50" i="5" s="1"/>
  <c r="BP44" i="5" s="1"/>
  <c r="X88" i="24"/>
  <c r="X89" i="24" s="1"/>
  <c r="BJ34" i="5"/>
  <c r="AV34" i="24"/>
  <c r="CE50" i="6"/>
  <c r="CE44" i="6" s="1"/>
  <c r="BL62" i="5"/>
  <c r="BL55" i="5" s="1"/>
  <c r="AV72" i="6"/>
  <c r="AV73" i="6" s="1"/>
  <c r="AN61" i="24"/>
  <c r="AN62" i="24" s="1"/>
  <c r="BE50" i="24"/>
  <c r="BE44" i="24" s="1"/>
  <c r="AI62" i="24"/>
  <c r="AI55" i="24" s="1"/>
  <c r="BU49" i="24"/>
  <c r="BU50" i="24" s="1"/>
  <c r="BU44" i="24" s="1"/>
  <c r="AV49" i="5"/>
  <c r="AV50" i="5" s="1"/>
  <c r="CC29" i="5"/>
  <c r="CC25" i="5" s="1"/>
  <c r="BK75" i="5"/>
  <c r="BK67" i="5" s="1"/>
  <c r="BY25" i="5"/>
  <c r="AR61" i="5"/>
  <c r="AR62" i="5" s="1"/>
  <c r="AR55" i="5" s="1"/>
  <c r="CB25" i="5"/>
  <c r="AA73" i="24"/>
  <c r="AA74" i="24" s="1"/>
  <c r="AU39" i="5"/>
  <c r="AU34" i="5" s="1"/>
  <c r="AR38" i="5"/>
  <c r="AR39" i="5" s="1"/>
  <c r="AT34" i="6"/>
  <c r="AZ89" i="5"/>
  <c r="AZ90" i="5" s="1"/>
  <c r="BJ72" i="24"/>
  <c r="BJ73" i="24" s="1"/>
  <c r="BW75" i="24"/>
  <c r="BW67" i="24" s="1"/>
  <c r="AW73" i="5"/>
  <c r="AW74" i="5" s="1"/>
  <c r="AW75" i="5" s="1"/>
  <c r="AW67" i="5" s="1"/>
  <c r="AM75" i="5"/>
  <c r="AM67" i="5" s="1"/>
  <c r="AT39" i="24"/>
  <c r="AT34" i="24" s="1"/>
  <c r="BP34" i="6"/>
  <c r="BJ89" i="5"/>
  <c r="BJ90" i="5" s="1"/>
  <c r="BJ81" i="5" s="1"/>
  <c r="CB34" i="5"/>
  <c r="CG73" i="5"/>
  <c r="CG74" i="5" s="1"/>
  <c r="CG75" i="5" s="1"/>
  <c r="BE39" i="5"/>
  <c r="BE34" i="5" s="1"/>
  <c r="BB59" i="24"/>
  <c r="BB60" i="24" s="1"/>
  <c r="BB61" i="24" s="1"/>
  <c r="CG49" i="5"/>
  <c r="H67" i="24"/>
  <c r="BP88" i="6"/>
  <c r="BP89" i="6" s="1"/>
  <c r="BP90" i="6" s="1"/>
  <c r="CE25" i="5"/>
  <c r="CH39" i="24"/>
  <c r="CH34" i="24" s="1"/>
  <c r="BD62" i="5"/>
  <c r="BD55" i="5" s="1"/>
  <c r="BI87" i="5"/>
  <c r="AX39" i="5"/>
  <c r="AX34" i="5" s="1"/>
  <c r="V39" i="24"/>
  <c r="V34" i="24" s="1"/>
  <c r="BE86" i="6"/>
  <c r="BN72" i="5"/>
  <c r="CD25" i="5"/>
  <c r="BA87" i="5"/>
  <c r="BN67" i="6"/>
  <c r="BU29" i="5"/>
  <c r="BU25" i="5" s="1"/>
  <c r="L60" i="24"/>
  <c r="L61" i="24" s="1"/>
  <c r="L62" i="24" s="1"/>
  <c r="BU50" i="6"/>
  <c r="BU44" i="6" s="1"/>
  <c r="BB87" i="5"/>
  <c r="BB88" i="5" s="1"/>
  <c r="AY61" i="24"/>
  <c r="AY62" i="24" s="1"/>
  <c r="CB50" i="6"/>
  <c r="CB44" i="6" s="1"/>
  <c r="BH87" i="5"/>
  <c r="BH88" i="5" s="1"/>
  <c r="CF71" i="5"/>
  <c r="CF72" i="5" s="1"/>
  <c r="CC60" i="5"/>
  <c r="CC61" i="5" s="1"/>
  <c r="BP71" i="5"/>
  <c r="BU25" i="6"/>
  <c r="CG87" i="5"/>
  <c r="CG88" i="5" s="1"/>
  <c r="CG89" i="5" s="1"/>
  <c r="H34" i="24"/>
  <c r="CA72" i="24"/>
  <c r="CA73" i="24" s="1"/>
  <c r="BD34" i="5"/>
  <c r="AG55" i="24"/>
  <c r="BZ39" i="5"/>
  <c r="BZ34" i="5" s="1"/>
  <c r="BG87" i="24"/>
  <c r="BG88" i="24" s="1"/>
  <c r="BG89" i="24" s="1"/>
  <c r="AR87" i="5"/>
  <c r="AR88" i="5" s="1"/>
  <c r="AR89" i="5" s="1"/>
  <c r="AR90" i="5" s="1"/>
  <c r="CA25" i="5"/>
  <c r="BC38" i="5"/>
  <c r="BC39" i="5" s="1"/>
  <c r="AM39" i="24"/>
  <c r="AM34" i="24" s="1"/>
  <c r="CB61" i="5"/>
  <c r="CB62" i="5" s="1"/>
  <c r="CB55" i="5" s="1"/>
  <c r="BE55" i="5"/>
  <c r="BF38" i="5"/>
  <c r="R39" i="24"/>
  <c r="R34" i="24" s="1"/>
  <c r="CA74" i="6"/>
  <c r="CA75" i="6" s="1"/>
  <c r="CF44" i="5"/>
  <c r="BG39" i="5"/>
  <c r="BG34" i="5" s="1"/>
  <c r="CE59" i="5"/>
  <c r="AI87" i="24"/>
  <c r="P50" i="24"/>
  <c r="P44" i="24" s="1"/>
  <c r="CB49" i="5"/>
  <c r="CB50" i="5" s="1"/>
  <c r="CB44" i="5" s="1"/>
  <c r="BF50" i="5"/>
  <c r="BF44" i="5" s="1"/>
  <c r="BD50" i="5"/>
  <c r="BD44" i="5" s="1"/>
  <c r="CE38" i="5"/>
  <c r="CE39" i="5" s="1"/>
  <c r="BK50" i="6"/>
  <c r="BK44" i="6" s="1"/>
  <c r="BR49" i="6"/>
  <c r="BR50" i="6" s="1"/>
  <c r="BR44" i="6" s="1"/>
  <c r="AM62" i="5"/>
  <c r="AM55" i="5" s="1"/>
  <c r="BG61" i="5"/>
  <c r="BG62" i="5" s="1"/>
  <c r="BG55" i="5" s="1"/>
  <c r="CH62" i="5"/>
  <c r="CH55" i="5" s="1"/>
  <c r="AQ61" i="6"/>
  <c r="AQ62" i="6" s="1"/>
  <c r="CE86" i="24"/>
  <c r="BI73" i="5"/>
  <c r="AT74" i="5"/>
  <c r="AT75" i="5" s="1"/>
  <c r="AT67" i="5" s="1"/>
  <c r="BX61" i="5"/>
  <c r="BX62" i="5" s="1"/>
  <c r="BE60" i="24"/>
  <c r="BE61" i="24" s="1"/>
  <c r="BE62" i="24" s="1"/>
  <c r="BE55" i="24" s="1"/>
  <c r="BB44" i="5"/>
  <c r="CE86" i="5"/>
  <c r="BX90" i="5"/>
  <c r="BX81" i="5" s="1"/>
  <c r="AN75" i="24"/>
  <c r="AN67" i="24" s="1"/>
  <c r="AW50" i="24"/>
  <c r="AW44" i="24" s="1"/>
  <c r="X62" i="24"/>
  <c r="X55" i="24" s="1"/>
  <c r="BY86" i="6"/>
  <c r="BY73" i="6"/>
  <c r="BY74" i="6" s="1"/>
  <c r="BE62" i="6"/>
  <c r="BE55" i="6" s="1"/>
  <c r="BJ61" i="6"/>
  <c r="BJ62" i="6" s="1"/>
  <c r="BJ55" i="6" s="1"/>
  <c r="BB88" i="6"/>
  <c r="BB89" i="6" s="1"/>
  <c r="BB90" i="6" s="1"/>
  <c r="AM50" i="24"/>
  <c r="AM44" i="24" s="1"/>
  <c r="BR48" i="5"/>
  <c r="BQ61" i="5"/>
  <c r="BQ62" i="5" s="1"/>
  <c r="BQ55" i="5" s="1"/>
  <c r="Z34" i="24"/>
  <c r="BF73" i="24"/>
  <c r="AQ72" i="5"/>
  <c r="AQ73" i="5" s="1"/>
  <c r="AQ74" i="5" s="1"/>
  <c r="AQ75" i="5" s="1"/>
  <c r="BT48" i="5"/>
  <c r="BT49" i="5" s="1"/>
  <c r="T39" i="24"/>
  <c r="T34" i="24" s="1"/>
  <c r="AJ39" i="24"/>
  <c r="AJ34" i="24" s="1"/>
  <c r="BQ49" i="5"/>
  <c r="BQ50" i="5" s="1"/>
  <c r="BQ44" i="5" s="1"/>
  <c r="AU48" i="24"/>
  <c r="AU49" i="24" s="1"/>
  <c r="BJ73" i="5"/>
  <c r="BJ74" i="5" s="1"/>
  <c r="BO50" i="24"/>
  <c r="BO44" i="24" s="1"/>
  <c r="AQ48" i="6"/>
  <c r="AQ49" i="6" s="1"/>
  <c r="AQ50" i="6" s="1"/>
  <c r="AQ44" i="6" s="1"/>
  <c r="BH60" i="5"/>
  <c r="BH61" i="5" s="1"/>
  <c r="AZ59" i="5"/>
  <c r="G29" i="24"/>
  <c r="G25" i="24" s="1"/>
  <c r="AS60" i="6"/>
  <c r="AS61" i="6" s="1"/>
  <c r="BB88" i="24"/>
  <c r="CH85" i="24"/>
  <c r="CH86" i="24" s="1"/>
  <c r="AY44" i="6"/>
  <c r="CD44" i="24"/>
  <c r="AQ59" i="5"/>
  <c r="AQ60" i="5" s="1"/>
  <c r="AQ61" i="5" s="1"/>
  <c r="BP87" i="5"/>
  <c r="BP88" i="5" s="1"/>
  <c r="X72" i="24"/>
  <c r="X73" i="24" s="1"/>
  <c r="AS50" i="24"/>
  <c r="AS44" i="24" s="1"/>
  <c r="CA88" i="5"/>
  <c r="F60" i="24"/>
  <c r="F61" i="24" s="1"/>
  <c r="AR72" i="6"/>
  <c r="AR73" i="6" s="1"/>
  <c r="W48" i="24"/>
  <c r="W49" i="24" s="1"/>
  <c r="W50" i="24" s="1"/>
  <c r="W44" i="24" s="1"/>
  <c r="AO60" i="6"/>
  <c r="AO61" i="6" s="1"/>
  <c r="BL72" i="5"/>
  <c r="BL73" i="5" s="1"/>
  <c r="BL74" i="5" s="1"/>
  <c r="AU72" i="5"/>
  <c r="AU73" i="5" s="1"/>
  <c r="O39" i="24"/>
  <c r="O34" i="24" s="1"/>
  <c r="AJ49" i="24"/>
  <c r="AJ50" i="24" s="1"/>
  <c r="AJ44" i="24" s="1"/>
  <c r="AE49" i="24"/>
  <c r="AE50" i="24" s="1"/>
  <c r="AE44" i="24" s="1"/>
  <c r="CF59" i="24"/>
  <c r="CF60" i="24" s="1"/>
  <c r="BH73" i="24"/>
  <c r="BR62" i="24"/>
  <c r="BR55" i="24" s="1"/>
  <c r="BO86" i="5"/>
  <c r="BO87" i="5" s="1"/>
  <c r="AZ50" i="24"/>
  <c r="AZ44" i="24" s="1"/>
  <c r="AG48" i="24"/>
  <c r="AG49" i="24" s="1"/>
  <c r="AG50" i="24" s="1"/>
  <c r="CA49" i="5"/>
  <c r="CA50" i="5" s="1"/>
  <c r="CA44" i="5" s="1"/>
  <c r="AZ44" i="5"/>
  <c r="BF60" i="5"/>
  <c r="BF61" i="5" s="1"/>
  <c r="BU86" i="5"/>
  <c r="BU87" i="5" s="1"/>
  <c r="BO60" i="5"/>
  <c r="BO61" i="5" s="1"/>
  <c r="AV60" i="6"/>
  <c r="AV61" i="6" s="1"/>
  <c r="BS39" i="24"/>
  <c r="BS34" i="24" s="1"/>
  <c r="AO88" i="6"/>
  <c r="AO89" i="6" s="1"/>
  <c r="AO90" i="6" s="1"/>
  <c r="AO81" i="6" s="1"/>
  <c r="AN50" i="5"/>
  <c r="AN44" i="5" s="1"/>
  <c r="K74" i="24"/>
  <c r="K75" i="24" s="1"/>
  <c r="AY73" i="5"/>
  <c r="AY74" i="5" s="1"/>
  <c r="AY75" i="5" s="1"/>
  <c r="AY67" i="5" s="1"/>
  <c r="CC39" i="6"/>
  <c r="CC34" i="6" s="1"/>
  <c r="W87" i="24"/>
  <c r="W88" i="24" s="1"/>
  <c r="W89" i="24" s="1"/>
  <c r="W90" i="24" s="1"/>
  <c r="W81" i="24" s="1"/>
  <c r="BK49" i="24"/>
  <c r="BK50" i="24" s="1"/>
  <c r="BK44" i="24" s="1"/>
  <c r="AS60" i="5"/>
  <c r="BO60" i="24"/>
  <c r="BO61" i="24" s="1"/>
  <c r="BJ59" i="5"/>
  <c r="AK72" i="24"/>
  <c r="AZ87" i="24"/>
  <c r="AZ88" i="24" s="1"/>
  <c r="AZ89" i="24" s="1"/>
  <c r="AZ88" i="6"/>
  <c r="AZ89" i="6" s="1"/>
  <c r="BN73" i="24"/>
  <c r="BN74" i="24" s="1"/>
  <c r="BN75" i="24" s="1"/>
  <c r="G75" i="24"/>
  <c r="G67" i="24" s="1"/>
  <c r="AQ72" i="24"/>
  <c r="AQ73" i="24" s="1"/>
  <c r="AQ74" i="24" s="1"/>
  <c r="CC85" i="5"/>
  <c r="CC86" i="5" s="1"/>
  <c r="AW25" i="6"/>
  <c r="BM34" i="6"/>
  <c r="CG39" i="24"/>
  <c r="CG34" i="24" s="1"/>
  <c r="AN48" i="6"/>
  <c r="AN49" i="6" s="1"/>
  <c r="AN50" i="6" s="1"/>
  <c r="AN44" i="6" s="1"/>
  <c r="BR71" i="5"/>
  <c r="AM50" i="6"/>
  <c r="AM44" i="6" s="1"/>
  <c r="BO48" i="5"/>
  <c r="AF72" i="24"/>
  <c r="BD89" i="6"/>
  <c r="AJ75" i="24"/>
  <c r="AJ67" i="24" s="1"/>
  <c r="AL87" i="24"/>
  <c r="AL88" i="24" s="1"/>
  <c r="AL89" i="24" s="1"/>
  <c r="BT60" i="6"/>
  <c r="BT61" i="6" s="1"/>
  <c r="BT62" i="6" s="1"/>
  <c r="CH25" i="24"/>
  <c r="AW62" i="6"/>
  <c r="AW55" i="6" s="1"/>
  <c r="AP73" i="5"/>
  <c r="AP74" i="5" s="1"/>
  <c r="BR61" i="5"/>
  <c r="BC49" i="5"/>
  <c r="BM61" i="24"/>
  <c r="AU44" i="6"/>
  <c r="AP60" i="24"/>
  <c r="AP61" i="24" s="1"/>
  <c r="AS49" i="5"/>
  <c r="AS50" i="5" s="1"/>
  <c r="AS44" i="5" s="1"/>
  <c r="BG49" i="5"/>
  <c r="CE48" i="5"/>
  <c r="CF34" i="24"/>
  <c r="BB72" i="6"/>
  <c r="BB73" i="6" s="1"/>
  <c r="BB34" i="6"/>
  <c r="AT55" i="24"/>
  <c r="CF88" i="24"/>
  <c r="BR61" i="6"/>
  <c r="BR62" i="6" s="1"/>
  <c r="AW75" i="24"/>
  <c r="AW67" i="24" s="1"/>
  <c r="BJ44" i="6"/>
  <c r="CH86" i="5"/>
  <c r="CH87" i="5" s="1"/>
  <c r="BK71" i="24"/>
  <c r="BU73" i="5"/>
  <c r="BU74" i="5" s="1"/>
  <c r="X39" i="24"/>
  <c r="X34" i="24" s="1"/>
  <c r="AV86" i="24"/>
  <c r="CF73" i="24"/>
  <c r="CF74" i="24" s="1"/>
  <c r="CB25" i="6"/>
  <c r="BQ44" i="6"/>
  <c r="BZ48" i="5"/>
  <c r="BZ49" i="5" s="1"/>
  <c r="BZ50" i="5" s="1"/>
  <c r="AV50" i="24"/>
  <c r="AV44" i="24" s="1"/>
  <c r="BN60" i="5"/>
  <c r="BN61" i="5" s="1"/>
  <c r="BN62" i="5" s="1"/>
  <c r="Q48" i="24"/>
  <c r="Q49" i="24" s="1"/>
  <c r="CD74" i="24"/>
  <c r="CD75" i="24" s="1"/>
  <c r="AR60" i="6"/>
  <c r="AX89" i="5"/>
  <c r="BD75" i="24"/>
  <c r="BD67" i="24" s="1"/>
  <c r="BW73" i="5"/>
  <c r="BW74" i="5" s="1"/>
  <c r="BW75" i="5" s="1"/>
  <c r="BW67" i="5" s="1"/>
  <c r="CD44" i="5"/>
  <c r="BE50" i="5"/>
  <c r="BE44" i="5" s="1"/>
  <c r="BI48" i="5"/>
  <c r="BI49" i="5" s="1"/>
  <c r="BI50" i="5" s="1"/>
  <c r="BK87" i="5"/>
  <c r="BK88" i="5" s="1"/>
  <c r="CG39" i="5"/>
  <c r="CG34" i="5" s="1"/>
  <c r="BK48" i="5"/>
  <c r="BK49" i="5" s="1"/>
  <c r="BK50" i="5" s="1"/>
  <c r="BX75" i="24"/>
  <c r="BX67" i="24" s="1"/>
  <c r="BC34" i="6"/>
  <c r="AD34" i="24"/>
  <c r="BQ71" i="5"/>
  <c r="BH73" i="5"/>
  <c r="BH74" i="5" s="1"/>
  <c r="BH75" i="5" s="1"/>
  <c r="AB73" i="24"/>
  <c r="AB74" i="24" s="1"/>
  <c r="Z60" i="24"/>
  <c r="Z61" i="24" s="1"/>
  <c r="Z62" i="24" s="1"/>
  <c r="BH60" i="24"/>
  <c r="BH61" i="24" s="1"/>
  <c r="BK87" i="24"/>
  <c r="BK88" i="24" s="1"/>
  <c r="BE25" i="24"/>
  <c r="AT44" i="24"/>
  <c r="AZ61" i="6"/>
  <c r="AZ62" i="6" s="1"/>
  <c r="AZ55" i="6" s="1"/>
  <c r="AN50" i="24"/>
  <c r="AN44" i="24" s="1"/>
  <c r="BL72" i="6"/>
  <c r="BL73" i="6" s="1"/>
  <c r="L39" i="24"/>
  <c r="L34" i="24" s="1"/>
  <c r="AS72" i="6"/>
  <c r="BI59" i="5"/>
  <c r="AR48" i="5"/>
  <c r="AR49" i="5" s="1"/>
  <c r="BP60" i="5"/>
  <c r="BP61" i="5" s="1"/>
  <c r="BP62" i="5" s="1"/>
  <c r="AU59" i="6"/>
  <c r="AU60" i="6" s="1"/>
  <c r="BS49" i="24"/>
  <c r="BS50" i="24" s="1"/>
  <c r="CH73" i="5"/>
  <c r="K49" i="24"/>
  <c r="K50" i="24" s="1"/>
  <c r="K44" i="24" s="1"/>
  <c r="BY55" i="24"/>
  <c r="AR86" i="6"/>
  <c r="AR87" i="6" s="1"/>
  <c r="BN48" i="5"/>
  <c r="CC48" i="5"/>
  <c r="AR72" i="5"/>
  <c r="AR73" i="5" s="1"/>
  <c r="BO72" i="5"/>
  <c r="AT60" i="6"/>
  <c r="CG86" i="24"/>
  <c r="CG87" i="24" s="1"/>
  <c r="CG88" i="24" s="1"/>
  <c r="CG89" i="24" s="1"/>
  <c r="CD61" i="5"/>
  <c r="CD62" i="5" s="1"/>
  <c r="AS86" i="5"/>
  <c r="AO61" i="5"/>
  <c r="AO62" i="5" s="1"/>
  <c r="AM74" i="24"/>
  <c r="AM75" i="24" s="1"/>
  <c r="AM67" i="24" s="1"/>
  <c r="AK25" i="24"/>
  <c r="CH49" i="5"/>
  <c r="CH50" i="5" s="1"/>
  <c r="BA49" i="5"/>
  <c r="BN59" i="24"/>
  <c r="BN60" i="24" s="1"/>
  <c r="BS85" i="6"/>
  <c r="BS86" i="6" s="1"/>
  <c r="BM71" i="6"/>
  <c r="BE74" i="5"/>
  <c r="BE75" i="5" s="1"/>
  <c r="BC73" i="5"/>
  <c r="BC74" i="5" s="1"/>
  <c r="BE88" i="5"/>
  <c r="BI73" i="24"/>
  <c r="BI74" i="24" s="1"/>
  <c r="E48" i="24"/>
  <c r="AM29" i="24"/>
  <c r="AM25" i="24" s="1"/>
  <c r="I86" i="24"/>
  <c r="L88" i="24"/>
  <c r="AH87" i="24"/>
  <c r="AH88" i="24" s="1"/>
  <c r="AH89" i="24" s="1"/>
  <c r="BC49" i="24"/>
  <c r="BC50" i="24" s="1"/>
  <c r="BC44" i="24" s="1"/>
  <c r="AJ89" i="24"/>
  <c r="AJ90" i="24" s="1"/>
  <c r="AJ81" i="24" s="1"/>
  <c r="W71" i="24"/>
  <c r="BO89" i="6"/>
  <c r="BO90" i="6" s="1"/>
  <c r="BO81" i="6" s="1"/>
  <c r="AS60" i="24"/>
  <c r="AS61" i="24" s="1"/>
  <c r="BL44" i="6"/>
  <c r="AV85" i="6"/>
  <c r="AV86" i="6" s="1"/>
  <c r="AY74" i="24"/>
  <c r="AY75" i="24" s="1"/>
  <c r="AY67" i="24" s="1"/>
  <c r="S61" i="24"/>
  <c r="BB48" i="6"/>
  <c r="AJ60" i="24"/>
  <c r="AJ61" i="24" s="1"/>
  <c r="BA61" i="5"/>
  <c r="BA62" i="5" s="1"/>
  <c r="BA55" i="5" s="1"/>
  <c r="BH73" i="6"/>
  <c r="J60" i="24"/>
  <c r="BQ87" i="24"/>
  <c r="BQ88" i="24" s="1"/>
  <c r="CE49" i="24"/>
  <c r="AO89" i="24"/>
  <c r="AO90" i="24" s="1"/>
  <c r="AO81" i="24" s="1"/>
  <c r="Y50" i="24"/>
  <c r="Y44" i="24" s="1"/>
  <c r="BC89" i="5"/>
  <c r="BC90" i="5" s="1"/>
  <c r="BL49" i="24"/>
  <c r="BL50" i="24" s="1"/>
  <c r="BL44" i="24" s="1"/>
  <c r="BJ59" i="24"/>
  <c r="BJ60" i="24" s="1"/>
  <c r="AE75" i="24"/>
  <c r="AE67" i="24" s="1"/>
  <c r="AS39" i="24"/>
  <c r="AS34" i="24" s="1"/>
  <c r="BR39" i="24"/>
  <c r="BR34" i="24" s="1"/>
  <c r="AW71" i="6"/>
  <c r="AW72" i="6" s="1"/>
  <c r="BT74" i="24"/>
  <c r="AO85" i="5"/>
  <c r="AO86" i="5" s="1"/>
  <c r="AX87" i="6"/>
  <c r="Q38" i="24"/>
  <c r="Q39" i="24" s="1"/>
  <c r="M87" i="24"/>
  <c r="AV88" i="5"/>
  <c r="AV89" i="5" s="1"/>
  <c r="AV90" i="5" s="1"/>
  <c r="BM73" i="5"/>
  <c r="BR87" i="6"/>
  <c r="BR88" i="6" s="1"/>
  <c r="BR89" i="6" s="1"/>
  <c r="BR90" i="6" s="1"/>
  <c r="AP38" i="24"/>
  <c r="O73" i="24"/>
  <c r="S85" i="24"/>
  <c r="BG74" i="6"/>
  <c r="BG75" i="6" s="1"/>
  <c r="BG67" i="6" s="1"/>
  <c r="CD29" i="24"/>
  <c r="CD25" i="24" s="1"/>
  <c r="BS39" i="6"/>
  <c r="BS34" i="6" s="1"/>
  <c r="J50" i="24"/>
  <c r="J44" i="24" s="1"/>
  <c r="BY48" i="6"/>
  <c r="BY49" i="6" s="1"/>
  <c r="BY50" i="6" s="1"/>
  <c r="AR49" i="24"/>
  <c r="AR50" i="24" s="1"/>
  <c r="AB55" i="24"/>
  <c r="BE75" i="24"/>
  <c r="BE67" i="24" s="1"/>
  <c r="AA50" i="24"/>
  <c r="AA44" i="24" s="1"/>
  <c r="BV88" i="24"/>
  <c r="BV89" i="24" s="1"/>
  <c r="BV90" i="24" s="1"/>
  <c r="H44" i="24"/>
  <c r="BB71" i="5"/>
  <c r="T59" i="24"/>
  <c r="T60" i="24" s="1"/>
  <c r="E87" i="24"/>
  <c r="BS72" i="6"/>
  <c r="BS73" i="6" s="1"/>
  <c r="AC39" i="24"/>
  <c r="AC34" i="24" s="1"/>
  <c r="AO75" i="5"/>
  <c r="AO67" i="5" s="1"/>
  <c r="AH29" i="24"/>
  <c r="AH25" i="24" s="1"/>
  <c r="BL86" i="5"/>
  <c r="BL87" i="5" s="1"/>
  <c r="U85" i="24"/>
  <c r="U86" i="24" s="1"/>
  <c r="T49" i="24"/>
  <c r="T50" i="24" s="1"/>
  <c r="T44" i="24" s="1"/>
  <c r="AC73" i="24"/>
  <c r="BZ74" i="6"/>
  <c r="BZ72" i="24"/>
  <c r="BZ73" i="24" s="1"/>
  <c r="G61" i="24"/>
  <c r="G49" i="24"/>
  <c r="G50" i="24" s="1"/>
  <c r="BS86" i="24"/>
  <c r="O86" i="24"/>
  <c r="O87" i="24" s="1"/>
  <c r="O88" i="24" s="1"/>
  <c r="BQ73" i="24"/>
  <c r="BQ74" i="24" s="1"/>
  <c r="BF61" i="6"/>
  <c r="BF62" i="6" s="1"/>
  <c r="I25" i="24"/>
  <c r="AF60" i="24"/>
  <c r="AF61" i="24" s="1"/>
  <c r="BL86" i="24"/>
  <c r="BL87" i="24" s="1"/>
  <c r="BL88" i="24" s="1"/>
  <c r="Z49" i="24"/>
  <c r="Z50" i="24" s="1"/>
  <c r="AW87" i="24"/>
  <c r="AW88" i="24" s="1"/>
  <c r="AW89" i="24" s="1"/>
  <c r="AW90" i="24" s="1"/>
  <c r="AW81" i="24" s="1"/>
  <c r="R49" i="24"/>
  <c r="R50" i="24" s="1"/>
  <c r="CC85" i="6"/>
  <c r="BS55" i="5"/>
  <c r="CE72" i="5"/>
  <c r="CE73" i="5" s="1"/>
  <c r="CE74" i="5" s="1"/>
  <c r="BT72" i="6"/>
  <c r="BT73" i="6" s="1"/>
  <c r="BU60" i="24"/>
  <c r="I59" i="24"/>
  <c r="BT72" i="5"/>
  <c r="CB86" i="5"/>
  <c r="BG39" i="24"/>
  <c r="BG34" i="24" s="1"/>
  <c r="AU87" i="24"/>
  <c r="BD61" i="6"/>
  <c r="BD62" i="6" s="1"/>
  <c r="P85" i="24"/>
  <c r="BT90" i="5"/>
  <c r="BT81" i="5" s="1"/>
  <c r="BD73" i="5"/>
  <c r="BD74" i="5" s="1"/>
  <c r="BQ55" i="24"/>
  <c r="AF48" i="24"/>
  <c r="AF49" i="24" s="1"/>
  <c r="AF50" i="24" s="1"/>
  <c r="AQ49" i="24"/>
  <c r="AQ50" i="24" s="1"/>
  <c r="AQ44" i="24" s="1"/>
  <c r="BM87" i="6"/>
  <c r="BS60" i="6"/>
  <c r="CC73" i="5"/>
  <c r="CC74" i="5" s="1"/>
  <c r="CE61" i="24"/>
  <c r="CE62" i="24" s="1"/>
  <c r="CE55" i="24" s="1"/>
  <c r="BT61" i="24"/>
  <c r="BT62" i="24" s="1"/>
  <c r="V59" i="24"/>
  <c r="AY61" i="5"/>
  <c r="AY62" i="5" s="1"/>
  <c r="AY55" i="5" s="1"/>
  <c r="BY60" i="5"/>
  <c r="BY61" i="5" s="1"/>
  <c r="AV49" i="6"/>
  <c r="BG87" i="5"/>
  <c r="BG88" i="5" s="1"/>
  <c r="BG89" i="5" s="1"/>
  <c r="BG90" i="5" s="1"/>
  <c r="BW60" i="5"/>
  <c r="BH48" i="24"/>
  <c r="BW87" i="5"/>
  <c r="BW88" i="5" s="1"/>
  <c r="AN39" i="6"/>
  <c r="AN34" i="6" s="1"/>
  <c r="BS71" i="5"/>
  <c r="AC48" i="24"/>
  <c r="CH60" i="24"/>
  <c r="CH61" i="24" s="1"/>
  <c r="BJ88" i="6"/>
  <c r="BJ89" i="6" s="1"/>
  <c r="BJ90" i="6" s="1"/>
  <c r="AH44" i="24"/>
  <c r="AX50" i="5"/>
  <c r="AX44" i="5" s="1"/>
  <c r="BJ34" i="6"/>
  <c r="BZ62" i="6"/>
  <c r="BZ55" i="6" s="1"/>
  <c r="E60" i="24"/>
  <c r="E61" i="24" s="1"/>
  <c r="E62" i="24" s="1"/>
  <c r="BO38" i="24"/>
  <c r="BO39" i="24" s="1"/>
  <c r="CB62" i="6"/>
  <c r="CB55" i="6" s="1"/>
  <c r="CA88" i="6"/>
  <c r="CA89" i="6" s="1"/>
  <c r="BG48" i="24"/>
  <c r="AY49" i="5"/>
  <c r="AY50" i="5" s="1"/>
  <c r="BQ29" i="6"/>
  <c r="BQ25" i="6" s="1"/>
  <c r="BH34" i="6"/>
  <c r="AP88" i="5"/>
  <c r="BZ60" i="5"/>
  <c r="BZ61" i="5" s="1"/>
  <c r="AO62" i="24"/>
  <c r="AO55" i="24" s="1"/>
  <c r="CA67" i="5"/>
  <c r="J87" i="24"/>
  <c r="J88" i="24" s="1"/>
  <c r="P59" i="24"/>
  <c r="P60" i="24" s="1"/>
  <c r="P61" i="24" s="1"/>
  <c r="P62" i="24" s="1"/>
  <c r="AO48" i="6"/>
  <c r="AO49" i="6" s="1"/>
  <c r="BK72" i="6"/>
  <c r="BK73" i="6" s="1"/>
  <c r="BD87" i="5"/>
  <c r="BD88" i="5" s="1"/>
  <c r="Y29" i="24"/>
  <c r="Y25" i="24" s="1"/>
  <c r="BH55" i="6"/>
  <c r="CF49" i="24"/>
  <c r="AB48" i="24"/>
  <c r="AU86" i="6"/>
  <c r="BG60" i="6"/>
  <c r="BO73" i="6"/>
  <c r="CH44" i="24"/>
  <c r="CA61" i="5"/>
  <c r="CA62" i="5" s="1"/>
  <c r="BW25" i="6"/>
  <c r="BJ49" i="24"/>
  <c r="BJ50" i="24" s="1"/>
  <c r="BM44" i="6"/>
  <c r="BQ90" i="6"/>
  <c r="BQ81" i="6" s="1"/>
  <c r="BX61" i="6"/>
  <c r="BX62" i="6" s="1"/>
  <c r="AT85" i="6"/>
  <c r="AT86" i="6" s="1"/>
  <c r="AG25" i="24"/>
  <c r="BI50" i="24"/>
  <c r="BI44" i="24" s="1"/>
  <c r="AZ73" i="5"/>
  <c r="AU73" i="24"/>
  <c r="BV72" i="6"/>
  <c r="BV73" i="6" s="1"/>
  <c r="BO71" i="24"/>
  <c r="BO72" i="24" s="1"/>
  <c r="BO73" i="24" s="1"/>
  <c r="AM61" i="6"/>
  <c r="AM62" i="6" s="1"/>
  <c r="AM55" i="6" s="1"/>
  <c r="BT60" i="5"/>
  <c r="BT61" i="5" s="1"/>
  <c r="BW39" i="6"/>
  <c r="BW34" i="6" s="1"/>
  <c r="BT49" i="6"/>
  <c r="BT50" i="6" s="1"/>
  <c r="AP50" i="24"/>
  <c r="AP44" i="24" s="1"/>
  <c r="AF85" i="24"/>
  <c r="AF86" i="24" s="1"/>
  <c r="AO73" i="6"/>
  <c r="AO74" i="6" s="1"/>
  <c r="T72" i="24"/>
  <c r="BY73" i="24"/>
  <c r="BY74" i="24" s="1"/>
  <c r="BY75" i="24" s="1"/>
  <c r="BG48" i="6"/>
  <c r="BG49" i="6" s="1"/>
  <c r="AX85" i="24"/>
  <c r="X44" i="24"/>
  <c r="BF59" i="24"/>
  <c r="BF60" i="24" s="1"/>
  <c r="BE48" i="6"/>
  <c r="BE49" i="6" s="1"/>
  <c r="BP72" i="24"/>
  <c r="BY50" i="24"/>
  <c r="BY44" i="24" s="1"/>
  <c r="BA88" i="24"/>
  <c r="BA89" i="24" s="1"/>
  <c r="CD39" i="6"/>
  <c r="CD34" i="6" s="1"/>
  <c r="BU59" i="6"/>
  <c r="BG85" i="6"/>
  <c r="BG86" i="6" s="1"/>
  <c r="CD85" i="24"/>
  <c r="CD86" i="24" s="1"/>
  <c r="BA50" i="24"/>
  <c r="BA44" i="24" s="1"/>
  <c r="AX59" i="6"/>
  <c r="CB60" i="24"/>
  <c r="CB61" i="24" s="1"/>
  <c r="AC88" i="24"/>
  <c r="AC89" i="24" s="1"/>
  <c r="AC90" i="24" s="1"/>
  <c r="AC81" i="24" s="1"/>
  <c r="AW61" i="5"/>
  <c r="AW62" i="5" s="1"/>
  <c r="AW55" i="5" s="1"/>
  <c r="CB72" i="5"/>
  <c r="AY86" i="6"/>
  <c r="AY87" i="6" s="1"/>
  <c r="BF86" i="6"/>
  <c r="BF87" i="6" s="1"/>
  <c r="D74" i="24"/>
  <c r="D75" i="24" s="1"/>
  <c r="BK88" i="6"/>
  <c r="BX86" i="6"/>
  <c r="AA87" i="24"/>
  <c r="BA75" i="6"/>
  <c r="BA67" i="6" s="1"/>
  <c r="AW86" i="6"/>
  <c r="BN55" i="6"/>
  <c r="W39" i="24"/>
  <c r="W34" i="24" s="1"/>
  <c r="V86" i="24"/>
  <c r="BA61" i="6"/>
  <c r="AR61" i="24"/>
  <c r="AR62" i="24" s="1"/>
  <c r="CG71" i="24"/>
  <c r="BU88" i="6"/>
  <c r="BU89" i="6" s="1"/>
  <c r="BR72" i="6"/>
  <c r="BR73" i="6" s="1"/>
  <c r="BQ62" i="6"/>
  <c r="BQ55" i="6" s="1"/>
  <c r="F49" i="24"/>
  <c r="F50" i="24" s="1"/>
  <c r="BY85" i="24"/>
  <c r="BI86" i="6"/>
  <c r="BI87" i="6" s="1"/>
  <c r="AN88" i="6"/>
  <c r="AN89" i="6" s="1"/>
  <c r="AL50" i="24"/>
  <c r="AL44" i="24" s="1"/>
  <c r="AE85" i="24"/>
  <c r="AE86" i="24" s="1"/>
  <c r="AE87" i="24" s="1"/>
  <c r="BK61" i="24"/>
  <c r="BK62" i="24" s="1"/>
  <c r="BK55" i="24" s="1"/>
  <c r="CD62" i="6"/>
  <c r="CD55" i="6" s="1"/>
  <c r="AV29" i="24"/>
  <c r="AV25" i="24" s="1"/>
  <c r="G85" i="24"/>
  <c r="G86" i="24" s="1"/>
  <c r="S50" i="24"/>
  <c r="S44" i="24" s="1"/>
  <c r="BV60" i="24"/>
  <c r="BV61" i="24" s="1"/>
  <c r="AP72" i="24"/>
  <c r="AP73" i="24" s="1"/>
  <c r="BP48" i="6"/>
  <c r="BP49" i="6" s="1"/>
  <c r="BP50" i="6" s="1"/>
  <c r="BM55" i="6"/>
  <c r="BW88" i="6"/>
  <c r="BO49" i="6"/>
  <c r="AT49" i="6"/>
  <c r="AT50" i="6" s="1"/>
  <c r="AL29" i="24"/>
  <c r="AL25" i="24" s="1"/>
  <c r="AD60" i="24"/>
  <c r="BP87" i="24"/>
  <c r="BP88" i="24" s="1"/>
  <c r="AG74" i="24"/>
  <c r="AG75" i="24" s="1"/>
  <c r="AG67" i="24" s="1"/>
  <c r="BD86" i="24"/>
  <c r="BD87" i="24" s="1"/>
  <c r="AQ72" i="6"/>
  <c r="AQ73" i="6" s="1"/>
  <c r="BI50" i="6"/>
  <c r="BI44" i="6" s="1"/>
  <c r="BN87" i="24"/>
  <c r="AN39" i="24"/>
  <c r="AN34" i="24" s="1"/>
  <c r="AT86" i="24"/>
  <c r="BA72" i="24"/>
  <c r="AO48" i="24"/>
  <c r="AO49" i="24" s="1"/>
  <c r="V73" i="24"/>
  <c r="V74" i="24" s="1"/>
  <c r="AY72" i="6"/>
  <c r="BX62" i="24"/>
  <c r="BX55" i="24" s="1"/>
  <c r="BQ75" i="6"/>
  <c r="BQ67" i="6" s="1"/>
  <c r="AM72" i="6"/>
  <c r="AS39" i="6"/>
  <c r="AS34" i="6" s="1"/>
  <c r="BC60" i="24"/>
  <c r="CH72" i="24"/>
  <c r="CH73" i="24" s="1"/>
  <c r="BI60" i="24"/>
  <c r="BI61" i="24" s="1"/>
  <c r="BG72" i="24"/>
  <c r="BG73" i="24" s="1"/>
  <c r="D61" i="24"/>
  <c r="BC87" i="24"/>
  <c r="BC88" i="24" s="1"/>
  <c r="BS49" i="6"/>
  <c r="BS50" i="6" s="1"/>
  <c r="AA39" i="24"/>
  <c r="AA34" i="24" s="1"/>
  <c r="AT72" i="6"/>
  <c r="AT73" i="6" s="1"/>
  <c r="D86" i="24"/>
  <c r="D87" i="24" s="1"/>
  <c r="AP62" i="6"/>
  <c r="AP55" i="6" s="1"/>
  <c r="AY60" i="6"/>
  <c r="CD74" i="5"/>
  <c r="CD75" i="5" s="1"/>
  <c r="CD67" i="5" s="1"/>
  <c r="AD86" i="24"/>
  <c r="AD87" i="24" s="1"/>
  <c r="AX72" i="5"/>
  <c r="U55" i="24"/>
  <c r="BW34" i="24"/>
  <c r="BB62" i="5"/>
  <c r="BB55" i="5" s="1"/>
  <c r="AI48" i="24"/>
  <c r="AI49" i="24" s="1"/>
  <c r="BE74" i="6"/>
  <c r="BE75" i="6" s="1"/>
  <c r="AR49" i="6"/>
  <c r="AR50" i="6" s="1"/>
  <c r="AR44" i="6" s="1"/>
  <c r="AF29" i="24"/>
  <c r="AF25" i="24" s="1"/>
  <c r="BN38" i="24"/>
  <c r="AT88" i="5"/>
  <c r="AT89" i="5" s="1"/>
  <c r="BJ72" i="6"/>
  <c r="AU62" i="24"/>
  <c r="AU55" i="24" s="1"/>
  <c r="BL61" i="24"/>
  <c r="BL62" i="24" s="1"/>
  <c r="Y87" i="24"/>
  <c r="Y88" i="24" s="1"/>
  <c r="Y89" i="24" s="1"/>
  <c r="BN88" i="5"/>
  <c r="BN89" i="5" s="1"/>
  <c r="BN90" i="5" s="1"/>
  <c r="BN81" i="5" s="1"/>
  <c r="AZ72" i="24"/>
  <c r="AZ73" i="24" s="1"/>
  <c r="AO38" i="24"/>
  <c r="AO39" i="24" s="1"/>
  <c r="AO34" i="24" s="1"/>
  <c r="BS87" i="5"/>
  <c r="BS88" i="5" s="1"/>
  <c r="BV88" i="6"/>
  <c r="BV89" i="6" s="1"/>
  <c r="BI29" i="6"/>
  <c r="BI25" i="6" s="1"/>
  <c r="BW87" i="24"/>
  <c r="AU55" i="5"/>
  <c r="AO71" i="24"/>
  <c r="AO72" i="24" s="1"/>
  <c r="BK60" i="6"/>
  <c r="BK61" i="6" s="1"/>
  <c r="Q59" i="24"/>
  <c r="Q60" i="24" s="1"/>
  <c r="Q61" i="24" s="1"/>
  <c r="BV61" i="5"/>
  <c r="BO87" i="24"/>
  <c r="BZ50" i="6"/>
  <c r="BZ44" i="6" s="1"/>
  <c r="AS85" i="6"/>
  <c r="BF73" i="6"/>
  <c r="AI73" i="24"/>
  <c r="J34" i="24"/>
  <c r="K39" i="24"/>
  <c r="K34" i="24" s="1"/>
  <c r="AP87" i="6"/>
  <c r="AL61" i="24"/>
  <c r="AL62" i="24" s="1"/>
  <c r="AL55" i="24" s="1"/>
  <c r="AN59" i="6"/>
  <c r="AW89" i="5"/>
  <c r="AW90" i="5" s="1"/>
  <c r="AW81" i="5" s="1"/>
  <c r="BS49" i="5"/>
  <c r="BS50" i="5" s="1"/>
  <c r="BV39" i="24"/>
  <c r="BV34" i="24" s="1"/>
  <c r="BR86" i="5"/>
  <c r="BR87" i="5" s="1"/>
  <c r="H61" i="24"/>
  <c r="M60" i="24"/>
  <c r="M61" i="24" s="1"/>
  <c r="BF75" i="5"/>
  <c r="BF67" i="5" s="1"/>
  <c r="CD59" i="24"/>
  <c r="CD60" i="24" s="1"/>
  <c r="U39" i="24"/>
  <c r="U34" i="24" s="1"/>
  <c r="X29" i="24"/>
  <c r="X25" i="24" s="1"/>
  <c r="BF50" i="24"/>
  <c r="BF44" i="24" s="1"/>
  <c r="BP34" i="24"/>
  <c r="BV72" i="5"/>
  <c r="BV73" i="5" s="1"/>
  <c r="BS71" i="24"/>
  <c r="BS72" i="24" s="1"/>
  <c r="BY55" i="6"/>
  <c r="CB49" i="24"/>
  <c r="CB50" i="24" s="1"/>
  <c r="BT85" i="24"/>
  <c r="K59" i="24"/>
  <c r="CB72" i="24"/>
  <c r="BB74" i="24"/>
  <c r="BB75" i="24" s="1"/>
  <c r="BB67" i="24" s="1"/>
  <c r="BA48" i="6"/>
  <c r="BL38" i="24"/>
  <c r="BL39" i="24" s="1"/>
  <c r="P71" i="24"/>
  <c r="P72" i="24" s="1"/>
  <c r="BP49" i="24"/>
  <c r="BP50" i="24" s="1"/>
  <c r="BB60" i="6"/>
  <c r="BB61" i="6" s="1"/>
  <c r="BS61" i="24"/>
  <c r="BS62" i="24" s="1"/>
  <c r="BA86" i="6"/>
  <c r="BA71" i="5"/>
  <c r="AY39" i="24"/>
  <c r="AY34" i="24" s="1"/>
  <c r="BS25" i="6"/>
  <c r="AM85" i="24"/>
  <c r="AM86" i="24" s="1"/>
  <c r="BC72" i="6"/>
  <c r="CC72" i="24"/>
  <c r="CC73" i="24" s="1"/>
  <c r="CD87" i="6"/>
  <c r="AX60" i="5"/>
  <c r="BV90" i="5"/>
  <c r="BV81" i="5" s="1"/>
  <c r="AM87" i="6"/>
  <c r="BG61" i="24"/>
  <c r="BG62" i="24" s="1"/>
  <c r="BU85" i="24"/>
  <c r="AN86" i="24"/>
  <c r="O50" i="24"/>
  <c r="O44" i="24" s="1"/>
  <c r="AQ88" i="6"/>
  <c r="AQ89" i="6" s="1"/>
  <c r="CC86" i="24"/>
  <c r="CC87" i="24" s="1"/>
  <c r="CA85" i="24"/>
  <c r="CA86" i="24" s="1"/>
  <c r="CA87" i="24" s="1"/>
  <c r="Q85" i="24"/>
  <c r="Q86" i="24" s="1"/>
  <c r="BX48" i="6"/>
  <c r="BX49" i="6" s="1"/>
  <c r="BZ74" i="5"/>
  <c r="BZ75" i="5" s="1"/>
  <c r="BZ67" i="5" s="1"/>
  <c r="AB88" i="24"/>
  <c r="BF48" i="6"/>
  <c r="BF49" i="6" s="1"/>
  <c r="BJ87" i="24"/>
  <c r="BJ88" i="24" s="1"/>
  <c r="N74" i="24"/>
  <c r="N75" i="24" s="1"/>
  <c r="BR72" i="24"/>
  <c r="BR73" i="24" s="1"/>
  <c r="AP74" i="6"/>
  <c r="AK85" i="24"/>
  <c r="AK86" i="24" s="1"/>
  <c r="R73" i="24"/>
  <c r="R74" i="24" s="1"/>
  <c r="R75" i="24" s="1"/>
  <c r="AS74" i="24"/>
  <c r="BP62" i="24"/>
  <c r="BP55" i="24" s="1"/>
  <c r="BW60" i="6"/>
  <c r="BW61" i="6" s="1"/>
  <c r="BW62" i="6" s="1"/>
  <c r="AL71" i="24"/>
  <c r="CA60" i="24"/>
  <c r="AV60" i="5"/>
  <c r="BK39" i="24"/>
  <c r="BK34" i="24" s="1"/>
  <c r="BE88" i="24"/>
  <c r="J75" i="24"/>
  <c r="J67" i="24" s="1"/>
  <c r="AQ86" i="24"/>
  <c r="AQ87" i="24" s="1"/>
  <c r="K86" i="24"/>
  <c r="L49" i="24"/>
  <c r="L50" i="24" s="1"/>
  <c r="BZ34" i="6"/>
  <c r="BH44" i="6"/>
  <c r="Z74" i="24"/>
  <c r="AR88" i="24"/>
  <c r="AR89" i="24" s="1"/>
  <c r="AR90" i="24" s="1"/>
  <c r="CE39" i="6"/>
  <c r="CE34" i="6" s="1"/>
  <c r="T86" i="24"/>
  <c r="BI87" i="24"/>
  <c r="BI88" i="24" s="1"/>
  <c r="BF86" i="24"/>
  <c r="BI74" i="6"/>
  <c r="BI75" i="6" s="1"/>
  <c r="BQ38" i="6"/>
  <c r="BQ39" i="6" s="1"/>
  <c r="F85" i="24"/>
  <c r="R89" i="24"/>
  <c r="R90" i="24" s="1"/>
  <c r="AS87" i="24"/>
  <c r="CE73" i="6"/>
  <c r="BN89" i="6"/>
  <c r="BN90" i="6" s="1"/>
  <c r="BH89" i="6"/>
  <c r="AN73" i="6"/>
  <c r="BZ59" i="24"/>
  <c r="BZ60" i="24" s="1"/>
  <c r="D48" i="24"/>
  <c r="D49" i="24" s="1"/>
  <c r="N59" i="24"/>
  <c r="N60" i="24" s="1"/>
  <c r="N61" i="24" s="1"/>
  <c r="CC60" i="24"/>
  <c r="BW49" i="6"/>
  <c r="BW50" i="6" s="1"/>
  <c r="N86" i="24"/>
  <c r="BU73" i="24"/>
  <c r="BU74" i="24" s="1"/>
  <c r="AP87" i="24"/>
  <c r="AP88" i="24" s="1"/>
  <c r="AP89" i="24" s="1"/>
  <c r="BM87" i="5"/>
  <c r="BM88" i="5" s="1"/>
  <c r="BM89" i="5" s="1"/>
  <c r="CB86" i="24"/>
  <c r="CB87" i="24" s="1"/>
  <c r="BV72" i="24"/>
  <c r="BV73" i="24" s="1"/>
  <c r="AV71" i="24"/>
  <c r="BC88" i="6"/>
  <c r="BC89" i="6" s="1"/>
  <c r="W59" i="24"/>
  <c r="CA34" i="6"/>
  <c r="BW62" i="24"/>
  <c r="BW55" i="24" s="1"/>
  <c r="CG60" i="24"/>
  <c r="AY88" i="5"/>
  <c r="BH87" i="24"/>
  <c r="H86" i="24"/>
  <c r="H87" i="24" s="1"/>
  <c r="H88" i="24" s="1"/>
  <c r="H89" i="24" s="1"/>
  <c r="AD48" i="24"/>
  <c r="AD49" i="24" s="1"/>
  <c r="AQ39" i="24"/>
  <c r="AQ34" i="24" s="1"/>
  <c r="Q71" i="24"/>
  <c r="AP49" i="6"/>
  <c r="AP50" i="6" s="1"/>
  <c r="S72" i="24"/>
  <c r="BZ87" i="6"/>
  <c r="BZ88" i="6" s="1"/>
  <c r="BZ89" i="6" s="1"/>
  <c r="Y62" i="24"/>
  <c r="Y55" i="24" s="1"/>
  <c r="BA29" i="24"/>
  <c r="BA25" i="24" s="1"/>
  <c r="BY71" i="5"/>
  <c r="BY72" i="5" s="1"/>
  <c r="AX71" i="6"/>
  <c r="CE38" i="24"/>
  <c r="CE39" i="24" s="1"/>
  <c r="O61" i="24"/>
  <c r="O62" i="24" s="1"/>
  <c r="AQ87" i="5"/>
  <c r="CB86" i="6"/>
  <c r="CB87" i="6" s="1"/>
  <c r="CB88" i="6" s="1"/>
  <c r="BC61" i="5"/>
  <c r="BC62" i="5" s="1"/>
  <c r="BL85" i="6"/>
  <c r="BI62" i="6"/>
  <c r="BI55" i="6" s="1"/>
  <c r="AW61" i="24"/>
  <c r="AW62" i="24" s="1"/>
  <c r="AW55" i="24" s="1"/>
  <c r="H25" i="24"/>
  <c r="BV44" i="6"/>
  <c r="BX73" i="5"/>
  <c r="BX74" i="5" s="1"/>
  <c r="AR73" i="24"/>
  <c r="AR74" i="24" s="1"/>
  <c r="BP74" i="6"/>
  <c r="BP75" i="6" s="1"/>
  <c r="U72" i="24"/>
  <c r="U73" i="24" s="1"/>
  <c r="AS50" i="6"/>
  <c r="AS44" i="6" s="1"/>
  <c r="BD50" i="24"/>
  <c r="BD44" i="24" s="1"/>
  <c r="M72" i="24"/>
  <c r="AK55" i="24"/>
  <c r="BN49" i="24"/>
  <c r="BN50" i="24" s="1"/>
  <c r="AM87" i="5"/>
  <c r="AM88" i="5" s="1"/>
  <c r="AM89" i="5" s="1"/>
  <c r="BY89" i="5"/>
  <c r="BY90" i="5" s="1"/>
  <c r="BR87" i="24"/>
  <c r="BR88" i="24" s="1"/>
  <c r="AN87" i="5"/>
  <c r="BO25" i="24"/>
  <c r="CG29" i="24"/>
  <c r="CG25" i="24" s="1"/>
  <c r="AQ60" i="24"/>
  <c r="AY86" i="24"/>
  <c r="BC60" i="6"/>
  <c r="BC61" i="6" s="1"/>
  <c r="BX86" i="24"/>
  <c r="AT71" i="24"/>
  <c r="AT72" i="24" s="1"/>
  <c r="BT86" i="6"/>
  <c r="BP29" i="6"/>
  <c r="BP25" i="6" s="1"/>
  <c r="AN71" i="5"/>
  <c r="AC61" i="24"/>
  <c r="AC62" i="24" s="1"/>
  <c r="BI34" i="6"/>
  <c r="CG49" i="24"/>
  <c r="CG50" i="24" s="1"/>
  <c r="BW71" i="6"/>
  <c r="BM73" i="24"/>
  <c r="BM74" i="24" s="1"/>
  <c r="R62" i="24"/>
  <c r="R55" i="24" s="1"/>
  <c r="BL72" i="24"/>
  <c r="AK48" i="24"/>
  <c r="AK49" i="24" s="1"/>
  <c r="AK50" i="24" s="1"/>
  <c r="AH61" i="24"/>
  <c r="AH62" i="24" s="1"/>
  <c r="BF86" i="5"/>
  <c r="BF87" i="5" s="1"/>
  <c r="AU88" i="5"/>
  <c r="AU89" i="5" s="1"/>
  <c r="AU90" i="5" s="1"/>
  <c r="BM49" i="24"/>
  <c r="BG74" i="5"/>
  <c r="BG75" i="5" s="1"/>
  <c r="BM88" i="24"/>
  <c r="BM89" i="24" s="1"/>
  <c r="L71" i="24"/>
  <c r="L72" i="24" s="1"/>
  <c r="BC74" i="24"/>
  <c r="BC75" i="24" s="1"/>
  <c r="AG85" i="24"/>
  <c r="Y72" i="24"/>
  <c r="AX74" i="24"/>
  <c r="AX75" i="24" s="1"/>
  <c r="BQ88" i="5"/>
  <c r="BQ89" i="5" s="1"/>
  <c r="AX44" i="6"/>
  <c r="CC61" i="6"/>
  <c r="CC62" i="6" s="1"/>
  <c r="BU39" i="6"/>
  <c r="BU34" i="6" s="1"/>
  <c r="CA60" i="6"/>
  <c r="CD73" i="6"/>
  <c r="CD74" i="6" s="1"/>
  <c r="CD75" i="6" s="1"/>
  <c r="BX74" i="6"/>
  <c r="BX75" i="6" s="1"/>
  <c r="BL62" i="6"/>
  <c r="BL55" i="6" s="1"/>
  <c r="AH72" i="24"/>
  <c r="AH73" i="24" s="1"/>
  <c r="BV59" i="6"/>
  <c r="BV60" i="6" s="1"/>
  <c r="AX54" i="8"/>
  <c r="AX53" i="8"/>
  <c r="AX52" i="8"/>
  <c r="AX46" i="8"/>
  <c r="AX44" i="8"/>
  <c r="AX49" i="8"/>
  <c r="L21" i="16"/>
  <c r="L21" i="17" s="1"/>
  <c r="M8" i="13"/>
  <c r="M22" i="13"/>
  <c r="M22" i="21" s="1"/>
  <c r="M6" i="13"/>
  <c r="M15" i="13"/>
  <c r="M15" i="21" s="1"/>
  <c r="M13" i="13"/>
  <c r="M13" i="21" s="1"/>
  <c r="M17" i="13"/>
  <c r="M28" i="13"/>
  <c r="M12" i="13"/>
  <c r="M7" i="13"/>
  <c r="M19" i="13"/>
  <c r="M19" i="21" s="1"/>
  <c r="M20" i="13"/>
  <c r="M11" i="13"/>
  <c r="M26" i="13"/>
  <c r="M9" i="13"/>
  <c r="M10" i="13"/>
  <c r="M10" i="16" s="1"/>
  <c r="M10" i="17" s="1"/>
  <c r="M21" i="13"/>
  <c r="M16" i="13"/>
  <c r="M24" i="13"/>
  <c r="M24" i="21" s="1"/>
  <c r="M23" i="13"/>
  <c r="M14" i="13"/>
  <c r="M27" i="13"/>
  <c r="M18" i="13"/>
  <c r="M25" i="13"/>
  <c r="L15" i="13"/>
  <c r="L15" i="21" s="1"/>
  <c r="L6" i="13"/>
  <c r="L19" i="13"/>
  <c r="L22" i="13"/>
  <c r="L12" i="13"/>
  <c r="L16" i="13"/>
  <c r="L16" i="16" s="1"/>
  <c r="L16" i="17" s="1"/>
  <c r="L11" i="13"/>
  <c r="L21" i="13"/>
  <c r="L24" i="13"/>
  <c r="L26" i="13"/>
  <c r="L9" i="13"/>
  <c r="L9" i="21" s="1"/>
  <c r="L13" i="13"/>
  <c r="L20" i="13"/>
  <c r="L17" i="13"/>
  <c r="L10" i="13"/>
  <c r="L10" i="21" s="1"/>
  <c r="L7" i="13"/>
  <c r="L23" i="13"/>
  <c r="L27" i="13"/>
  <c r="L14" i="13"/>
  <c r="L28" i="13"/>
  <c r="L28" i="21" s="1"/>
  <c r="L25" i="13"/>
  <c r="L25" i="16" s="1"/>
  <c r="L25" i="17" s="1"/>
  <c r="L18" i="13"/>
  <c r="L8" i="13"/>
  <c r="P25" i="13"/>
  <c r="P15" i="13"/>
  <c r="P22" i="13"/>
  <c r="P27" i="13"/>
  <c r="P17" i="13"/>
  <c r="P24" i="13"/>
  <c r="P8" i="13"/>
  <c r="P20" i="13"/>
  <c r="P28" i="13"/>
  <c r="P6" i="13"/>
  <c r="P12" i="13"/>
  <c r="P26" i="13"/>
  <c r="P23" i="13"/>
  <c r="P19" i="13"/>
  <c r="P10" i="13"/>
  <c r="P7" i="13"/>
  <c r="P9" i="13"/>
  <c r="P16" i="13"/>
  <c r="P13" i="13"/>
  <c r="P14" i="13"/>
  <c r="P21" i="13"/>
  <c r="P11" i="13"/>
  <c r="P18" i="13"/>
  <c r="BA26" i="8"/>
  <c r="BA22" i="8"/>
  <c r="BA15" i="8"/>
  <c r="BA20" i="8"/>
  <c r="BA18" i="8"/>
  <c r="BA8" i="8"/>
  <c r="BA21" i="8"/>
  <c r="BA11" i="8"/>
  <c r="AO28" i="13"/>
  <c r="AO18" i="13"/>
  <c r="AO25" i="13"/>
  <c r="AO8" i="13"/>
  <c r="AO17" i="13"/>
  <c r="AO11" i="13"/>
  <c r="AO16" i="13"/>
  <c r="AO20" i="13"/>
  <c r="AO27" i="13"/>
  <c r="AO10" i="13"/>
  <c r="AO26" i="13"/>
  <c r="AO15" i="13"/>
  <c r="AO9" i="13"/>
  <c r="AO23" i="13"/>
  <c r="AO13" i="13"/>
  <c r="AO22" i="13"/>
  <c r="AO6" i="13"/>
  <c r="AO7" i="13"/>
  <c r="AO12" i="13"/>
  <c r="AO19" i="13"/>
  <c r="AO24" i="13"/>
  <c r="AO14" i="13"/>
  <c r="AO21" i="13"/>
  <c r="AP21" i="13"/>
  <c r="AP11" i="13"/>
  <c r="AP25" i="13"/>
  <c r="AP26" i="13"/>
  <c r="AP28" i="13"/>
  <c r="AP18" i="13"/>
  <c r="AP19" i="13"/>
  <c r="AP9" i="13"/>
  <c r="AP23" i="13"/>
  <c r="AP13" i="13"/>
  <c r="AP10" i="13"/>
  <c r="AP7" i="13"/>
  <c r="AP16" i="13"/>
  <c r="AP8" i="13"/>
  <c r="AP15" i="13"/>
  <c r="AP22" i="13"/>
  <c r="AP6" i="13"/>
  <c r="AP20" i="13"/>
  <c r="AP17" i="13"/>
  <c r="AP24" i="13"/>
  <c r="AP12" i="13"/>
  <c r="AP27" i="13"/>
  <c r="AP14" i="13"/>
  <c r="Z18" i="13"/>
  <c r="Z15" i="13"/>
  <c r="Z25" i="13"/>
  <c r="Z8" i="13"/>
  <c r="Z19" i="13"/>
  <c r="Z17" i="13"/>
  <c r="Z22" i="13"/>
  <c r="Z24" i="13"/>
  <c r="Z6" i="13"/>
  <c r="Z20" i="13"/>
  <c r="Z10" i="13"/>
  <c r="Z12" i="13"/>
  <c r="Z13" i="13"/>
  <c r="Z7" i="13"/>
  <c r="Z26" i="13"/>
  <c r="Z14" i="13"/>
  <c r="Z9" i="13"/>
  <c r="Z16" i="13"/>
  <c r="Z23" i="13"/>
  <c r="Z27" i="13"/>
  <c r="Z21" i="13"/>
  <c r="Z11" i="13"/>
  <c r="Z28" i="13"/>
  <c r="AH11" i="13"/>
  <c r="AH25" i="13"/>
  <c r="AH23" i="13"/>
  <c r="AH14" i="13"/>
  <c r="AH18" i="13"/>
  <c r="AH15" i="13"/>
  <c r="AH9" i="13"/>
  <c r="AH13" i="13"/>
  <c r="AH8" i="13"/>
  <c r="AH27" i="13"/>
  <c r="AH22" i="13"/>
  <c r="AH24" i="13"/>
  <c r="AH6" i="13"/>
  <c r="AH20" i="13"/>
  <c r="AH12" i="13"/>
  <c r="AH16" i="13"/>
  <c r="AH7" i="13"/>
  <c r="AH19" i="13"/>
  <c r="AH17" i="13"/>
  <c r="AH21" i="13"/>
  <c r="AH26" i="13"/>
  <c r="AH10" i="13"/>
  <c r="AH28" i="13"/>
  <c r="M7" i="21"/>
  <c r="M12" i="21"/>
  <c r="M12" i="16"/>
  <c r="M12" i="17" s="1"/>
  <c r="L15" i="16"/>
  <c r="L15" i="17" s="1"/>
  <c r="M7" i="16"/>
  <c r="M7" i="17" s="1"/>
  <c r="I9" i="9"/>
  <c r="I20" i="9"/>
  <c r="I24" i="9"/>
  <c r="I19" i="9"/>
  <c r="I16" i="9"/>
  <c r="I13" i="9"/>
  <c r="I18" i="9"/>
  <c r="I6" i="9"/>
  <c r="AL12" i="5"/>
  <c r="AL10" i="5" s="1"/>
  <c r="AD12" i="5"/>
  <c r="AD10" i="5" s="1"/>
  <c r="V12" i="5"/>
  <c r="V10" i="5" s="1"/>
  <c r="N12" i="5"/>
  <c r="N10" i="5" s="1"/>
  <c r="F12" i="5"/>
  <c r="F10" i="5" s="1"/>
  <c r="W12" i="6"/>
  <c r="W10" i="6" s="1"/>
  <c r="F44" i="9"/>
  <c r="F51" i="9"/>
  <c r="F52" i="9"/>
  <c r="F50" i="9"/>
  <c r="F47" i="9"/>
  <c r="F42" i="9"/>
  <c r="AI12" i="5"/>
  <c r="AI10" i="5" s="1"/>
  <c r="AA12" i="5"/>
  <c r="AA10" i="5" s="1"/>
  <c r="S12" i="5"/>
  <c r="S10" i="5" s="1"/>
  <c r="K12" i="5"/>
  <c r="K10" i="5" s="1"/>
  <c r="Z12" i="6"/>
  <c r="Z10" i="6" s="1"/>
  <c r="AH12" i="6"/>
  <c r="AH10" i="6" s="1"/>
  <c r="A140" i="7"/>
  <c r="A132" i="7"/>
  <c r="A133" i="7"/>
  <c r="A134" i="7"/>
  <c r="A135" i="7"/>
  <c r="A136" i="7"/>
  <c r="A137" i="7"/>
  <c r="A138" i="7"/>
  <c r="A129" i="7"/>
  <c r="A139" i="7"/>
  <c r="A130" i="7"/>
  <c r="A141" i="7"/>
  <c r="A131" i="7"/>
  <c r="A104" i="7"/>
  <c r="A123" i="7"/>
  <c r="A106" i="7"/>
  <c r="A105" i="7"/>
  <c r="A121" i="7"/>
  <c r="A122" i="7"/>
  <c r="A120" i="7"/>
  <c r="A119" i="7"/>
  <c r="A115" i="7"/>
  <c r="A114" i="7"/>
  <c r="A118" i="7"/>
  <c r="A117" i="7"/>
  <c r="A116" i="7"/>
  <c r="A83" i="7"/>
  <c r="A84" i="7"/>
  <c r="A98" i="7"/>
  <c r="A113" i="7"/>
  <c r="A112" i="7"/>
  <c r="A103" i="7"/>
  <c r="A100" i="7"/>
  <c r="A102" i="7"/>
  <c r="A101" i="7"/>
  <c r="A99" i="7"/>
  <c r="A96" i="7"/>
  <c r="A97" i="7"/>
  <c r="A29" i="7"/>
  <c r="A10" i="7"/>
  <c r="A5" i="7"/>
  <c r="A48" i="7"/>
  <c r="A87" i="7"/>
  <c r="A38" i="7"/>
  <c r="A90" i="7"/>
  <c r="A62" i="7"/>
  <c r="A20" i="7"/>
  <c r="A49" i="7"/>
  <c r="A74" i="7"/>
  <c r="A11" i="7"/>
  <c r="A12" i="7"/>
  <c r="A4" i="7"/>
  <c r="A26" i="7"/>
  <c r="A27" i="7"/>
  <c r="A36" i="7"/>
  <c r="A58" i="7"/>
  <c r="A86" i="7"/>
  <c r="A37" i="7"/>
  <c r="A59" i="7"/>
  <c r="A44" i="7"/>
  <c r="A81" i="7"/>
  <c r="A60" i="7"/>
  <c r="A73" i="7"/>
  <c r="A89" i="7"/>
  <c r="A47" i="7"/>
  <c r="A70" i="7"/>
  <c r="A75" i="7"/>
  <c r="A82" i="7"/>
  <c r="A17" i="7"/>
  <c r="A18" i="7"/>
  <c r="A19" i="7"/>
  <c r="A25" i="7"/>
  <c r="A55" i="7"/>
  <c r="A71" i="7"/>
  <c r="A28" i="7"/>
  <c r="A34" i="7"/>
  <c r="A39" i="7"/>
  <c r="A45" i="7"/>
  <c r="A46" i="7"/>
  <c r="A50" i="7"/>
  <c r="A56" i="7"/>
  <c r="A57" i="7"/>
  <c r="A61" i="7"/>
  <c r="A67" i="7"/>
  <c r="A72" i="7"/>
  <c r="A88" i="7"/>
  <c r="A35" i="7"/>
  <c r="A68" i="7"/>
  <c r="A69" i="7"/>
  <c r="A85" i="7"/>
  <c r="H12" i="6"/>
  <c r="H10" i="6" s="1"/>
  <c r="P12" i="6"/>
  <c r="P10" i="6" s="1"/>
  <c r="X12" i="6"/>
  <c r="X10" i="6" s="1"/>
  <c r="AF12" i="6"/>
  <c r="AF10" i="6" s="1"/>
  <c r="A5" i="6"/>
  <c r="L12" i="6"/>
  <c r="L10" i="6" s="1"/>
  <c r="T12" i="6"/>
  <c r="T10" i="6" s="1"/>
  <c r="AB12" i="6"/>
  <c r="AB10" i="6" s="1"/>
  <c r="AJ12" i="6"/>
  <c r="AJ10" i="6" s="1"/>
  <c r="A86" i="6"/>
  <c r="A11" i="6"/>
  <c r="A44" i="6"/>
  <c r="A27" i="6"/>
  <c r="A4" i="6"/>
  <c r="I12" i="6"/>
  <c r="I10" i="6" s="1"/>
  <c r="Q12" i="6"/>
  <c r="Q10" i="6" s="1"/>
  <c r="Y12" i="6"/>
  <c r="Y10" i="6" s="1"/>
  <c r="AG12" i="6"/>
  <c r="AG10" i="6" s="1"/>
  <c r="A69" i="6"/>
  <c r="D27" i="6"/>
  <c r="D28" i="6" s="1"/>
  <c r="D29" i="6" s="1"/>
  <c r="D25" i="6" s="1"/>
  <c r="A68" i="6"/>
  <c r="A12" i="6"/>
  <c r="A18" i="6"/>
  <c r="A17" i="6"/>
  <c r="E19" i="6"/>
  <c r="X37" i="6"/>
  <c r="X38" i="6" s="1"/>
  <c r="X39" i="6" s="1"/>
  <c r="AH36" i="6"/>
  <c r="AH37" i="6" s="1"/>
  <c r="G57" i="6"/>
  <c r="G58" i="6" s="1"/>
  <c r="G59" i="6" s="1"/>
  <c r="U84" i="6"/>
  <c r="U85" i="6" s="1"/>
  <c r="U86" i="6" s="1"/>
  <c r="M84" i="6"/>
  <c r="M85" i="6" s="1"/>
  <c r="I19" i="6"/>
  <c r="I20" i="6" s="1"/>
  <c r="I17" i="6" s="1"/>
  <c r="Y19" i="6"/>
  <c r="Y20" i="6" s="1"/>
  <c r="Y17" i="6" s="1"/>
  <c r="J27" i="6"/>
  <c r="J28" i="6" s="1"/>
  <c r="Z27" i="6"/>
  <c r="Z28" i="6" s="1"/>
  <c r="Z29" i="6" s="1"/>
  <c r="Z25" i="6" s="1"/>
  <c r="AG38" i="6"/>
  <c r="AG39" i="6" s="1"/>
  <c r="AG34" i="6" s="1"/>
  <c r="H36" i="6"/>
  <c r="H37" i="6" s="1"/>
  <c r="H38" i="6" s="1"/>
  <c r="A57" i="6"/>
  <c r="AA20" i="6"/>
  <c r="AA17" i="6" s="1"/>
  <c r="Z19" i="6"/>
  <c r="Z20" i="6" s="1"/>
  <c r="Z17" i="6" s="1"/>
  <c r="K27" i="6"/>
  <c r="K28" i="6" s="1"/>
  <c r="K29" i="6" s="1"/>
  <c r="K25" i="6" s="1"/>
  <c r="I36" i="6"/>
  <c r="I37" i="6" s="1"/>
  <c r="I38" i="6" s="1"/>
  <c r="S46" i="6"/>
  <c r="J12" i="6"/>
  <c r="J10" i="6" s="1"/>
  <c r="K19" i="6"/>
  <c r="K20" i="6" s="1"/>
  <c r="K17" i="6" s="1"/>
  <c r="M20" i="6"/>
  <c r="M17" i="6" s="1"/>
  <c r="L27" i="6"/>
  <c r="L28" i="6" s="1"/>
  <c r="AB27" i="6"/>
  <c r="AB28" i="6" s="1"/>
  <c r="A39" i="6"/>
  <c r="J36" i="6"/>
  <c r="J37" i="6" s="1"/>
  <c r="Z36" i="6"/>
  <c r="Z37" i="6" s="1"/>
  <c r="AA46" i="6"/>
  <c r="AA47" i="6" s="1"/>
  <c r="AA48" i="6" s="1"/>
  <c r="AI69" i="6"/>
  <c r="AI70" i="6" s="1"/>
  <c r="AC19" i="6"/>
  <c r="AC20" i="6" s="1"/>
  <c r="AC17" i="6" s="1"/>
  <c r="A46" i="6"/>
  <c r="A67" i="6"/>
  <c r="A70" i="6"/>
  <c r="F12" i="6"/>
  <c r="F10" i="6" s="1"/>
  <c r="N12" i="6"/>
  <c r="N10" i="6" s="1"/>
  <c r="V12" i="6"/>
  <c r="V10" i="6" s="1"/>
  <c r="AD12" i="6"/>
  <c r="AD10" i="6" s="1"/>
  <c r="AL12" i="6"/>
  <c r="AL10" i="6" s="1"/>
  <c r="Q17" i="6"/>
  <c r="AG20" i="6"/>
  <c r="AG17" i="6" s="1"/>
  <c r="R27" i="6"/>
  <c r="R28" i="6" s="1"/>
  <c r="R29" i="6" s="1"/>
  <c r="R25" i="6" s="1"/>
  <c r="AH27" i="6"/>
  <c r="AH28" i="6" s="1"/>
  <c r="AH29" i="6" s="1"/>
  <c r="AH25" i="6" s="1"/>
  <c r="P36" i="6"/>
  <c r="P37" i="6" s="1"/>
  <c r="P38" i="6" s="1"/>
  <c r="R37" i="6"/>
  <c r="R38" i="6" s="1"/>
  <c r="R39" i="6" s="1"/>
  <c r="R34" i="6" s="1"/>
  <c r="A73" i="6"/>
  <c r="A10" i="6"/>
  <c r="R12" i="6"/>
  <c r="R10" i="6" s="1"/>
  <c r="A19" i="6"/>
  <c r="AI27" i="6"/>
  <c r="AI28" i="6" s="1"/>
  <c r="AI29" i="6" s="1"/>
  <c r="AI25" i="6" s="1"/>
  <c r="AF36" i="6"/>
  <c r="AF37" i="6" s="1"/>
  <c r="AF38" i="6" s="1"/>
  <c r="AF39" i="6" s="1"/>
  <c r="Z58" i="6"/>
  <c r="Z59" i="6" s="1"/>
  <c r="Z60" i="6" s="1"/>
  <c r="Z61" i="6" s="1"/>
  <c r="Z62" i="6" s="1"/>
  <c r="Z70" i="6"/>
  <c r="Z71" i="6" s="1"/>
  <c r="Z72" i="6" s="1"/>
  <c r="AH70" i="6"/>
  <c r="AH71" i="6" s="1"/>
  <c r="AH72" i="6" s="1"/>
  <c r="AH73" i="6" s="1"/>
  <c r="L84" i="6"/>
  <c r="L85" i="6" s="1"/>
  <c r="L86" i="6" s="1"/>
  <c r="T84" i="6"/>
  <c r="T85" i="6" s="1"/>
  <c r="T86" i="6" s="1"/>
  <c r="T87" i="6" s="1"/>
  <c r="AB84" i="6"/>
  <c r="AB85" i="6" s="1"/>
  <c r="D20" i="6"/>
  <c r="D17" i="6" s="1"/>
  <c r="L20" i="6"/>
  <c r="L17" i="6" s="1"/>
  <c r="AJ20" i="6"/>
  <c r="AJ17" i="6" s="1"/>
  <c r="G27" i="6"/>
  <c r="G28" i="6" s="1"/>
  <c r="W27" i="6"/>
  <c r="W28" i="6" s="1"/>
  <c r="W29" i="6" s="1"/>
  <c r="D38" i="6"/>
  <c r="D39" i="6" s="1"/>
  <c r="D34" i="6" s="1"/>
  <c r="AJ38" i="6"/>
  <c r="AJ39" i="6" s="1"/>
  <c r="AJ34" i="6" s="1"/>
  <c r="U17" i="6"/>
  <c r="AK17" i="6"/>
  <c r="F20" i="6"/>
  <c r="F17" i="6" s="1"/>
  <c r="N20" i="6"/>
  <c r="N17" i="6" s="1"/>
  <c r="AH20" i="6"/>
  <c r="AH17" i="6" s="1"/>
  <c r="H28" i="6"/>
  <c r="H29" i="6" s="1"/>
  <c r="H25" i="6" s="1"/>
  <c r="P28" i="6"/>
  <c r="Y37" i="6"/>
  <c r="Y38" i="6" s="1"/>
  <c r="Y39" i="6" s="1"/>
  <c r="I57" i="6"/>
  <c r="Q57" i="6"/>
  <c r="Y57" i="6"/>
  <c r="Y58" i="6" s="1"/>
  <c r="AG57" i="6"/>
  <c r="AG58" i="6" s="1"/>
  <c r="A28" i="6"/>
  <c r="A26" i="6"/>
  <c r="A29" i="6"/>
  <c r="O27" i="6"/>
  <c r="O28" i="6" s="1"/>
  <c r="AE27" i="6"/>
  <c r="T37" i="6"/>
  <c r="T38" i="6" s="1"/>
  <c r="V17" i="6"/>
  <c r="T19" i="6"/>
  <c r="AB19" i="6"/>
  <c r="O20" i="6"/>
  <c r="O17" i="6" s="1"/>
  <c r="Q28" i="6"/>
  <c r="Q29" i="6" s="1"/>
  <c r="Q25" i="6" s="1"/>
  <c r="AF27" i="6"/>
  <c r="AF28" i="6" s="1"/>
  <c r="F28" i="6"/>
  <c r="F29" i="6" s="1"/>
  <c r="V28" i="6"/>
  <c r="V29" i="6" s="1"/>
  <c r="AL28" i="6"/>
  <c r="AL29" i="6" s="1"/>
  <c r="N37" i="6"/>
  <c r="AD37" i="6"/>
  <c r="AL37" i="6"/>
  <c r="L38" i="6"/>
  <c r="L39" i="6" s="1"/>
  <c r="L34" i="6" s="1"/>
  <c r="G46" i="6"/>
  <c r="O46" i="6"/>
  <c r="O47" i="6" s="1"/>
  <c r="W47" i="6"/>
  <c r="AE46" i="6"/>
  <c r="AE47" i="6" s="1"/>
  <c r="H17" i="6"/>
  <c r="AD19" i="6"/>
  <c r="AL19" i="6"/>
  <c r="AL20" i="6" s="1"/>
  <c r="AL17" i="6" s="1"/>
  <c r="R20" i="6"/>
  <c r="R17" i="6" s="1"/>
  <c r="S29" i="6"/>
  <c r="S25" i="6" s="1"/>
  <c r="AA29" i="6"/>
  <c r="AA25" i="6" s="1"/>
  <c r="I27" i="6"/>
  <c r="I28" i="6" s="1"/>
  <c r="F36" i="6"/>
  <c r="A55" i="6"/>
  <c r="A59" i="6"/>
  <c r="A58" i="6"/>
  <c r="G12" i="6"/>
  <c r="G10" i="6" s="1"/>
  <c r="O12" i="6"/>
  <c r="O10" i="6" s="1"/>
  <c r="AE12" i="6"/>
  <c r="AE10" i="6" s="1"/>
  <c r="G19" i="6"/>
  <c r="G20" i="6" s="1"/>
  <c r="W19" i="6"/>
  <c r="AE19" i="6"/>
  <c r="AE20" i="6" s="1"/>
  <c r="AE17" i="6" s="1"/>
  <c r="A20" i="6"/>
  <c r="J20" i="6"/>
  <c r="J17" i="6" s="1"/>
  <c r="T29" i="6"/>
  <c r="T25" i="6" s="1"/>
  <c r="AJ29" i="6"/>
  <c r="AJ25" i="6" s="1"/>
  <c r="X27" i="6"/>
  <c r="AB37" i="6"/>
  <c r="AB38" i="6" s="1"/>
  <c r="P19" i="6"/>
  <c r="P20" i="6" s="1"/>
  <c r="P17" i="6" s="1"/>
  <c r="X19" i="6"/>
  <c r="X20" i="6" s="1"/>
  <c r="X17" i="6" s="1"/>
  <c r="AF19" i="6"/>
  <c r="E27" i="6"/>
  <c r="M27" i="6"/>
  <c r="U27" i="6"/>
  <c r="AC27" i="6"/>
  <c r="AK27" i="6"/>
  <c r="N28" i="6"/>
  <c r="N29" i="6" s="1"/>
  <c r="AD28" i="6"/>
  <c r="AD29" i="6" s="1"/>
  <c r="A35" i="6"/>
  <c r="A38" i="6"/>
  <c r="A36" i="6"/>
  <c r="A34" i="6"/>
  <c r="A37" i="6"/>
  <c r="V36" i="6"/>
  <c r="Q37" i="6"/>
  <c r="K47" i="6"/>
  <c r="K48" i="6" s="1"/>
  <c r="A25" i="6"/>
  <c r="K36" i="6"/>
  <c r="S36" i="6"/>
  <c r="S37" i="6" s="1"/>
  <c r="AA36" i="6"/>
  <c r="AA37" i="6" s="1"/>
  <c r="AA38" i="6" s="1"/>
  <c r="AI36" i="6"/>
  <c r="AI37" i="6" s="1"/>
  <c r="D46" i="6"/>
  <c r="D47" i="6" s="1"/>
  <c r="L46" i="6"/>
  <c r="T46" i="6"/>
  <c r="T47" i="6" s="1"/>
  <c r="AB47" i="6"/>
  <c r="AJ46" i="6"/>
  <c r="AJ47" i="6" s="1"/>
  <c r="M46" i="6"/>
  <c r="M47" i="6" s="1"/>
  <c r="M48" i="6" s="1"/>
  <c r="M49" i="6" s="1"/>
  <c r="U46" i="6"/>
  <c r="U47" i="6" s="1"/>
  <c r="AC46" i="6"/>
  <c r="AK46" i="6"/>
  <c r="AK47" i="6" s="1"/>
  <c r="I46" i="6"/>
  <c r="A82" i="6"/>
  <c r="A83" i="6"/>
  <c r="A90" i="6"/>
  <c r="A85" i="6"/>
  <c r="A47" i="6"/>
  <c r="A50" i="6"/>
  <c r="A49" i="6"/>
  <c r="F46" i="6"/>
  <c r="F47" i="6" s="1"/>
  <c r="N46" i="6"/>
  <c r="V46" i="6"/>
  <c r="AD46" i="6"/>
  <c r="AD47" i="6" s="1"/>
  <c r="AL46" i="6"/>
  <c r="AL47" i="6" s="1"/>
  <c r="A56" i="6"/>
  <c r="AH58" i="6"/>
  <c r="AH59" i="6" s="1"/>
  <c r="AL70" i="6"/>
  <c r="AL71" i="6" s="1"/>
  <c r="AC84" i="6"/>
  <c r="AC85" i="6" s="1"/>
  <c r="L57" i="6"/>
  <c r="AB57" i="6"/>
  <c r="AB58" i="6" s="1"/>
  <c r="E37" i="6"/>
  <c r="M37" i="6"/>
  <c r="U37" i="6"/>
  <c r="U38" i="6" s="1"/>
  <c r="AC37" i="6"/>
  <c r="AC38" i="6" s="1"/>
  <c r="AC39" i="6" s="1"/>
  <c r="AC34" i="6" s="1"/>
  <c r="AK37" i="6"/>
  <c r="H47" i="6"/>
  <c r="AF47" i="6"/>
  <c r="AF48" i="6" s="1"/>
  <c r="X46" i="6"/>
  <c r="J58" i="6"/>
  <c r="J59" i="6" s="1"/>
  <c r="AK84" i="6"/>
  <c r="AK85" i="6" s="1"/>
  <c r="AG47" i="6"/>
  <c r="AG48" i="6" s="1"/>
  <c r="Y46" i="6"/>
  <c r="Y47" i="6" s="1"/>
  <c r="O58" i="6"/>
  <c r="O59" i="6" s="1"/>
  <c r="Y28" i="6"/>
  <c r="Y29" i="6" s="1"/>
  <c r="AG28" i="6"/>
  <c r="G37" i="6"/>
  <c r="O37" i="6"/>
  <c r="W37" i="6"/>
  <c r="AE37" i="6"/>
  <c r="A45" i="6"/>
  <c r="J47" i="6"/>
  <c r="R47" i="6"/>
  <c r="R48" i="6" s="1"/>
  <c r="R49" i="6" s="1"/>
  <c r="AH47" i="6"/>
  <c r="E46" i="6"/>
  <c r="P46" i="6"/>
  <c r="Z46" i="6"/>
  <c r="A48" i="6"/>
  <c r="Q46" i="6"/>
  <c r="Q47" i="6" s="1"/>
  <c r="X59" i="6"/>
  <c r="D57" i="6"/>
  <c r="D58" i="6" s="1"/>
  <c r="T57" i="6"/>
  <c r="AJ57" i="6"/>
  <c r="W58" i="6"/>
  <c r="W59" i="6" s="1"/>
  <c r="S70" i="6"/>
  <c r="AA70" i="6"/>
  <c r="AA71" i="6" s="1"/>
  <c r="E57" i="6"/>
  <c r="E58" i="6" s="1"/>
  <c r="M57" i="6"/>
  <c r="M58" i="6" s="1"/>
  <c r="U57" i="6"/>
  <c r="U58" i="6" s="1"/>
  <c r="AC57" i="6"/>
  <c r="AK57" i="6"/>
  <c r="AK58" i="6" s="1"/>
  <c r="G69" i="6"/>
  <c r="O69" i="6"/>
  <c r="W69" i="6"/>
  <c r="W70" i="6" s="1"/>
  <c r="AE69" i="6"/>
  <c r="AE70" i="6" s="1"/>
  <c r="A74" i="6"/>
  <c r="AJ84" i="6"/>
  <c r="AJ85" i="6" s="1"/>
  <c r="AH83" i="6"/>
  <c r="AH84" i="6" s="1"/>
  <c r="A61" i="6"/>
  <c r="H70" i="6"/>
  <c r="X70" i="6"/>
  <c r="X71" i="6" s="1"/>
  <c r="K58" i="6"/>
  <c r="A62" i="6"/>
  <c r="J69" i="6"/>
  <c r="AF69" i="6"/>
  <c r="G83" i="6"/>
  <c r="O83" i="6"/>
  <c r="W83" i="6"/>
  <c r="AE83" i="6"/>
  <c r="AE84" i="6" s="1"/>
  <c r="AI48" i="6"/>
  <c r="AI49" i="6" s="1"/>
  <c r="AE59" i="6"/>
  <c r="A60" i="6"/>
  <c r="K71" i="6"/>
  <c r="K72" i="6" s="1"/>
  <c r="R57" i="6"/>
  <c r="H59" i="6"/>
  <c r="P59" i="6"/>
  <c r="AF59" i="6"/>
  <c r="AF60" i="6" s="1"/>
  <c r="D69" i="6"/>
  <c r="D70" i="6" s="1"/>
  <c r="L69" i="6"/>
  <c r="T69" i="6"/>
  <c r="T70" i="6" s="1"/>
  <c r="P69" i="6"/>
  <c r="I83" i="6"/>
  <c r="Q83" i="6"/>
  <c r="Y83" i="6"/>
  <c r="AG83" i="6"/>
  <c r="S57" i="6"/>
  <c r="AA57" i="6"/>
  <c r="AI57" i="6"/>
  <c r="AI58" i="6" s="1"/>
  <c r="F58" i="6"/>
  <c r="N58" i="6"/>
  <c r="V58" i="6"/>
  <c r="V59" i="6" s="1"/>
  <c r="AD58" i="6"/>
  <c r="AL58" i="6"/>
  <c r="E69" i="6"/>
  <c r="M69" i="6"/>
  <c r="U69" i="6"/>
  <c r="AC69" i="6"/>
  <c r="AK69" i="6"/>
  <c r="R69" i="6"/>
  <c r="A75" i="6"/>
  <c r="J84" i="6"/>
  <c r="R84" i="6"/>
  <c r="R85" i="6" s="1"/>
  <c r="Z84" i="6"/>
  <c r="E85" i="6"/>
  <c r="I69" i="6"/>
  <c r="I70" i="6" s="1"/>
  <c r="Q69" i="6"/>
  <c r="Q70" i="6" s="1"/>
  <c r="Y69" i="6"/>
  <c r="Y70" i="6" s="1"/>
  <c r="AG69" i="6"/>
  <c r="AG70" i="6" s="1"/>
  <c r="A72" i="6"/>
  <c r="K83" i="6"/>
  <c r="K84" i="6" s="1"/>
  <c r="S83" i="6"/>
  <c r="AA83" i="6"/>
  <c r="AA84" i="6" s="1"/>
  <c r="AI83" i="6"/>
  <c r="AI84" i="6" s="1"/>
  <c r="A88" i="6"/>
  <c r="AB69" i="6"/>
  <c r="AB70" i="6" s="1"/>
  <c r="AB71" i="6" s="1"/>
  <c r="AJ69" i="6"/>
  <c r="A71" i="6"/>
  <c r="F83" i="6"/>
  <c r="N83" i="6"/>
  <c r="N84" i="6" s="1"/>
  <c r="V83" i="6"/>
  <c r="V84" i="6" s="1"/>
  <c r="AD83" i="6"/>
  <c r="AD84" i="6" s="1"/>
  <c r="AD85" i="6" s="1"/>
  <c r="AL83" i="6"/>
  <c r="A87" i="6"/>
  <c r="A84" i="6"/>
  <c r="F69" i="6"/>
  <c r="N69" i="6"/>
  <c r="V69" i="6"/>
  <c r="AD69" i="6"/>
  <c r="A81" i="6"/>
  <c r="H83" i="6"/>
  <c r="P83" i="6"/>
  <c r="X83" i="6"/>
  <c r="AF83" i="6"/>
  <c r="A89" i="6"/>
  <c r="A89" i="5"/>
  <c r="AG12" i="5"/>
  <c r="AG10" i="5" s="1"/>
  <c r="Y12" i="5"/>
  <c r="Y10" i="5" s="1"/>
  <c r="I12" i="5"/>
  <c r="I10" i="5" s="1"/>
  <c r="AE12" i="5"/>
  <c r="AE10" i="5" s="1"/>
  <c r="W12" i="5"/>
  <c r="W10" i="5" s="1"/>
  <c r="O12" i="5"/>
  <c r="O10" i="5" s="1"/>
  <c r="G12" i="5"/>
  <c r="G10" i="5" s="1"/>
  <c r="AK12" i="5"/>
  <c r="AK10" i="5" s="1"/>
  <c r="AC12" i="5"/>
  <c r="AC10" i="5" s="1"/>
  <c r="U12" i="5"/>
  <c r="U10" i="5" s="1"/>
  <c r="M12" i="5"/>
  <c r="M10" i="5" s="1"/>
  <c r="AJ12" i="5"/>
  <c r="AJ10" i="5" s="1"/>
  <c r="AB12" i="5"/>
  <c r="AB10" i="5" s="1"/>
  <c r="L12" i="5"/>
  <c r="L10" i="5" s="1"/>
  <c r="AH12" i="5"/>
  <c r="AH10" i="5" s="1"/>
  <c r="Z12" i="5"/>
  <c r="Z10" i="5" s="1"/>
  <c r="J12" i="5"/>
  <c r="J10" i="5" s="1"/>
  <c r="A90" i="5"/>
  <c r="A88" i="5"/>
  <c r="A87" i="5"/>
  <c r="A86" i="5"/>
  <c r="A85" i="5"/>
  <c r="A84" i="5"/>
  <c r="A83" i="5"/>
  <c r="A82" i="5"/>
  <c r="A81" i="5"/>
  <c r="A56" i="5"/>
  <c r="A74" i="5"/>
  <c r="A75" i="5"/>
  <c r="A73" i="5"/>
  <c r="A72" i="5"/>
  <c r="A71" i="5"/>
  <c r="A70" i="5"/>
  <c r="A69" i="5"/>
  <c r="A68" i="5"/>
  <c r="A67" i="5"/>
  <c r="A62" i="5"/>
  <c r="A61" i="5"/>
  <c r="A60" i="5"/>
  <c r="A59" i="5"/>
  <c r="A58" i="5"/>
  <c r="A57" i="5"/>
  <c r="A49" i="5"/>
  <c r="A55" i="5"/>
  <c r="A27" i="5"/>
  <c r="A37" i="5"/>
  <c r="A50" i="5"/>
  <c r="A48" i="5"/>
  <c r="A47" i="5"/>
  <c r="A46" i="5"/>
  <c r="A45" i="5"/>
  <c r="A39" i="5"/>
  <c r="A38" i="5"/>
  <c r="A36" i="5"/>
  <c r="A35" i="5"/>
  <c r="A34" i="5"/>
  <c r="A29" i="5"/>
  <c r="A28" i="5"/>
  <c r="A26" i="5"/>
  <c r="A20" i="5"/>
  <c r="A25" i="5"/>
  <c r="A19" i="5"/>
  <c r="A18" i="5"/>
  <c r="A5" i="5"/>
  <c r="A17" i="5"/>
  <c r="A11" i="5"/>
  <c r="A12" i="5"/>
  <c r="A10" i="5"/>
  <c r="A4" i="5"/>
  <c r="V84" i="5"/>
  <c r="V85" i="5" s="1"/>
  <c r="V86" i="5" s="1"/>
  <c r="U83" i="5"/>
  <c r="U84" i="5" s="1"/>
  <c r="U85" i="5" s="1"/>
  <c r="U86" i="5" s="1"/>
  <c r="S83" i="5"/>
  <c r="T83" i="5"/>
  <c r="T84" i="5" s="1"/>
  <c r="T85" i="5" s="1"/>
  <c r="T86" i="5" s="1"/>
  <c r="Y84" i="5"/>
  <c r="Y85" i="5" s="1"/>
  <c r="Y86" i="5" s="1"/>
  <c r="X84" i="5"/>
  <c r="X85" i="5" s="1"/>
  <c r="W84" i="5"/>
  <c r="W85" i="5" s="1"/>
  <c r="Z84" i="5"/>
  <c r="I84" i="5"/>
  <c r="AF84" i="5"/>
  <c r="AF85" i="5" s="1"/>
  <c r="H84" i="5"/>
  <c r="H85" i="5" s="1"/>
  <c r="R83" i="5"/>
  <c r="R84" i="5" s="1"/>
  <c r="R85" i="5" s="1"/>
  <c r="AE84" i="5"/>
  <c r="G84" i="5"/>
  <c r="Q83" i="5"/>
  <c r="AD84" i="5"/>
  <c r="F84" i="5"/>
  <c r="P83" i="5"/>
  <c r="AC84" i="5"/>
  <c r="AC85" i="5" s="1"/>
  <c r="E84" i="5"/>
  <c r="O83" i="5"/>
  <c r="O84" i="5" s="1"/>
  <c r="AH84" i="5"/>
  <c r="AB84" i="5"/>
  <c r="AL83" i="5"/>
  <c r="AL84" i="5" s="1"/>
  <c r="N83" i="5"/>
  <c r="AA84" i="5"/>
  <c r="AA85" i="5" s="1"/>
  <c r="AK83" i="5"/>
  <c r="AK84" i="5" s="1"/>
  <c r="M83" i="5"/>
  <c r="M84" i="5" s="1"/>
  <c r="J84" i="5"/>
  <c r="L83" i="5"/>
  <c r="L84" i="5" s="1"/>
  <c r="AG84" i="5"/>
  <c r="AJ83" i="5"/>
  <c r="AI83" i="5"/>
  <c r="AI84" i="5" s="1"/>
  <c r="K83" i="5"/>
  <c r="D84" i="5"/>
  <c r="D85" i="5" s="1"/>
  <c r="V69" i="5"/>
  <c r="V70" i="5" s="1"/>
  <c r="T69" i="5"/>
  <c r="T70" i="5" s="1"/>
  <c r="T71" i="5" s="1"/>
  <c r="S69" i="5"/>
  <c r="U70" i="5"/>
  <c r="U71" i="5" s="1"/>
  <c r="U72" i="5" s="1"/>
  <c r="U73" i="5" s="1"/>
  <c r="Y70" i="5"/>
  <c r="Y71" i="5" s="1"/>
  <c r="X69" i="5"/>
  <c r="X70" i="5" s="1"/>
  <c r="W69" i="5"/>
  <c r="W70" i="5" s="1"/>
  <c r="AF70" i="5"/>
  <c r="AF71" i="5" s="1"/>
  <c r="H70" i="5"/>
  <c r="R69" i="5"/>
  <c r="R70" i="5" s="1"/>
  <c r="Z71" i="5"/>
  <c r="Z72" i="5" s="1"/>
  <c r="I70" i="5"/>
  <c r="I71" i="5" s="1"/>
  <c r="AE70" i="5"/>
  <c r="G70" i="5"/>
  <c r="G71" i="5" s="1"/>
  <c r="Q69" i="5"/>
  <c r="Q70" i="5" s="1"/>
  <c r="AD70" i="5"/>
  <c r="F70" i="5"/>
  <c r="P69" i="5"/>
  <c r="P70" i="5" s="1"/>
  <c r="AC70" i="5"/>
  <c r="AC71" i="5" s="1"/>
  <c r="E70" i="5"/>
  <c r="E71" i="5" s="1"/>
  <c r="O69" i="5"/>
  <c r="L70" i="5"/>
  <c r="L71" i="5" s="1"/>
  <c r="AB70" i="5"/>
  <c r="AL69" i="5"/>
  <c r="N69" i="5"/>
  <c r="N70" i="5" s="1"/>
  <c r="K70" i="5"/>
  <c r="K71" i="5" s="1"/>
  <c r="AA70" i="5"/>
  <c r="AA71" i="5" s="1"/>
  <c r="AK69" i="5"/>
  <c r="AK70" i="5" s="1"/>
  <c r="AK71" i="5" s="1"/>
  <c r="M69" i="5"/>
  <c r="AJ69" i="5"/>
  <c r="AG70" i="5"/>
  <c r="AI69" i="5"/>
  <c r="J70" i="5"/>
  <c r="J71" i="5" s="1"/>
  <c r="AH69" i="5"/>
  <c r="D70" i="5"/>
  <c r="D71" i="5" s="1"/>
  <c r="U57" i="5"/>
  <c r="U58" i="5" s="1"/>
  <c r="V57" i="5"/>
  <c r="V58" i="5" s="1"/>
  <c r="T58" i="5"/>
  <c r="T59" i="5" s="1"/>
  <c r="S58" i="5"/>
  <c r="S59" i="5" s="1"/>
  <c r="Z58" i="5"/>
  <c r="Z59" i="5" s="1"/>
  <c r="Z60" i="5" s="1"/>
  <c r="Y58" i="5"/>
  <c r="Y59" i="5" s="1"/>
  <c r="X58" i="5"/>
  <c r="X59" i="5" s="1"/>
  <c r="X60" i="5" s="1"/>
  <c r="W58" i="5"/>
  <c r="W59" i="5" s="1"/>
  <c r="W60" i="5" s="1"/>
  <c r="I58" i="5"/>
  <c r="I59" i="5" s="1"/>
  <c r="I60" i="5" s="1"/>
  <c r="AJ58" i="5"/>
  <c r="AF58" i="5"/>
  <c r="AD58" i="5"/>
  <c r="AD59" i="5" s="1"/>
  <c r="AD60" i="5" s="1"/>
  <c r="F58" i="5"/>
  <c r="F59" i="5" s="1"/>
  <c r="F60" i="5" s="1"/>
  <c r="P57" i="5"/>
  <c r="P58" i="5" s="1"/>
  <c r="P59" i="5" s="1"/>
  <c r="AC58" i="5"/>
  <c r="E58" i="5"/>
  <c r="O57" i="5"/>
  <c r="O58" i="5" s="1"/>
  <c r="AB58" i="5"/>
  <c r="AB59" i="5" s="1"/>
  <c r="AL57" i="5"/>
  <c r="N57" i="5"/>
  <c r="N58" i="5" s="1"/>
  <c r="K58" i="5"/>
  <c r="K59" i="5" s="1"/>
  <c r="AE58" i="5"/>
  <c r="AA58" i="5"/>
  <c r="AA59" i="5" s="1"/>
  <c r="AA60" i="5" s="1"/>
  <c r="AK57" i="5"/>
  <c r="AK58" i="5" s="1"/>
  <c r="M57" i="5"/>
  <c r="J58" i="5"/>
  <c r="J59" i="5" s="1"/>
  <c r="H58" i="5"/>
  <c r="H59" i="5" s="1"/>
  <c r="L57" i="5"/>
  <c r="L58" i="5" s="1"/>
  <c r="AG58" i="5"/>
  <c r="AG59" i="5" s="1"/>
  <c r="R57" i="5"/>
  <c r="R58" i="5" s="1"/>
  <c r="R59" i="5" s="1"/>
  <c r="G58" i="5"/>
  <c r="G59" i="5" s="1"/>
  <c r="AI57" i="5"/>
  <c r="AI58" i="5" s="1"/>
  <c r="AH58" i="5"/>
  <c r="Q57" i="5"/>
  <c r="D58" i="5"/>
  <c r="V46" i="5"/>
  <c r="V47" i="5" s="1"/>
  <c r="V48" i="5" s="1"/>
  <c r="V49" i="5" s="1"/>
  <c r="V50" i="5" s="1"/>
  <c r="T46" i="5"/>
  <c r="T47" i="5" s="1"/>
  <c r="U47" i="5"/>
  <c r="U48" i="5" s="1"/>
  <c r="U49" i="5" s="1"/>
  <c r="S47" i="5"/>
  <c r="S48" i="5" s="1"/>
  <c r="Z47" i="5"/>
  <c r="Z48" i="5" s="1"/>
  <c r="Z49" i="5" s="1"/>
  <c r="Y47" i="5"/>
  <c r="Y48" i="5" s="1"/>
  <c r="Y49" i="5" s="1"/>
  <c r="W47" i="5"/>
  <c r="W48" i="5" s="1"/>
  <c r="X46" i="5"/>
  <c r="K47" i="5"/>
  <c r="K48" i="5" s="1"/>
  <c r="J47" i="5"/>
  <c r="J48" i="5" s="1"/>
  <c r="J49" i="5" s="1"/>
  <c r="J50" i="5" s="1"/>
  <c r="AF47" i="5"/>
  <c r="AF48" i="5" s="1"/>
  <c r="H47" i="5"/>
  <c r="R46" i="5"/>
  <c r="R47" i="5" s="1"/>
  <c r="I47" i="5"/>
  <c r="AE47" i="5"/>
  <c r="AE48" i="5" s="1"/>
  <c r="G47" i="5"/>
  <c r="Q46" i="5"/>
  <c r="AD47" i="5"/>
  <c r="F47" i="5"/>
  <c r="P46" i="5"/>
  <c r="P47" i="5" s="1"/>
  <c r="P48" i="5" s="1"/>
  <c r="AC47" i="5"/>
  <c r="AC48" i="5" s="1"/>
  <c r="AC49" i="5" s="1"/>
  <c r="E47" i="5"/>
  <c r="E48" i="5" s="1"/>
  <c r="O46" i="5"/>
  <c r="O47" i="5" s="1"/>
  <c r="O48" i="5" s="1"/>
  <c r="AB47" i="5"/>
  <c r="AB48" i="5" s="1"/>
  <c r="AB49" i="5" s="1"/>
  <c r="AL46" i="5"/>
  <c r="N46" i="5"/>
  <c r="AJ47" i="5"/>
  <c r="AJ48" i="5" s="1"/>
  <c r="AA47" i="5"/>
  <c r="AK46" i="5"/>
  <c r="M46" i="5"/>
  <c r="AH47" i="5"/>
  <c r="L47" i="5"/>
  <c r="L48" i="5" s="1"/>
  <c r="AI46" i="5"/>
  <c r="AI47" i="5" s="1"/>
  <c r="AG47" i="5"/>
  <c r="D47" i="5"/>
  <c r="D48" i="5" s="1"/>
  <c r="V37" i="5"/>
  <c r="V38" i="5" s="1"/>
  <c r="U37" i="5"/>
  <c r="U38" i="5" s="1"/>
  <c r="U39" i="5" s="1"/>
  <c r="U34" i="5" s="1"/>
  <c r="S36" i="5"/>
  <c r="T36" i="5"/>
  <c r="Y37" i="5"/>
  <c r="Y38" i="5" s="1"/>
  <c r="Y39" i="5" s="1"/>
  <c r="X37" i="5"/>
  <c r="X38" i="5" s="1"/>
  <c r="Z37" i="5"/>
  <c r="Z38" i="5" s="1"/>
  <c r="Z39" i="5" s="1"/>
  <c r="W37" i="5"/>
  <c r="W38" i="5" s="1"/>
  <c r="AG37" i="5"/>
  <c r="AG38" i="5" s="1"/>
  <c r="AF37" i="5"/>
  <c r="AF38" i="5" s="1"/>
  <c r="H37" i="5"/>
  <c r="H38" i="5" s="1"/>
  <c r="R36" i="5"/>
  <c r="R37" i="5" s="1"/>
  <c r="L37" i="5"/>
  <c r="K37" i="5"/>
  <c r="K38" i="5" s="1"/>
  <c r="J37" i="5"/>
  <c r="J38" i="5" s="1"/>
  <c r="AE37" i="5"/>
  <c r="G37" i="5"/>
  <c r="Q36" i="5"/>
  <c r="AD37" i="5"/>
  <c r="F37" i="5"/>
  <c r="F38" i="5" s="1"/>
  <c r="P36" i="5"/>
  <c r="P37" i="5" s="1"/>
  <c r="AJ37" i="5"/>
  <c r="AJ38" i="5" s="1"/>
  <c r="I37" i="5"/>
  <c r="AC37" i="5"/>
  <c r="AC38" i="5" s="1"/>
  <c r="E37" i="5"/>
  <c r="O36" i="5"/>
  <c r="AB37" i="5"/>
  <c r="AB38" i="5" s="1"/>
  <c r="AL36" i="5"/>
  <c r="AL37" i="5" s="1"/>
  <c r="N36" i="5"/>
  <c r="N37" i="5" s="1"/>
  <c r="AA37" i="5"/>
  <c r="AK36" i="5"/>
  <c r="M36" i="5"/>
  <c r="AH37" i="5"/>
  <c r="AH38" i="5" s="1"/>
  <c r="AI37" i="5"/>
  <c r="AI38" i="5" s="1"/>
  <c r="AI39" i="5" s="1"/>
  <c r="D37" i="5"/>
  <c r="D38" i="5" s="1"/>
  <c r="T27" i="5"/>
  <c r="V27" i="5"/>
  <c r="U27" i="5"/>
  <c r="S27" i="5"/>
  <c r="W27" i="5"/>
  <c r="Y27" i="5"/>
  <c r="X27" i="5"/>
  <c r="AA27" i="5"/>
  <c r="Z28" i="5"/>
  <c r="Z29" i="5" s="1"/>
  <c r="AB28" i="5"/>
  <c r="AB29" i="5" s="1"/>
  <c r="AF28" i="5"/>
  <c r="H28" i="5"/>
  <c r="H29" i="5" s="1"/>
  <c r="H25" i="5" s="1"/>
  <c r="R27" i="5"/>
  <c r="AI28" i="5"/>
  <c r="AI29" i="5" s="1"/>
  <c r="I28" i="5"/>
  <c r="I29" i="5" s="1"/>
  <c r="I25" i="5" s="1"/>
  <c r="AE28" i="5"/>
  <c r="G28" i="5"/>
  <c r="G29" i="5" s="1"/>
  <c r="G25" i="5" s="1"/>
  <c r="Q27" i="5"/>
  <c r="Q28" i="5" s="1"/>
  <c r="Q29" i="5" s="1"/>
  <c r="J28" i="5"/>
  <c r="AD28" i="5"/>
  <c r="F28" i="5"/>
  <c r="P27" i="5"/>
  <c r="AC28" i="5"/>
  <c r="AC29" i="5" s="1"/>
  <c r="E28" i="5"/>
  <c r="O27" i="5"/>
  <c r="O28" i="5" s="1"/>
  <c r="L28" i="5"/>
  <c r="L29" i="5" s="1"/>
  <c r="L25" i="5" s="1"/>
  <c r="AL27" i="5"/>
  <c r="N27" i="5"/>
  <c r="N28" i="5" s="1"/>
  <c r="AK27" i="5"/>
  <c r="AK28" i="5" s="1"/>
  <c r="M27" i="5"/>
  <c r="M28" i="5" s="1"/>
  <c r="AG28" i="5"/>
  <c r="K27" i="5"/>
  <c r="K28" i="5" s="1"/>
  <c r="AJ28" i="5"/>
  <c r="AJ29" i="5" s="1"/>
  <c r="AH27" i="5"/>
  <c r="AH28" i="5" s="1"/>
  <c r="D28" i="5"/>
  <c r="D29" i="5" s="1"/>
  <c r="D20" i="5"/>
  <c r="D17" i="5" s="1"/>
  <c r="S19" i="5"/>
  <c r="S20" i="5" s="1"/>
  <c r="S17" i="5" s="1"/>
  <c r="T19" i="5"/>
  <c r="T20" i="5" s="1"/>
  <c r="T17" i="5" s="1"/>
  <c r="U20" i="5"/>
  <c r="U17" i="5" s="1"/>
  <c r="V20" i="5"/>
  <c r="V17" i="5" s="1"/>
  <c r="R19" i="5"/>
  <c r="R20" i="5" s="1"/>
  <c r="R17" i="5" s="1"/>
  <c r="Z19" i="5"/>
  <c r="Z20" i="5" s="1"/>
  <c r="Z17" i="5" s="1"/>
  <c r="X20" i="5"/>
  <c r="X17" i="5" s="1"/>
  <c r="W19" i="5"/>
  <c r="W20" i="5" s="1"/>
  <c r="W17" i="5" s="1"/>
  <c r="Q20" i="5"/>
  <c r="Q17" i="5" s="1"/>
  <c r="AE20" i="5"/>
  <c r="AE17" i="5" s="1"/>
  <c r="G20" i="5"/>
  <c r="G17" i="5" s="1"/>
  <c r="AD20" i="5"/>
  <c r="AD17" i="5" s="1"/>
  <c r="F20" i="5"/>
  <c r="F17" i="5" s="1"/>
  <c r="P19" i="5"/>
  <c r="AK20" i="5"/>
  <c r="AK17" i="5" s="1"/>
  <c r="AI20" i="5"/>
  <c r="AI17" i="5" s="1"/>
  <c r="AC20" i="5"/>
  <c r="AC17" i="5" s="1"/>
  <c r="E20" i="5"/>
  <c r="E17" i="5" s="1"/>
  <c r="O19" i="5"/>
  <c r="O20" i="5" s="1"/>
  <c r="L20" i="5"/>
  <c r="L17" i="5" s="1"/>
  <c r="AF20" i="5"/>
  <c r="AF17" i="5" s="1"/>
  <c r="AB20" i="5"/>
  <c r="AB17" i="5" s="1"/>
  <c r="N19" i="5"/>
  <c r="N20" i="5" s="1"/>
  <c r="N17" i="5" s="1"/>
  <c r="M20" i="5"/>
  <c r="M17" i="5" s="1"/>
  <c r="AJ20" i="5"/>
  <c r="AJ17" i="5" s="1"/>
  <c r="I20" i="5"/>
  <c r="I17" i="5" s="1"/>
  <c r="J20" i="5"/>
  <c r="J17" i="5" s="1"/>
  <c r="K20" i="5"/>
  <c r="K17" i="5" s="1"/>
  <c r="AH20" i="5"/>
  <c r="AH17" i="5" s="1"/>
  <c r="AG20" i="5"/>
  <c r="AG17" i="5" s="1"/>
  <c r="H20" i="5"/>
  <c r="H17" i="5" s="1"/>
  <c r="AL20" i="5"/>
  <c r="AL17" i="5" s="1"/>
  <c r="AL22" i="5"/>
  <c r="T12" i="5"/>
  <c r="T10" i="5" s="1"/>
  <c r="H10" i="5"/>
  <c r="E10" i="5"/>
  <c r="R12" i="5"/>
  <c r="R10" i="5" s="1"/>
  <c r="Q12" i="5"/>
  <c r="Q10" i="5" s="1"/>
  <c r="P12" i="5"/>
  <c r="P10" i="5" s="1"/>
  <c r="L8" i="21" l="1"/>
  <c r="L12" i="16"/>
  <c r="L12" i="17" s="1"/>
  <c r="L27" i="16"/>
  <c r="L27" i="17" s="1"/>
  <c r="M27" i="16"/>
  <c r="M27" i="17" s="1"/>
  <c r="M6" i="16"/>
  <c r="M6" i="17" s="1"/>
  <c r="M16" i="21"/>
  <c r="L7" i="16"/>
  <c r="L7" i="17" s="1"/>
  <c r="L11" i="21"/>
  <c r="M9" i="21"/>
  <c r="L18" i="16"/>
  <c r="L18" i="17" s="1"/>
  <c r="L12" i="21"/>
  <c r="L13" i="16"/>
  <c r="L13" i="17" s="1"/>
  <c r="L19" i="21"/>
  <c r="M6" i="21"/>
  <c r="L25" i="21"/>
  <c r="J48" i="26"/>
  <c r="O28" i="2"/>
  <c r="O24" i="2"/>
  <c r="O21" i="2"/>
  <c r="O18" i="2"/>
  <c r="L55" i="26"/>
  <c r="L33" i="26"/>
  <c r="K14" i="26"/>
  <c r="C14" i="26" s="1"/>
  <c r="Y17" i="1" s="1"/>
  <c r="K22" i="26"/>
  <c r="C22" i="26" s="1"/>
  <c r="Y25" i="1" s="1"/>
  <c r="K55" i="26"/>
  <c r="K33" i="26"/>
  <c r="J49" i="26"/>
  <c r="J33" i="26"/>
  <c r="I35" i="26"/>
  <c r="I32" i="26"/>
  <c r="I33" i="26"/>
  <c r="AI138" i="5"/>
  <c r="AI139" i="5" s="1"/>
  <c r="CG106" i="6"/>
  <c r="CG96" i="6" s="1"/>
  <c r="AK106" i="6"/>
  <c r="AK96" i="6" s="1"/>
  <c r="L20" i="16"/>
  <c r="L20" i="17" s="1"/>
  <c r="M14" i="16"/>
  <c r="M14" i="17" s="1"/>
  <c r="M27" i="21"/>
  <c r="M22" i="16"/>
  <c r="M22" i="17" s="1"/>
  <c r="M23" i="16"/>
  <c r="M23" i="17" s="1"/>
  <c r="L26" i="21"/>
  <c r="M8" i="21"/>
  <c r="L24" i="21"/>
  <c r="M24" i="16"/>
  <c r="M24" i="17" s="1"/>
  <c r="L19" i="16"/>
  <c r="L19" i="17" s="1"/>
  <c r="L14" i="21"/>
  <c r="AN139" i="6"/>
  <c r="AN140" i="6" s="1"/>
  <c r="M19" i="16"/>
  <c r="M19" i="17" s="1"/>
  <c r="M8" i="16"/>
  <c r="M8" i="17" s="1"/>
  <c r="M14" i="21"/>
  <c r="L17" i="21"/>
  <c r="L16" i="21"/>
  <c r="M26" i="21"/>
  <c r="L8" i="16"/>
  <c r="L8" i="17" s="1"/>
  <c r="M13" i="16"/>
  <c r="M13" i="17" s="1"/>
  <c r="L10" i="16"/>
  <c r="L10" i="17" s="1"/>
  <c r="M11" i="16"/>
  <c r="M11" i="17" s="1"/>
  <c r="M25" i="21"/>
  <c r="M20" i="16"/>
  <c r="M20" i="17" s="1"/>
  <c r="M15" i="16"/>
  <c r="M15" i="17" s="1"/>
  <c r="L14" i="16"/>
  <c r="L14" i="17" s="1"/>
  <c r="M18" i="16"/>
  <c r="M18" i="17" s="1"/>
  <c r="M17" i="21"/>
  <c r="L11" i="16"/>
  <c r="L11" i="17" s="1"/>
  <c r="L23" i="16"/>
  <c r="L23" i="17" s="1"/>
  <c r="M21" i="21"/>
  <c r="L6" i="21"/>
  <c r="L18" i="21"/>
  <c r="L21" i="21"/>
  <c r="BP121" i="6"/>
  <c r="BP122" i="6" s="1"/>
  <c r="BP123" i="6" s="1"/>
  <c r="BP112" i="6" s="1"/>
  <c r="J157" i="24"/>
  <c r="J158" i="24" s="1"/>
  <c r="J159" i="24" s="1"/>
  <c r="AH104" i="6"/>
  <c r="AH105" i="6" s="1"/>
  <c r="AH106" i="6" s="1"/>
  <c r="AH96" i="6" s="1"/>
  <c r="CC105" i="24"/>
  <c r="CC106" i="24" s="1"/>
  <c r="CC96" i="24" s="1"/>
  <c r="AZ158" i="6"/>
  <c r="AZ159" i="6" s="1"/>
  <c r="AZ160" i="6" s="1"/>
  <c r="AO156" i="5"/>
  <c r="AO157" i="5" s="1"/>
  <c r="AO158" i="5" s="1"/>
  <c r="BI158" i="6"/>
  <c r="R103" i="24"/>
  <c r="R104" i="24" s="1"/>
  <c r="H106" i="24"/>
  <c r="H96" i="24" s="1"/>
  <c r="T156" i="5"/>
  <c r="T157" i="5" s="1"/>
  <c r="CH155" i="5"/>
  <c r="CH156" i="5" s="1"/>
  <c r="BT104" i="24"/>
  <c r="BT105" i="24" s="1"/>
  <c r="AR156" i="5"/>
  <c r="AR157" i="5" s="1"/>
  <c r="AR158" i="5" s="1"/>
  <c r="AR159" i="5" s="1"/>
  <c r="AR160" i="5" s="1"/>
  <c r="AR147" i="5" s="1"/>
  <c r="BD120" i="24"/>
  <c r="AO141" i="6"/>
  <c r="AO129" i="6" s="1"/>
  <c r="BB104" i="6"/>
  <c r="BB105" i="6" s="1"/>
  <c r="AU155" i="24"/>
  <c r="AU156" i="24" s="1"/>
  <c r="CH155" i="6"/>
  <c r="CH156" i="6" s="1"/>
  <c r="AZ120" i="6"/>
  <c r="AZ121" i="6" s="1"/>
  <c r="AZ122" i="6" s="1"/>
  <c r="AZ123" i="6" s="1"/>
  <c r="V141" i="24"/>
  <c r="V129" i="24" s="1"/>
  <c r="BN96" i="6"/>
  <c r="AC121" i="24"/>
  <c r="AC122" i="24" s="1"/>
  <c r="F137" i="6"/>
  <c r="F138" i="6" s="1"/>
  <c r="G102" i="6"/>
  <c r="AH121" i="24"/>
  <c r="AH122" i="24" s="1"/>
  <c r="AH123" i="24" s="1"/>
  <c r="BE103" i="6"/>
  <c r="BE104" i="6" s="1"/>
  <c r="BE105" i="6" s="1"/>
  <c r="M157" i="5"/>
  <c r="M158" i="5" s="1"/>
  <c r="U158" i="5"/>
  <c r="U159" i="5" s="1"/>
  <c r="AW121" i="24"/>
  <c r="AW122" i="24" s="1"/>
  <c r="AW123" i="24" s="1"/>
  <c r="AW112" i="24" s="1"/>
  <c r="Z155" i="5"/>
  <c r="Z156" i="5" s="1"/>
  <c r="AO105" i="6"/>
  <c r="AO106" i="6" s="1"/>
  <c r="BI104" i="6"/>
  <c r="BI105" i="6" s="1"/>
  <c r="BI106" i="6" s="1"/>
  <c r="K119" i="24"/>
  <c r="K120" i="24" s="1"/>
  <c r="K121" i="24" s="1"/>
  <c r="K122" i="24" s="1"/>
  <c r="BN105" i="24"/>
  <c r="BN106" i="24" s="1"/>
  <c r="BN96" i="24" s="1"/>
  <c r="AU157" i="6"/>
  <c r="AY141" i="24"/>
  <c r="AY129" i="24" s="1"/>
  <c r="BD157" i="24"/>
  <c r="BD158" i="24" s="1"/>
  <c r="BD159" i="24" s="1"/>
  <c r="CD157" i="24"/>
  <c r="CD158" i="24" s="1"/>
  <c r="CD159" i="24" s="1"/>
  <c r="CD160" i="24" s="1"/>
  <c r="CD147" i="24" s="1"/>
  <c r="H154" i="24"/>
  <c r="H155" i="24" s="1"/>
  <c r="BU155" i="6"/>
  <c r="BU156" i="6" s="1"/>
  <c r="BV139" i="6"/>
  <c r="BV140" i="6" s="1"/>
  <c r="AX137" i="24"/>
  <c r="AX138" i="24" s="1"/>
  <c r="BR104" i="6"/>
  <c r="BE136" i="6"/>
  <c r="BC119" i="6"/>
  <c r="BC120" i="6" s="1"/>
  <c r="BC121" i="6" s="1"/>
  <c r="BC122" i="6" s="1"/>
  <c r="BC123" i="6" s="1"/>
  <c r="BC112" i="6" s="1"/>
  <c r="S159" i="5"/>
  <c r="S160" i="5" s="1"/>
  <c r="BP123" i="24"/>
  <c r="BP112" i="24" s="1"/>
  <c r="CG138" i="6"/>
  <c r="CG139" i="6" s="1"/>
  <c r="I157" i="24"/>
  <c r="I158" i="24" s="1"/>
  <c r="I159" i="24" s="1"/>
  <c r="T96" i="24"/>
  <c r="AY122" i="24"/>
  <c r="AY123" i="24" s="1"/>
  <c r="BL139" i="6"/>
  <c r="BL140" i="6" s="1"/>
  <c r="BL141" i="6" s="1"/>
  <c r="BM96" i="24"/>
  <c r="CE159" i="24"/>
  <c r="CE160" i="24" s="1"/>
  <c r="CE147" i="24" s="1"/>
  <c r="BQ104" i="24"/>
  <c r="BQ105" i="24" s="1"/>
  <c r="T120" i="6"/>
  <c r="AC121" i="6"/>
  <c r="AC122" i="6" s="1"/>
  <c r="AC123" i="6" s="1"/>
  <c r="AC112" i="6" s="1"/>
  <c r="BY135" i="6"/>
  <c r="Y155" i="24"/>
  <c r="Y156" i="24" s="1"/>
  <c r="Y157" i="24" s="1"/>
  <c r="Y158" i="24" s="1"/>
  <c r="BZ129" i="24"/>
  <c r="AD105" i="6"/>
  <c r="AD106" i="6" s="1"/>
  <c r="AD96" i="6" s="1"/>
  <c r="R141" i="6"/>
  <c r="R129" i="6" s="1"/>
  <c r="AM104" i="24"/>
  <c r="AM105" i="24" s="1"/>
  <c r="E138" i="24"/>
  <c r="E139" i="24" s="1"/>
  <c r="BT138" i="6"/>
  <c r="BL121" i="24"/>
  <c r="BL122" i="24" s="1"/>
  <c r="BL123" i="24" s="1"/>
  <c r="BL112" i="24" s="1"/>
  <c r="BY159" i="6"/>
  <c r="BD155" i="5"/>
  <c r="BD156" i="5" s="1"/>
  <c r="AI119" i="24"/>
  <c r="BB140" i="24"/>
  <c r="BB141" i="24" s="1"/>
  <c r="BB129" i="24" s="1"/>
  <c r="E155" i="24"/>
  <c r="E156" i="24" s="1"/>
  <c r="AZ105" i="6"/>
  <c r="AZ106" i="6" s="1"/>
  <c r="AZ96" i="6" s="1"/>
  <c r="AC155" i="6"/>
  <c r="O155" i="5"/>
  <c r="O156" i="5" s="1"/>
  <c r="O157" i="5" s="1"/>
  <c r="O158" i="5" s="1"/>
  <c r="O159" i="5" s="1"/>
  <c r="BU105" i="5"/>
  <c r="BU106" i="5" s="1"/>
  <c r="CB156" i="24"/>
  <c r="CB157" i="24" s="1"/>
  <c r="BY136" i="24"/>
  <c r="BY137" i="24" s="1"/>
  <c r="AX120" i="24"/>
  <c r="AX121" i="24" s="1"/>
  <c r="AX122" i="24" s="1"/>
  <c r="AX123" i="24" s="1"/>
  <c r="BJ122" i="24"/>
  <c r="BJ123" i="24" s="1"/>
  <c r="BJ112" i="24" s="1"/>
  <c r="BU141" i="6"/>
  <c r="BU129" i="6" s="1"/>
  <c r="BX120" i="24"/>
  <c r="BX121" i="24" s="1"/>
  <c r="BX122" i="24" s="1"/>
  <c r="BX123" i="24" s="1"/>
  <c r="BX112" i="24" s="1"/>
  <c r="AE120" i="6"/>
  <c r="AE121" i="6" s="1"/>
  <c r="AE122" i="6" s="1"/>
  <c r="M136" i="24"/>
  <c r="AJ104" i="6"/>
  <c r="X156" i="5"/>
  <c r="X157" i="5" s="1"/>
  <c r="BO147" i="5"/>
  <c r="X156" i="24"/>
  <c r="BI138" i="24"/>
  <c r="CE104" i="6"/>
  <c r="BR121" i="24"/>
  <c r="BR122" i="24" s="1"/>
  <c r="BT120" i="24"/>
  <c r="BT121" i="24" s="1"/>
  <c r="AW156" i="6"/>
  <c r="AW157" i="6" s="1"/>
  <c r="AW158" i="6" s="1"/>
  <c r="AW159" i="6" s="1"/>
  <c r="AW160" i="6" s="1"/>
  <c r="BJ105" i="24"/>
  <c r="BJ106" i="24" s="1"/>
  <c r="F137" i="24"/>
  <c r="F138" i="24" s="1"/>
  <c r="F139" i="24" s="1"/>
  <c r="CC157" i="24"/>
  <c r="CC158" i="24" s="1"/>
  <c r="CC159" i="24" s="1"/>
  <c r="CC160" i="24" s="1"/>
  <c r="CC147" i="24" s="1"/>
  <c r="O156" i="6"/>
  <c r="AV138" i="6"/>
  <c r="AV139" i="6" s="1"/>
  <c r="AV140" i="6" s="1"/>
  <c r="J137" i="6"/>
  <c r="J138" i="6" s="1"/>
  <c r="Z159" i="24"/>
  <c r="Z160" i="24" s="1"/>
  <c r="BS138" i="6"/>
  <c r="BS139" i="6" s="1"/>
  <c r="BS140" i="6" s="1"/>
  <c r="BA96" i="24"/>
  <c r="D136" i="24"/>
  <c r="D137" i="24" s="1"/>
  <c r="K136" i="6"/>
  <c r="K137" i="6" s="1"/>
  <c r="BR105" i="24"/>
  <c r="BR106" i="24" s="1"/>
  <c r="BR96" i="24" s="1"/>
  <c r="AI105" i="6"/>
  <c r="AI106" i="6" s="1"/>
  <c r="AI96" i="6" s="1"/>
  <c r="BH103" i="6"/>
  <c r="CG122" i="24"/>
  <c r="CG123" i="24" s="1"/>
  <c r="CG112" i="24" s="1"/>
  <c r="H118" i="6"/>
  <c r="H119" i="6" s="1"/>
  <c r="H120" i="6" s="1"/>
  <c r="H121" i="6" s="1"/>
  <c r="H122" i="6" s="1"/>
  <c r="H123" i="6" s="1"/>
  <c r="H112" i="6" s="1"/>
  <c r="BW120" i="6"/>
  <c r="BW121" i="6" s="1"/>
  <c r="BW122" i="6" s="1"/>
  <c r="BW123" i="6" s="1"/>
  <c r="AS121" i="6"/>
  <c r="AS122" i="6" s="1"/>
  <c r="AS123" i="6" s="1"/>
  <c r="AS112" i="6" s="1"/>
  <c r="BI159" i="6"/>
  <c r="BI160" i="6" s="1"/>
  <c r="G136" i="24"/>
  <c r="G137" i="24" s="1"/>
  <c r="G138" i="24" s="1"/>
  <c r="AK119" i="24"/>
  <c r="AN120" i="24"/>
  <c r="AN121" i="24" s="1"/>
  <c r="AN122" i="24" s="1"/>
  <c r="BK119" i="6"/>
  <c r="BK120" i="6" s="1"/>
  <c r="BK121" i="6" s="1"/>
  <c r="BV138" i="24"/>
  <c r="BV139" i="24" s="1"/>
  <c r="BV140" i="24" s="1"/>
  <c r="AV140" i="24"/>
  <c r="AS158" i="5"/>
  <c r="AS159" i="5" s="1"/>
  <c r="BS156" i="6"/>
  <c r="Q105" i="6"/>
  <c r="Q106" i="6" s="1"/>
  <c r="AK96" i="24"/>
  <c r="BO139" i="6"/>
  <c r="BO140" i="6" s="1"/>
  <c r="BO141" i="6" s="1"/>
  <c r="BO129" i="6" s="1"/>
  <c r="O137" i="6"/>
  <c r="O138" i="6" s="1"/>
  <c r="CH139" i="24"/>
  <c r="CH140" i="24" s="1"/>
  <c r="CH141" i="24" s="1"/>
  <c r="CH129" i="24" s="1"/>
  <c r="Q120" i="6"/>
  <c r="Q121" i="6" s="1"/>
  <c r="Q122" i="6" s="1"/>
  <c r="BM106" i="6"/>
  <c r="BM96" i="6" s="1"/>
  <c r="M96" i="6"/>
  <c r="Y138" i="24"/>
  <c r="AM136" i="24"/>
  <c r="AM137" i="24" s="1"/>
  <c r="O155" i="24"/>
  <c r="X156" i="6"/>
  <c r="X157" i="6" s="1"/>
  <c r="X158" i="6" s="1"/>
  <c r="X159" i="6" s="1"/>
  <c r="AH156" i="5"/>
  <c r="AB121" i="6"/>
  <c r="AB122" i="6" s="1"/>
  <c r="M119" i="6"/>
  <c r="AV105" i="24"/>
  <c r="AV106" i="24" s="1"/>
  <c r="AV96" i="24" s="1"/>
  <c r="CC139" i="24"/>
  <c r="CC140" i="24" s="1"/>
  <c r="CC141" i="24" s="1"/>
  <c r="CC129" i="24" s="1"/>
  <c r="BH156" i="6"/>
  <c r="BP135" i="6"/>
  <c r="BP136" i="6" s="1"/>
  <c r="AO121" i="6"/>
  <c r="AO122" i="6" s="1"/>
  <c r="BQ96" i="6"/>
  <c r="BV156" i="6"/>
  <c r="BV157" i="6" s="1"/>
  <c r="BV158" i="6" s="1"/>
  <c r="AH156" i="24"/>
  <c r="AH157" i="24" s="1"/>
  <c r="AM118" i="6"/>
  <c r="BK140" i="24"/>
  <c r="BK141" i="24" s="1"/>
  <c r="BK129" i="24" s="1"/>
  <c r="BC102" i="6"/>
  <c r="BC103" i="6" s="1"/>
  <c r="BE157" i="24"/>
  <c r="BE158" i="24" s="1"/>
  <c r="P137" i="24"/>
  <c r="AR104" i="24"/>
  <c r="AR105" i="24" s="1"/>
  <c r="AU122" i="6"/>
  <c r="AU123" i="6" s="1"/>
  <c r="AU112" i="6" s="1"/>
  <c r="AE104" i="24"/>
  <c r="AE105" i="24" s="1"/>
  <c r="AE106" i="24" s="1"/>
  <c r="AE96" i="24" s="1"/>
  <c r="K103" i="6"/>
  <c r="K104" i="6" s="1"/>
  <c r="CG121" i="6"/>
  <c r="CG122" i="6" s="1"/>
  <c r="CG123" i="6" s="1"/>
  <c r="CG112" i="6" s="1"/>
  <c r="AS105" i="6"/>
  <c r="AS106" i="6" s="1"/>
  <c r="AS96" i="6" s="1"/>
  <c r="BM155" i="6"/>
  <c r="BM156" i="6" s="1"/>
  <c r="L105" i="24"/>
  <c r="BE157" i="6"/>
  <c r="BE158" i="6" s="1"/>
  <c r="BE159" i="6" s="1"/>
  <c r="CH120" i="24"/>
  <c r="CH121" i="24" s="1"/>
  <c r="CH122" i="24" s="1"/>
  <c r="CH123" i="24" s="1"/>
  <c r="CH112" i="24" s="1"/>
  <c r="AG102" i="6"/>
  <c r="Y119" i="6"/>
  <c r="L157" i="6"/>
  <c r="L158" i="6" s="1"/>
  <c r="AB158" i="6"/>
  <c r="AB159" i="6" s="1"/>
  <c r="G120" i="24"/>
  <c r="G121" i="24" s="1"/>
  <c r="G122" i="24" s="1"/>
  <c r="G123" i="24" s="1"/>
  <c r="G112" i="24" s="1"/>
  <c r="BG139" i="6"/>
  <c r="Z105" i="24"/>
  <c r="Z106" i="24" s="1"/>
  <c r="Z96" i="24" s="1"/>
  <c r="P103" i="6"/>
  <c r="P104" i="6" s="1"/>
  <c r="BY119" i="24"/>
  <c r="BY120" i="24" s="1"/>
  <c r="BY121" i="24" s="1"/>
  <c r="BY122" i="24" s="1"/>
  <c r="AY157" i="5"/>
  <c r="BO158" i="6"/>
  <c r="BO159" i="6" s="1"/>
  <c r="BU96" i="24"/>
  <c r="G104" i="24"/>
  <c r="G105" i="24" s="1"/>
  <c r="G106" i="24" s="1"/>
  <c r="G96" i="24" s="1"/>
  <c r="Y104" i="24"/>
  <c r="Y105" i="24" s="1"/>
  <c r="W156" i="24"/>
  <c r="W157" i="24" s="1"/>
  <c r="V104" i="24"/>
  <c r="AC102" i="6"/>
  <c r="S158" i="24"/>
  <c r="BV156" i="24"/>
  <c r="BV157" i="24" s="1"/>
  <c r="T139" i="24"/>
  <c r="BD138" i="24"/>
  <c r="BD139" i="24" s="1"/>
  <c r="Q140" i="24"/>
  <c r="Q141" i="24" s="1"/>
  <c r="Q129" i="24" s="1"/>
  <c r="AN156" i="6"/>
  <c r="AN157" i="6" s="1"/>
  <c r="AN158" i="6" s="1"/>
  <c r="AN159" i="6" s="1"/>
  <c r="AN160" i="6" s="1"/>
  <c r="AN147" i="6" s="1"/>
  <c r="CD154" i="6"/>
  <c r="AP157" i="6"/>
  <c r="AP158" i="6" s="1"/>
  <c r="AP159" i="6" s="1"/>
  <c r="AP160" i="6" s="1"/>
  <c r="AP147" i="6" s="1"/>
  <c r="AQ119" i="24"/>
  <c r="AQ120" i="24" s="1"/>
  <c r="AO141" i="24"/>
  <c r="AO129" i="24" s="1"/>
  <c r="AC106" i="24"/>
  <c r="AC96" i="24" s="1"/>
  <c r="AJ157" i="24"/>
  <c r="Q157" i="24"/>
  <c r="Q158" i="24" s="1"/>
  <c r="AD136" i="24"/>
  <c r="AD137" i="24" s="1"/>
  <c r="BG104" i="6"/>
  <c r="BG105" i="6" s="1"/>
  <c r="BG106" i="6" s="1"/>
  <c r="BW105" i="24"/>
  <c r="AT122" i="6"/>
  <c r="AT123" i="6" s="1"/>
  <c r="AV157" i="24"/>
  <c r="AV158" i="24" s="1"/>
  <c r="AV159" i="24" s="1"/>
  <c r="AV160" i="24" s="1"/>
  <c r="AV147" i="24" s="1"/>
  <c r="AU139" i="6"/>
  <c r="AU140" i="6" s="1"/>
  <c r="AU141" i="6" s="1"/>
  <c r="AU129" i="6" s="1"/>
  <c r="AZ120" i="24"/>
  <c r="AF104" i="24"/>
  <c r="AF105" i="24" s="1"/>
  <c r="AF106" i="24" s="1"/>
  <c r="BZ105" i="6"/>
  <c r="BZ106" i="6" s="1"/>
  <c r="BZ96" i="6" s="1"/>
  <c r="D137" i="6"/>
  <c r="F119" i="24"/>
  <c r="CA136" i="6"/>
  <c r="CC122" i="6"/>
  <c r="CC123" i="6" s="1"/>
  <c r="CC112" i="6" s="1"/>
  <c r="AY102" i="24"/>
  <c r="BY104" i="6"/>
  <c r="BY105" i="6" s="1"/>
  <c r="BY106" i="6" s="1"/>
  <c r="BY96" i="6" s="1"/>
  <c r="BD138" i="6"/>
  <c r="BD139" i="6" s="1"/>
  <c r="BD140" i="6" s="1"/>
  <c r="BL155" i="24"/>
  <c r="AR155" i="6"/>
  <c r="AN104" i="24"/>
  <c r="AN105" i="24" s="1"/>
  <c r="AN106" i="24" s="1"/>
  <c r="AN96" i="24" s="1"/>
  <c r="BZ120" i="24"/>
  <c r="AX156" i="6"/>
  <c r="AX157" i="6" s="1"/>
  <c r="AQ121" i="6"/>
  <c r="AQ122" i="6" s="1"/>
  <c r="AQ123" i="6" s="1"/>
  <c r="E156" i="5"/>
  <c r="E157" i="5" s="1"/>
  <c r="E158" i="5" s="1"/>
  <c r="BC137" i="6"/>
  <c r="BC138" i="6" s="1"/>
  <c r="AF120" i="6"/>
  <c r="AF121" i="6" s="1"/>
  <c r="R155" i="6"/>
  <c r="R156" i="6" s="1"/>
  <c r="R157" i="6" s="1"/>
  <c r="CF157" i="24"/>
  <c r="U138" i="6"/>
  <c r="V105" i="6"/>
  <c r="V106" i="6" s="1"/>
  <c r="R158" i="24"/>
  <c r="R159" i="24" s="1"/>
  <c r="BF106" i="24"/>
  <c r="BF96" i="24" s="1"/>
  <c r="J103" i="6"/>
  <c r="J104" i="6" s="1"/>
  <c r="J105" i="6" s="1"/>
  <c r="J106" i="6" s="1"/>
  <c r="V153" i="24"/>
  <c r="AI103" i="24"/>
  <c r="AI104" i="24" s="1"/>
  <c r="AI105" i="24" s="1"/>
  <c r="AI106" i="24" s="1"/>
  <c r="BV106" i="24"/>
  <c r="BV96" i="24" s="1"/>
  <c r="T158" i="24"/>
  <c r="T159" i="24" s="1"/>
  <c r="T160" i="24" s="1"/>
  <c r="T147" i="24" s="1"/>
  <c r="AT140" i="5"/>
  <c r="AT141" i="5" s="1"/>
  <c r="AT129" i="5" s="1"/>
  <c r="AA136" i="6"/>
  <c r="BA155" i="24"/>
  <c r="BA156" i="24" s="1"/>
  <c r="BD103" i="24"/>
  <c r="BO140" i="24"/>
  <c r="BO141" i="24" s="1"/>
  <c r="BO129" i="24" s="1"/>
  <c r="BE138" i="24"/>
  <c r="BE139" i="24" s="1"/>
  <c r="BH138" i="6"/>
  <c r="AM156" i="5"/>
  <c r="AM157" i="5" s="1"/>
  <c r="BH156" i="24"/>
  <c r="AH139" i="6"/>
  <c r="AL154" i="24"/>
  <c r="CB112" i="24"/>
  <c r="BX154" i="24"/>
  <c r="BX104" i="6"/>
  <c r="BX105" i="6" s="1"/>
  <c r="AP123" i="24"/>
  <c r="AP112" i="24" s="1"/>
  <c r="AK156" i="6"/>
  <c r="AK157" i="6" s="1"/>
  <c r="P121" i="6"/>
  <c r="P122" i="6" s="1"/>
  <c r="P123" i="6" s="1"/>
  <c r="P112" i="6" s="1"/>
  <c r="D102" i="24"/>
  <c r="BZ154" i="6"/>
  <c r="BB118" i="6"/>
  <c r="BB119" i="6" s="1"/>
  <c r="X140" i="24"/>
  <c r="X141" i="24" s="1"/>
  <c r="X129" i="24" s="1"/>
  <c r="BS119" i="24"/>
  <c r="BS120" i="24" s="1"/>
  <c r="X104" i="6"/>
  <c r="X105" i="6" s="1"/>
  <c r="X106" i="6" s="1"/>
  <c r="X96" i="6" s="1"/>
  <c r="AH154" i="6"/>
  <c r="AH155" i="6" s="1"/>
  <c r="K157" i="6"/>
  <c r="AJ155" i="5"/>
  <c r="AJ156" i="5" s="1"/>
  <c r="AD154" i="24"/>
  <c r="T154" i="6"/>
  <c r="AE136" i="6"/>
  <c r="BK122" i="24"/>
  <c r="BK123" i="24" s="1"/>
  <c r="O105" i="24"/>
  <c r="O106" i="24" s="1"/>
  <c r="O96" i="24" s="1"/>
  <c r="CF119" i="6"/>
  <c r="CF120" i="6" s="1"/>
  <c r="CF121" i="6" s="1"/>
  <c r="CF122" i="6" s="1"/>
  <c r="N155" i="24"/>
  <c r="AS136" i="24"/>
  <c r="AS137" i="24" s="1"/>
  <c r="AS138" i="24" s="1"/>
  <c r="U156" i="6"/>
  <c r="U157" i="6" s="1"/>
  <c r="U158" i="6" s="1"/>
  <c r="P138" i="6"/>
  <c r="S158" i="6"/>
  <c r="S159" i="6" s="1"/>
  <c r="S160" i="6" s="1"/>
  <c r="BW103" i="6"/>
  <c r="W103" i="24"/>
  <c r="W104" i="24" s="1"/>
  <c r="BX157" i="6"/>
  <c r="BX158" i="6" s="1"/>
  <c r="Z119" i="6"/>
  <c r="Z120" i="6" s="1"/>
  <c r="AI137" i="6"/>
  <c r="AI138" i="6" s="1"/>
  <c r="BB120" i="24"/>
  <c r="BB121" i="24" s="1"/>
  <c r="BE118" i="6"/>
  <c r="BE119" i="6" s="1"/>
  <c r="AF105" i="6"/>
  <c r="AF106" i="6" s="1"/>
  <c r="BZ104" i="24"/>
  <c r="BZ105" i="24" s="1"/>
  <c r="BZ106" i="24" s="1"/>
  <c r="BZ96" i="24" s="1"/>
  <c r="M153" i="24"/>
  <c r="AP120" i="6"/>
  <c r="AP121" i="6" s="1"/>
  <c r="BQ121" i="24"/>
  <c r="BQ122" i="24" s="1"/>
  <c r="BQ123" i="24" s="1"/>
  <c r="BQ112" i="24" s="1"/>
  <c r="Z158" i="6"/>
  <c r="Z159" i="6" s="1"/>
  <c r="BG156" i="24"/>
  <c r="I158" i="5"/>
  <c r="I159" i="5" s="1"/>
  <c r="J119" i="6"/>
  <c r="BR138" i="6"/>
  <c r="BR139" i="6" s="1"/>
  <c r="BR140" i="6" s="1"/>
  <c r="BR141" i="6" s="1"/>
  <c r="AS157" i="6"/>
  <c r="AS158" i="6" s="1"/>
  <c r="BH121" i="6"/>
  <c r="BH122" i="6" s="1"/>
  <c r="BH123" i="6" s="1"/>
  <c r="BH112" i="6" s="1"/>
  <c r="CB135" i="24"/>
  <c r="BW129" i="6"/>
  <c r="N121" i="6"/>
  <c r="N122" i="6" s="1"/>
  <c r="N123" i="6" s="1"/>
  <c r="AG118" i="6"/>
  <c r="AG119" i="6" s="1"/>
  <c r="AG120" i="6" s="1"/>
  <c r="BJ122" i="6"/>
  <c r="BJ123" i="6" s="1"/>
  <c r="W118" i="24"/>
  <c r="W119" i="24" s="1"/>
  <c r="W120" i="24" s="1"/>
  <c r="BD155" i="6"/>
  <c r="BD156" i="6" s="1"/>
  <c r="BD157" i="6" s="1"/>
  <c r="BO155" i="24"/>
  <c r="BF158" i="24"/>
  <c r="BF159" i="24" s="1"/>
  <c r="AR140" i="24"/>
  <c r="AR141" i="24" s="1"/>
  <c r="BF138" i="24"/>
  <c r="AE153" i="6"/>
  <c r="AJ139" i="6"/>
  <c r="CE120" i="6"/>
  <c r="AH104" i="24"/>
  <c r="AH105" i="24" s="1"/>
  <c r="AH106" i="24" s="1"/>
  <c r="AH96" i="24" s="1"/>
  <c r="AT103" i="24"/>
  <c r="AT104" i="24" s="1"/>
  <c r="BF123" i="24"/>
  <c r="BF112" i="24" s="1"/>
  <c r="CC102" i="6"/>
  <c r="CC103" i="6" s="1"/>
  <c r="L136" i="24"/>
  <c r="P123" i="24"/>
  <c r="P112" i="24" s="1"/>
  <c r="CH119" i="6"/>
  <c r="CH120" i="6" s="1"/>
  <c r="CH121" i="6" s="1"/>
  <c r="CH122" i="6" s="1"/>
  <c r="CH123" i="6" s="1"/>
  <c r="CH112" i="6" s="1"/>
  <c r="AT138" i="6"/>
  <c r="CG139" i="24"/>
  <c r="CG140" i="24" s="1"/>
  <c r="CG141" i="24" s="1"/>
  <c r="CG129" i="24" s="1"/>
  <c r="AS121" i="24"/>
  <c r="AS122" i="24" s="1"/>
  <c r="AS123" i="24" s="1"/>
  <c r="AS112" i="24" s="1"/>
  <c r="BQ155" i="6"/>
  <c r="CG105" i="24"/>
  <c r="CG106" i="24" s="1"/>
  <c r="CG96" i="24" s="1"/>
  <c r="AC154" i="24"/>
  <c r="AC155" i="24" s="1"/>
  <c r="AC156" i="24" s="1"/>
  <c r="CB103" i="6"/>
  <c r="CB104" i="6" s="1"/>
  <c r="AL137" i="24"/>
  <c r="AV157" i="6"/>
  <c r="AV158" i="6" s="1"/>
  <c r="AN155" i="24"/>
  <c r="AN156" i="24" s="1"/>
  <c r="BQ138" i="24"/>
  <c r="BQ139" i="24" s="1"/>
  <c r="BQ140" i="24" s="1"/>
  <c r="BQ141" i="24" s="1"/>
  <c r="BQ129" i="24" s="1"/>
  <c r="BM154" i="24"/>
  <c r="BM155" i="24" s="1"/>
  <c r="BA119" i="6"/>
  <c r="AL105" i="6"/>
  <c r="AL106" i="6" s="1"/>
  <c r="AL96" i="6" s="1"/>
  <c r="BM122" i="6"/>
  <c r="BM123" i="6" s="1"/>
  <c r="BM112" i="6" s="1"/>
  <c r="BK155" i="24"/>
  <c r="BK156" i="24" s="1"/>
  <c r="BS154" i="24"/>
  <c r="BJ139" i="24"/>
  <c r="BJ140" i="24" s="1"/>
  <c r="BO123" i="24"/>
  <c r="BO112" i="24" s="1"/>
  <c r="AY120" i="6"/>
  <c r="AY121" i="6" s="1"/>
  <c r="BP153" i="24"/>
  <c r="BP154" i="24" s="1"/>
  <c r="CA153" i="24"/>
  <c r="BX138" i="24"/>
  <c r="BX139" i="24" s="1"/>
  <c r="BX140" i="24" s="1"/>
  <c r="BX141" i="24" s="1"/>
  <c r="BX129" i="24" s="1"/>
  <c r="AR156" i="24"/>
  <c r="AC140" i="24"/>
  <c r="AC141" i="24" s="1"/>
  <c r="AC129" i="24" s="1"/>
  <c r="P156" i="24"/>
  <c r="P157" i="24" s="1"/>
  <c r="P158" i="24" s="1"/>
  <c r="P159" i="24" s="1"/>
  <c r="AF136" i="6"/>
  <c r="AF137" i="6" s="1"/>
  <c r="S138" i="6"/>
  <c r="S139" i="6" s="1"/>
  <c r="S140" i="6" s="1"/>
  <c r="S141" i="6" s="1"/>
  <c r="X137" i="6"/>
  <c r="X138" i="6" s="1"/>
  <c r="W160" i="6"/>
  <c r="W147" i="6" s="1"/>
  <c r="V147" i="6"/>
  <c r="U118" i="24"/>
  <c r="BE102" i="24"/>
  <c r="BE123" i="24"/>
  <c r="BE112" i="24" s="1"/>
  <c r="AZ154" i="24"/>
  <c r="BW147" i="6"/>
  <c r="BQ156" i="24"/>
  <c r="BQ157" i="24" s="1"/>
  <c r="AK154" i="24"/>
  <c r="AH136" i="24"/>
  <c r="I140" i="6"/>
  <c r="I141" i="6" s="1"/>
  <c r="N103" i="6"/>
  <c r="AY157" i="24"/>
  <c r="AY158" i="24" s="1"/>
  <c r="AY159" i="24" s="1"/>
  <c r="AY160" i="24" s="1"/>
  <c r="AY147" i="24" s="1"/>
  <c r="AL137" i="6"/>
  <c r="AL138" i="6" s="1"/>
  <c r="AL139" i="6" s="1"/>
  <c r="AL140" i="6" s="1"/>
  <c r="AL141" i="6" s="1"/>
  <c r="AL129" i="6" s="1"/>
  <c r="N140" i="24"/>
  <c r="N141" i="24" s="1"/>
  <c r="N129" i="24" s="1"/>
  <c r="CF121" i="24"/>
  <c r="CF122" i="24" s="1"/>
  <c r="CF123" i="24" s="1"/>
  <c r="CF112" i="24" s="1"/>
  <c r="AX105" i="24"/>
  <c r="AX106" i="24" s="1"/>
  <c r="AX96" i="24" s="1"/>
  <c r="AT122" i="24"/>
  <c r="AT123" i="24" s="1"/>
  <c r="AT112" i="24" s="1"/>
  <c r="BF157" i="6"/>
  <c r="BF158" i="6" s="1"/>
  <c r="BF159" i="6" s="1"/>
  <c r="M119" i="24"/>
  <c r="AL119" i="24"/>
  <c r="BB154" i="6"/>
  <c r="BB155" i="6" s="1"/>
  <c r="CH106" i="24"/>
  <c r="CH96" i="24" s="1"/>
  <c r="N155" i="6"/>
  <c r="N156" i="6" s="1"/>
  <c r="AL157" i="5"/>
  <c r="AL158" i="5" s="1"/>
  <c r="BU112" i="6"/>
  <c r="AX155" i="24"/>
  <c r="AR119" i="24"/>
  <c r="AR120" i="24" s="1"/>
  <c r="AR121" i="24" s="1"/>
  <c r="BJ154" i="6"/>
  <c r="BJ155" i="6" s="1"/>
  <c r="V140" i="6"/>
  <c r="V141" i="6" s="1"/>
  <c r="V129" i="6" s="1"/>
  <c r="CA104" i="6"/>
  <c r="CA105" i="6" s="1"/>
  <c r="BJ103" i="6"/>
  <c r="BJ104" i="6" s="1"/>
  <c r="L120" i="6"/>
  <c r="L121" i="6" s="1"/>
  <c r="S105" i="6"/>
  <c r="S106" i="6" s="1"/>
  <c r="S96" i="6" s="1"/>
  <c r="AB105" i="6"/>
  <c r="AB106" i="6" s="1"/>
  <c r="AA112" i="24"/>
  <c r="AO157" i="6"/>
  <c r="AO158" i="6" s="1"/>
  <c r="J155" i="6"/>
  <c r="J156" i="6" s="1"/>
  <c r="J157" i="6" s="1"/>
  <c r="J158" i="6" s="1"/>
  <c r="BL121" i="6"/>
  <c r="BL122" i="6" s="1"/>
  <c r="AY158" i="6"/>
  <c r="AY159" i="6" s="1"/>
  <c r="BI121" i="6"/>
  <c r="BI122" i="6" s="1"/>
  <c r="BI123" i="6" s="1"/>
  <c r="BI112" i="6" s="1"/>
  <c r="CA120" i="24"/>
  <c r="CA121" i="24" s="1"/>
  <c r="CA122" i="24" s="1"/>
  <c r="CA123" i="24" s="1"/>
  <c r="CA112" i="24" s="1"/>
  <c r="AX103" i="6"/>
  <c r="AX104" i="6" s="1"/>
  <c r="I104" i="6"/>
  <c r="I105" i="6" s="1"/>
  <c r="I106" i="6" s="1"/>
  <c r="AQ155" i="24"/>
  <c r="AA119" i="6"/>
  <c r="AA120" i="6" s="1"/>
  <c r="O103" i="6"/>
  <c r="O104" i="6" s="1"/>
  <c r="AT155" i="24"/>
  <c r="N122" i="24"/>
  <c r="N123" i="24" s="1"/>
  <c r="N112" i="24" s="1"/>
  <c r="BN154" i="6"/>
  <c r="BN157" i="24"/>
  <c r="G156" i="6"/>
  <c r="G157" i="6" s="1"/>
  <c r="G158" i="6" s="1"/>
  <c r="G159" i="6" s="1"/>
  <c r="G160" i="6" s="1"/>
  <c r="G147" i="6" s="1"/>
  <c r="Z137" i="6"/>
  <c r="U154" i="24"/>
  <c r="BU157" i="24"/>
  <c r="BU158" i="24" s="1"/>
  <c r="BU159" i="24" s="1"/>
  <c r="BU160" i="24" s="1"/>
  <c r="BU147" i="24" s="1"/>
  <c r="BZ138" i="6"/>
  <c r="BZ139" i="6" s="1"/>
  <c r="BQ139" i="6"/>
  <c r="BQ140" i="6" s="1"/>
  <c r="BQ141" i="6" s="1"/>
  <c r="AB153" i="24"/>
  <c r="AB154" i="24" s="1"/>
  <c r="CD105" i="24"/>
  <c r="CD106" i="24" s="1"/>
  <c r="CD96" i="24" s="1"/>
  <c r="H154" i="6"/>
  <c r="H155" i="6" s="1"/>
  <c r="H156" i="6" s="1"/>
  <c r="H157" i="6" s="1"/>
  <c r="H158" i="6" s="1"/>
  <c r="BC136" i="24"/>
  <c r="L137" i="6"/>
  <c r="L138" i="6" s="1"/>
  <c r="L139" i="6" s="1"/>
  <c r="L140" i="6" s="1"/>
  <c r="L141" i="6" s="1"/>
  <c r="Q120" i="24"/>
  <c r="BY153" i="24"/>
  <c r="BY154" i="24" s="1"/>
  <c r="BY155" i="24" s="1"/>
  <c r="CA105" i="24"/>
  <c r="CA106" i="24" s="1"/>
  <c r="AI122" i="6"/>
  <c r="AI123" i="6" s="1"/>
  <c r="AI112" i="6" s="1"/>
  <c r="R112" i="24"/>
  <c r="AM153" i="24"/>
  <c r="AM154" i="24" s="1"/>
  <c r="AO121" i="24"/>
  <c r="AO122" i="24" s="1"/>
  <c r="AO123" i="24" s="1"/>
  <c r="AO112" i="24" s="1"/>
  <c r="BT155" i="24"/>
  <c r="BT156" i="24" s="1"/>
  <c r="BA136" i="24"/>
  <c r="BA137" i="24" s="1"/>
  <c r="AQ155" i="6"/>
  <c r="BX105" i="24"/>
  <c r="BX106" i="24" s="1"/>
  <c r="BX96" i="24" s="1"/>
  <c r="BY104" i="24"/>
  <c r="BY105" i="24" s="1"/>
  <c r="AK122" i="6"/>
  <c r="AK123" i="6" s="1"/>
  <c r="AK112" i="6" s="1"/>
  <c r="AM154" i="6"/>
  <c r="BI138" i="6"/>
  <c r="AP141" i="6"/>
  <c r="AP129" i="6" s="1"/>
  <c r="CE137" i="6"/>
  <c r="AY96" i="6"/>
  <c r="AQ137" i="24"/>
  <c r="K155" i="24"/>
  <c r="CF103" i="6"/>
  <c r="R105" i="6"/>
  <c r="R106" i="6" s="1"/>
  <c r="AN102" i="6"/>
  <c r="AN103" i="6" s="1"/>
  <c r="AN104" i="6" s="1"/>
  <c r="AN105" i="6" s="1"/>
  <c r="AN106" i="6" s="1"/>
  <c r="AN96" i="6" s="1"/>
  <c r="AD137" i="6"/>
  <c r="V119" i="6"/>
  <c r="CE106" i="24"/>
  <c r="CE96" i="24" s="1"/>
  <c r="BH121" i="24"/>
  <c r="BH122" i="24" s="1"/>
  <c r="BH123" i="24" s="1"/>
  <c r="BH112" i="24" s="1"/>
  <c r="BU136" i="24"/>
  <c r="BU137" i="24" s="1"/>
  <c r="BU138" i="24" s="1"/>
  <c r="BU139" i="24" s="1"/>
  <c r="BU140" i="24" s="1"/>
  <c r="BU141" i="24" s="1"/>
  <c r="BU129" i="24" s="1"/>
  <c r="CG154" i="24"/>
  <c r="CG155" i="24" s="1"/>
  <c r="BB154" i="24"/>
  <c r="BB155" i="24" s="1"/>
  <c r="CE122" i="24"/>
  <c r="CE123" i="24" s="1"/>
  <c r="AG137" i="6"/>
  <c r="CB106" i="24"/>
  <c r="CB96" i="24" s="1"/>
  <c r="BP103" i="6"/>
  <c r="BP104" i="6" s="1"/>
  <c r="CD135" i="6"/>
  <c r="CD136" i="6" s="1"/>
  <c r="CD137" i="6" s="1"/>
  <c r="AA103" i="24"/>
  <c r="AA104" i="24" s="1"/>
  <c r="AA105" i="24" s="1"/>
  <c r="AA106" i="24" s="1"/>
  <c r="AA96" i="24" s="1"/>
  <c r="BD121" i="6"/>
  <c r="U105" i="24"/>
  <c r="U106" i="24" s="1"/>
  <c r="U96" i="24" s="1"/>
  <c r="V118" i="24"/>
  <c r="V119" i="24" s="1"/>
  <c r="BZ156" i="24"/>
  <c r="BZ157" i="24" s="1"/>
  <c r="AB103" i="24"/>
  <c r="W139" i="6"/>
  <c r="W140" i="6" s="1"/>
  <c r="AQ138" i="6"/>
  <c r="BI106" i="24"/>
  <c r="BI96" i="24" s="1"/>
  <c r="AJ120" i="6"/>
  <c r="AJ121" i="6" s="1"/>
  <c r="AJ122" i="6" s="1"/>
  <c r="AZ137" i="24"/>
  <c r="AZ138" i="24" s="1"/>
  <c r="CD139" i="24"/>
  <c r="CD140" i="24" s="1"/>
  <c r="CD141" i="24" s="1"/>
  <c r="CD129" i="24" s="1"/>
  <c r="F155" i="6"/>
  <c r="AY137" i="6"/>
  <c r="AY138" i="6" s="1"/>
  <c r="CF137" i="24"/>
  <c r="U138" i="24"/>
  <c r="BF103" i="6"/>
  <c r="CA120" i="6"/>
  <c r="E137" i="6"/>
  <c r="E138" i="6" s="1"/>
  <c r="BL106" i="24"/>
  <c r="BL96" i="24" s="1"/>
  <c r="AK138" i="24"/>
  <c r="AK139" i="24" s="1"/>
  <c r="BI119" i="24"/>
  <c r="BM123" i="24"/>
  <c r="BM112" i="24" s="1"/>
  <c r="AE96" i="6"/>
  <c r="T136" i="6"/>
  <c r="CH157" i="24"/>
  <c r="CH158" i="24" s="1"/>
  <c r="CH159" i="24" s="1"/>
  <c r="BC155" i="24"/>
  <c r="Q129" i="6"/>
  <c r="M154" i="6"/>
  <c r="I156" i="6"/>
  <c r="I157" i="6" s="1"/>
  <c r="BR158" i="6"/>
  <c r="AJ155" i="6"/>
  <c r="BX137" i="6"/>
  <c r="BW155" i="24"/>
  <c r="CF156" i="6"/>
  <c r="CF157" i="6" s="1"/>
  <c r="BQ121" i="6"/>
  <c r="BQ122" i="6" s="1"/>
  <c r="D120" i="24"/>
  <c r="D121" i="24" s="1"/>
  <c r="D122" i="24" s="1"/>
  <c r="BK136" i="6"/>
  <c r="I138" i="24"/>
  <c r="AN122" i="6"/>
  <c r="AN123" i="6" s="1"/>
  <c r="AN112" i="6" s="1"/>
  <c r="L157" i="24"/>
  <c r="L158" i="24" s="1"/>
  <c r="L159" i="24" s="1"/>
  <c r="R121" i="6"/>
  <c r="R122" i="6" s="1"/>
  <c r="R123" i="6" s="1"/>
  <c r="R112" i="6" s="1"/>
  <c r="BB135" i="6"/>
  <c r="AD154" i="6"/>
  <c r="AD155" i="6" s="1"/>
  <c r="AJ136" i="24"/>
  <c r="AJ137" i="24" s="1"/>
  <c r="AJ138" i="24" s="1"/>
  <c r="AJ139" i="24" s="1"/>
  <c r="BX119" i="6"/>
  <c r="CC137" i="6"/>
  <c r="CC138" i="6" s="1"/>
  <c r="AM137" i="6"/>
  <c r="AM138" i="6" s="1"/>
  <c r="L122" i="24"/>
  <c r="L123" i="24" s="1"/>
  <c r="L112" i="24" s="1"/>
  <c r="AR104" i="6"/>
  <c r="AR105" i="6" s="1"/>
  <c r="BD106" i="6"/>
  <c r="BD96" i="6" s="1"/>
  <c r="S140" i="24"/>
  <c r="S141" i="24" s="1"/>
  <c r="S129" i="24" s="1"/>
  <c r="BN137" i="6"/>
  <c r="H119" i="24"/>
  <c r="H120" i="24" s="1"/>
  <c r="BC121" i="24"/>
  <c r="BC122" i="24" s="1"/>
  <c r="H137" i="24"/>
  <c r="BV156" i="5"/>
  <c r="BV157" i="5" s="1"/>
  <c r="W137" i="24"/>
  <c r="CD121" i="6"/>
  <c r="AR138" i="6"/>
  <c r="AR139" i="6" s="1"/>
  <c r="AW135" i="24"/>
  <c r="L102" i="6"/>
  <c r="L103" i="6" s="1"/>
  <c r="AU138" i="24"/>
  <c r="AU139" i="24" s="1"/>
  <c r="AF154" i="24"/>
  <c r="AF155" i="24" s="1"/>
  <c r="I121" i="6"/>
  <c r="I122" i="6" s="1"/>
  <c r="AK140" i="6"/>
  <c r="AK141" i="6" s="1"/>
  <c r="AK129" i="6" s="1"/>
  <c r="BG135" i="24"/>
  <c r="T103" i="6"/>
  <c r="T104" i="6" s="1"/>
  <c r="T105" i="6" s="1"/>
  <c r="T106" i="6" s="1"/>
  <c r="AQ105" i="6"/>
  <c r="AQ106" i="6" s="1"/>
  <c r="AQ96" i="6" s="1"/>
  <c r="T122" i="24"/>
  <c r="BS136" i="24"/>
  <c r="BC106" i="24"/>
  <c r="BC96" i="24" s="1"/>
  <c r="AA140" i="24"/>
  <c r="AA141" i="24" s="1"/>
  <c r="BT154" i="6"/>
  <c r="M139" i="6"/>
  <c r="BL104" i="6"/>
  <c r="BL105" i="6" s="1"/>
  <c r="D104" i="6"/>
  <c r="D105" i="6" s="1"/>
  <c r="D106" i="6" s="1"/>
  <c r="D96" i="6" s="1"/>
  <c r="BP157" i="5"/>
  <c r="BP158" i="5" s="1"/>
  <c r="BP159" i="5" s="1"/>
  <c r="BP160" i="5" s="1"/>
  <c r="BP147" i="5" s="1"/>
  <c r="AI156" i="24"/>
  <c r="CB136" i="6"/>
  <c r="AA154" i="24"/>
  <c r="O112" i="6"/>
  <c r="BY120" i="6"/>
  <c r="BY121" i="6" s="1"/>
  <c r="BY122" i="6" s="1"/>
  <c r="BY123" i="6" s="1"/>
  <c r="BY112" i="6" s="1"/>
  <c r="AW137" i="6"/>
  <c r="BB105" i="24"/>
  <c r="BB106" i="24" s="1"/>
  <c r="BB96" i="24" s="1"/>
  <c r="AZ104" i="24"/>
  <c r="BL156" i="6"/>
  <c r="Y96" i="6"/>
  <c r="CH135" i="6"/>
  <c r="BV121" i="6"/>
  <c r="BV122" i="6" s="1"/>
  <c r="BV123" i="6" s="1"/>
  <c r="BV112" i="6" s="1"/>
  <c r="BM137" i="6"/>
  <c r="BM138" i="6" s="1"/>
  <c r="BA138" i="6"/>
  <c r="BA139" i="6" s="1"/>
  <c r="BA140" i="6" s="1"/>
  <c r="BA141" i="6" s="1"/>
  <c r="BA129" i="6" s="1"/>
  <c r="H103" i="6"/>
  <c r="F120" i="6"/>
  <c r="F121" i="6" s="1"/>
  <c r="AV119" i="24"/>
  <c r="AV120" i="24" s="1"/>
  <c r="AL155" i="6"/>
  <c r="AL156" i="6" s="1"/>
  <c r="CA137" i="24"/>
  <c r="D158" i="6"/>
  <c r="D159" i="6" s="1"/>
  <c r="D160" i="6" s="1"/>
  <c r="D147" i="6" s="1"/>
  <c r="I96" i="24"/>
  <c r="BF120" i="6"/>
  <c r="BF121" i="6" s="1"/>
  <c r="Y154" i="6"/>
  <c r="Y155" i="6" s="1"/>
  <c r="BP159" i="6"/>
  <c r="BP160" i="6" s="1"/>
  <c r="BG104" i="24"/>
  <c r="AG156" i="5"/>
  <c r="AP135" i="24"/>
  <c r="AU119" i="24"/>
  <c r="AU120" i="24" s="1"/>
  <c r="AI155" i="6"/>
  <c r="G138" i="6"/>
  <c r="G139" i="6" s="1"/>
  <c r="G140" i="6" s="1"/>
  <c r="CH106" i="6"/>
  <c r="CH96" i="6" s="1"/>
  <c r="AG154" i="6"/>
  <c r="AG155" i="6" s="1"/>
  <c r="BC157" i="6"/>
  <c r="BC158" i="6" s="1"/>
  <c r="BC159" i="6" s="1"/>
  <c r="E121" i="24"/>
  <c r="E122" i="24" s="1"/>
  <c r="E123" i="24" s="1"/>
  <c r="E112" i="24" s="1"/>
  <c r="AD103" i="24"/>
  <c r="BN120" i="6"/>
  <c r="BS121" i="6"/>
  <c r="F104" i="24"/>
  <c r="BO106" i="6"/>
  <c r="BO96" i="6" s="1"/>
  <c r="CC122" i="24"/>
  <c r="CC123" i="24" s="1"/>
  <c r="AT140" i="24"/>
  <c r="AT141" i="24" s="1"/>
  <c r="AT129" i="24" s="1"/>
  <c r="U120" i="6"/>
  <c r="U121" i="6" s="1"/>
  <c r="AG105" i="24"/>
  <c r="AG106" i="24" s="1"/>
  <c r="AG96" i="24" s="1"/>
  <c r="D84" i="6"/>
  <c r="D85" i="6" s="1"/>
  <c r="E104" i="24"/>
  <c r="E105" i="24" s="1"/>
  <c r="E106" i="24" s="1"/>
  <c r="E96" i="24" s="1"/>
  <c r="AT157" i="6"/>
  <c r="BK96" i="24"/>
  <c r="CG154" i="6"/>
  <c r="AO154" i="24"/>
  <c r="AC137" i="6"/>
  <c r="AC138" i="6" s="1"/>
  <c r="BA153" i="6"/>
  <c r="CA153" i="6"/>
  <c r="G118" i="6"/>
  <c r="W119" i="6"/>
  <c r="W120" i="6" s="1"/>
  <c r="AF123" i="24"/>
  <c r="AF112" i="24" s="1"/>
  <c r="CD118" i="24"/>
  <c r="J135" i="24"/>
  <c r="K139" i="24"/>
  <c r="K140" i="24" s="1"/>
  <c r="K141" i="24" s="1"/>
  <c r="Y138" i="6"/>
  <c r="Y139" i="6" s="1"/>
  <c r="Y140" i="6" s="1"/>
  <c r="Y141" i="6" s="1"/>
  <c r="Y129" i="6" s="1"/>
  <c r="BK154" i="6"/>
  <c r="AQ103" i="24"/>
  <c r="AQ104" i="24" s="1"/>
  <c r="D155" i="24"/>
  <c r="Z96" i="6"/>
  <c r="BH135" i="24"/>
  <c r="BH136" i="24" s="1"/>
  <c r="AR121" i="6"/>
  <c r="AR122" i="6" s="1"/>
  <c r="CF140" i="6"/>
  <c r="CF141" i="6" s="1"/>
  <c r="CF129" i="6" s="1"/>
  <c r="BR136" i="24"/>
  <c r="BR137" i="24" s="1"/>
  <c r="BR138" i="24" s="1"/>
  <c r="F153" i="24"/>
  <c r="F154" i="24" s="1"/>
  <c r="H138" i="6"/>
  <c r="H139" i="6" s="1"/>
  <c r="AA157" i="6"/>
  <c r="AA158" i="6" s="1"/>
  <c r="AA159" i="6" s="1"/>
  <c r="AA160" i="6" s="1"/>
  <c r="AA147" i="6" s="1"/>
  <c r="BG118" i="6"/>
  <c r="BR155" i="24"/>
  <c r="BR156" i="24" s="1"/>
  <c r="BR157" i="24" s="1"/>
  <c r="BR158" i="24" s="1"/>
  <c r="BS96" i="24"/>
  <c r="AS96" i="24"/>
  <c r="AE153" i="24"/>
  <c r="N135" i="6"/>
  <c r="Q156" i="6"/>
  <c r="CC154" i="6"/>
  <c r="AW104" i="6"/>
  <c r="AP104" i="24"/>
  <c r="AP105" i="24" s="1"/>
  <c r="AB139" i="24"/>
  <c r="AX119" i="6"/>
  <c r="AN135" i="24"/>
  <c r="AN136" i="24" s="1"/>
  <c r="AG136" i="24"/>
  <c r="AG137" i="24" s="1"/>
  <c r="AG138" i="24" s="1"/>
  <c r="BG155" i="6"/>
  <c r="Y123" i="24"/>
  <c r="Y112" i="24" s="1"/>
  <c r="AB135" i="6"/>
  <c r="AB136" i="6" s="1"/>
  <c r="BR112" i="6"/>
  <c r="R136" i="24"/>
  <c r="R137" i="24" s="1"/>
  <c r="R138" i="24" s="1"/>
  <c r="AF136" i="24"/>
  <c r="AF137" i="24" s="1"/>
  <c r="AF138" i="24" s="1"/>
  <c r="O136" i="24"/>
  <c r="AL102" i="24"/>
  <c r="AI135" i="24"/>
  <c r="E122" i="6"/>
  <c r="E123" i="6" s="1"/>
  <c r="E112" i="6" s="1"/>
  <c r="BI156" i="24"/>
  <c r="BI157" i="24" s="1"/>
  <c r="BF135" i="6"/>
  <c r="BF136" i="6" s="1"/>
  <c r="S118" i="24"/>
  <c r="S119" i="24" s="1"/>
  <c r="AX140" i="6"/>
  <c r="AX141" i="6" s="1"/>
  <c r="AX129" i="6" s="1"/>
  <c r="BZ122" i="6"/>
  <c r="BZ123" i="6" s="1"/>
  <c r="BZ112" i="6" s="1"/>
  <c r="BP137" i="24"/>
  <c r="BP138" i="24" s="1"/>
  <c r="BP139" i="24" s="1"/>
  <c r="BP140" i="24" s="1"/>
  <c r="BP141" i="24" s="1"/>
  <c r="CE136" i="24"/>
  <c r="K106" i="24"/>
  <c r="K96" i="24" s="1"/>
  <c r="AL121" i="6"/>
  <c r="AL122" i="6" s="1"/>
  <c r="AL123" i="6" s="1"/>
  <c r="AL112" i="6" s="1"/>
  <c r="Z138" i="24"/>
  <c r="J96" i="24"/>
  <c r="K119" i="6"/>
  <c r="K120" i="6" s="1"/>
  <c r="AG119" i="24"/>
  <c r="AW103" i="24"/>
  <c r="P156" i="6"/>
  <c r="P157" i="6" s="1"/>
  <c r="X102" i="24"/>
  <c r="AG156" i="24"/>
  <c r="BN122" i="24"/>
  <c r="AP157" i="24"/>
  <c r="BW137" i="24"/>
  <c r="AJ96" i="24"/>
  <c r="BK103" i="6"/>
  <c r="BK104" i="6" s="1"/>
  <c r="AS157" i="24"/>
  <c r="AS158" i="24" s="1"/>
  <c r="AS136" i="6"/>
  <c r="AZ129" i="6"/>
  <c r="BX158" i="5"/>
  <c r="BX159" i="5" s="1"/>
  <c r="BX160" i="5" s="1"/>
  <c r="BX147" i="5" s="1"/>
  <c r="CB154" i="6"/>
  <c r="D118" i="6"/>
  <c r="D119" i="6" s="1"/>
  <c r="BJ138" i="6"/>
  <c r="BJ139" i="6" s="1"/>
  <c r="BJ155" i="24"/>
  <c r="AM120" i="24"/>
  <c r="BL135" i="24"/>
  <c r="BW121" i="24"/>
  <c r="BS105" i="6"/>
  <c r="AF157" i="6"/>
  <c r="G154" i="24"/>
  <c r="G155" i="24" s="1"/>
  <c r="BM137" i="24"/>
  <c r="BM138" i="24" s="1"/>
  <c r="AC157" i="5"/>
  <c r="AC158" i="5" s="1"/>
  <c r="CF156" i="5"/>
  <c r="CF157" i="5" s="1"/>
  <c r="CF158" i="5" s="1"/>
  <c r="CF159" i="5" s="1"/>
  <c r="BG157" i="5"/>
  <c r="BG158" i="5" s="1"/>
  <c r="BC160" i="5"/>
  <c r="BC147" i="5" s="1"/>
  <c r="BE155" i="5"/>
  <c r="BE156" i="5" s="1"/>
  <c r="BE157" i="5" s="1"/>
  <c r="CA155" i="5"/>
  <c r="CA156" i="5" s="1"/>
  <c r="CA157" i="5" s="1"/>
  <c r="CA158" i="5" s="1"/>
  <c r="CA159" i="5" s="1"/>
  <c r="Q154" i="5"/>
  <c r="Q155" i="5" s="1"/>
  <c r="AE159" i="5"/>
  <c r="AE160" i="5" s="1"/>
  <c r="AE147" i="5" s="1"/>
  <c r="BT106" i="5"/>
  <c r="BT96" i="5" s="1"/>
  <c r="P153" i="5"/>
  <c r="AD156" i="5"/>
  <c r="AD157" i="5" s="1"/>
  <c r="BJ157" i="5"/>
  <c r="BJ158" i="5" s="1"/>
  <c r="BJ159" i="5" s="1"/>
  <c r="BJ160" i="5" s="1"/>
  <c r="BJ147" i="5" s="1"/>
  <c r="AF157" i="5"/>
  <c r="AF158" i="5" s="1"/>
  <c r="AF159" i="5" s="1"/>
  <c r="AF160" i="5" s="1"/>
  <c r="AF147" i="5" s="1"/>
  <c r="CB155" i="5"/>
  <c r="CB156" i="5" s="1"/>
  <c r="CC156" i="5"/>
  <c r="CC157" i="5" s="1"/>
  <c r="T140" i="5"/>
  <c r="T141" i="5" s="1"/>
  <c r="F154" i="5"/>
  <c r="F155" i="5" s="1"/>
  <c r="BL154" i="5"/>
  <c r="BY155" i="5"/>
  <c r="BY156" i="5" s="1"/>
  <c r="BR155" i="5"/>
  <c r="AN153" i="5"/>
  <c r="AN154" i="5" s="1"/>
  <c r="G154" i="5"/>
  <c r="G155" i="5" s="1"/>
  <c r="V139" i="5"/>
  <c r="V140" i="5" s="1"/>
  <c r="V141" i="5" s="1"/>
  <c r="V129" i="5" s="1"/>
  <c r="W158" i="5"/>
  <c r="W159" i="5" s="1"/>
  <c r="W160" i="5" s="1"/>
  <c r="W147" i="5" s="1"/>
  <c r="AU155" i="5"/>
  <c r="AU156" i="5" s="1"/>
  <c r="AU157" i="5" s="1"/>
  <c r="AU158" i="5" s="1"/>
  <c r="AU159" i="5" s="1"/>
  <c r="AU160" i="5" s="1"/>
  <c r="AU147" i="5" s="1"/>
  <c r="BI157" i="5"/>
  <c r="BI158" i="5" s="1"/>
  <c r="J157" i="5"/>
  <c r="J158" i="5" s="1"/>
  <c r="BB156" i="5"/>
  <c r="BB157" i="5" s="1"/>
  <c r="BA155" i="5"/>
  <c r="BA156" i="5" s="1"/>
  <c r="BM154" i="5"/>
  <c r="V156" i="5"/>
  <c r="V157" i="5" s="1"/>
  <c r="V158" i="5" s="1"/>
  <c r="V159" i="5" s="1"/>
  <c r="V160" i="5" s="1"/>
  <c r="V147" i="5" s="1"/>
  <c r="BW157" i="5"/>
  <c r="BW158" i="5" s="1"/>
  <c r="BW159" i="5" s="1"/>
  <c r="AB156" i="5"/>
  <c r="Z106" i="5"/>
  <c r="Z96" i="5" s="1"/>
  <c r="AX155" i="5"/>
  <c r="BQ156" i="5"/>
  <c r="BQ157" i="5" s="1"/>
  <c r="AI154" i="5"/>
  <c r="BN156" i="5"/>
  <c r="R154" i="5"/>
  <c r="R155" i="5" s="1"/>
  <c r="BK154" i="5"/>
  <c r="BK155" i="5" s="1"/>
  <c r="H157" i="5"/>
  <c r="H158" i="5" s="1"/>
  <c r="N155" i="5"/>
  <c r="N156" i="5" s="1"/>
  <c r="BT158" i="5"/>
  <c r="BT159" i="5" s="1"/>
  <c r="BT160" i="5" s="1"/>
  <c r="BT147" i="5" s="1"/>
  <c r="AT155" i="5"/>
  <c r="AW156" i="5"/>
  <c r="CB137" i="5"/>
  <c r="CB138" i="5" s="1"/>
  <c r="S138" i="5"/>
  <c r="S139" i="5" s="1"/>
  <c r="S140" i="5" s="1"/>
  <c r="S141" i="5" s="1"/>
  <c r="BU159" i="5"/>
  <c r="BU160" i="5" s="1"/>
  <c r="BU147" i="5" s="1"/>
  <c r="BF156" i="5"/>
  <c r="AK154" i="5"/>
  <c r="AK155" i="5" s="1"/>
  <c r="AA156" i="5"/>
  <c r="CG156" i="5"/>
  <c r="CG157" i="5" s="1"/>
  <c r="CG158" i="5" s="1"/>
  <c r="K154" i="5"/>
  <c r="Y155" i="5"/>
  <c r="AV158" i="5"/>
  <c r="AV159" i="5" s="1"/>
  <c r="BS156" i="5"/>
  <c r="AQ157" i="5"/>
  <c r="AQ158" i="5" s="1"/>
  <c r="AQ159" i="5" s="1"/>
  <c r="AQ160" i="5" s="1"/>
  <c r="AQ147" i="5" s="1"/>
  <c r="BZ155" i="5"/>
  <c r="BZ156" i="5" s="1"/>
  <c r="AZ156" i="5"/>
  <c r="AZ157" i="5" s="1"/>
  <c r="AZ158" i="5" s="1"/>
  <c r="BH157" i="5"/>
  <c r="L153" i="5"/>
  <c r="AP154" i="5"/>
  <c r="AQ140" i="5"/>
  <c r="AQ141" i="5" s="1"/>
  <c r="AQ129" i="5" s="1"/>
  <c r="AF137" i="5"/>
  <c r="CD155" i="5"/>
  <c r="CE154" i="5"/>
  <c r="D157" i="5"/>
  <c r="D158" i="5" s="1"/>
  <c r="D159" i="5" s="1"/>
  <c r="D160" i="5" s="1"/>
  <c r="D147" i="5" s="1"/>
  <c r="BO137" i="5"/>
  <c r="BO138" i="5" s="1"/>
  <c r="BO139" i="5" s="1"/>
  <c r="BO140" i="5" s="1"/>
  <c r="BO141" i="5" s="1"/>
  <c r="BO129" i="5" s="1"/>
  <c r="J137" i="5"/>
  <c r="AR138" i="5"/>
  <c r="AR139" i="5" s="1"/>
  <c r="AR140" i="5" s="1"/>
  <c r="AR141" i="5" s="1"/>
  <c r="AR129" i="5" s="1"/>
  <c r="D139" i="5"/>
  <c r="D140" i="5" s="1"/>
  <c r="CD139" i="5"/>
  <c r="CD140" i="5" s="1"/>
  <c r="CD141" i="5" s="1"/>
  <c r="CD129" i="5" s="1"/>
  <c r="AY129" i="5"/>
  <c r="BD139" i="5"/>
  <c r="BD140" i="5" s="1"/>
  <c r="BD141" i="5" s="1"/>
  <c r="BD129" i="5" s="1"/>
  <c r="BB140" i="5"/>
  <c r="BB141" i="5" s="1"/>
  <c r="BB129" i="5" s="1"/>
  <c r="AV104" i="5"/>
  <c r="AV105" i="5" s="1"/>
  <c r="AV106" i="5" s="1"/>
  <c r="AV96" i="5" s="1"/>
  <c r="BZ137" i="5"/>
  <c r="BZ138" i="5" s="1"/>
  <c r="BS140" i="5"/>
  <c r="BS141" i="5" s="1"/>
  <c r="BS129" i="5" s="1"/>
  <c r="BT137" i="5"/>
  <c r="CA103" i="5"/>
  <c r="CA104" i="5" s="1"/>
  <c r="BU129" i="5"/>
  <c r="P140" i="5"/>
  <c r="P141" i="5" s="1"/>
  <c r="P129" i="5" s="1"/>
  <c r="O140" i="5"/>
  <c r="O141" i="5" s="1"/>
  <c r="O129" i="5" s="1"/>
  <c r="BE140" i="5"/>
  <c r="BE141" i="5" s="1"/>
  <c r="BE129" i="5" s="1"/>
  <c r="BP137" i="5"/>
  <c r="BP138" i="5" s="1"/>
  <c r="BP139" i="5" s="1"/>
  <c r="BW139" i="5"/>
  <c r="BW140" i="5" s="1"/>
  <c r="BQ138" i="5"/>
  <c r="X138" i="5"/>
  <c r="X139" i="5" s="1"/>
  <c r="X140" i="5" s="1"/>
  <c r="AL138" i="5"/>
  <c r="BC96" i="5"/>
  <c r="H139" i="5"/>
  <c r="H140" i="5" s="1"/>
  <c r="M139" i="5"/>
  <c r="M140" i="5" s="1"/>
  <c r="M141" i="5" s="1"/>
  <c r="M129" i="5" s="1"/>
  <c r="BY137" i="5"/>
  <c r="AN136" i="5"/>
  <c r="AN137" i="5" s="1"/>
  <c r="K136" i="5"/>
  <c r="K137" i="5" s="1"/>
  <c r="BG135" i="5"/>
  <c r="BG136" i="5" s="1"/>
  <c r="CC139" i="5"/>
  <c r="CC140" i="5" s="1"/>
  <c r="CC141" i="5" s="1"/>
  <c r="CC129" i="5" s="1"/>
  <c r="Q140" i="5"/>
  <c r="Q141" i="5" s="1"/>
  <c r="Q129" i="5" s="1"/>
  <c r="BJ137" i="5"/>
  <c r="BJ138" i="5" s="1"/>
  <c r="BJ139" i="5" s="1"/>
  <c r="CE137" i="5"/>
  <c r="CE138" i="5" s="1"/>
  <c r="AE139" i="5"/>
  <c r="AE140" i="5" s="1"/>
  <c r="AD136" i="5"/>
  <c r="AD137" i="5" s="1"/>
  <c r="AD138" i="5" s="1"/>
  <c r="BC138" i="5"/>
  <c r="BC139" i="5" s="1"/>
  <c r="BC140" i="5" s="1"/>
  <c r="E138" i="5"/>
  <c r="E139" i="5" s="1"/>
  <c r="AA137" i="5"/>
  <c r="AA138" i="5" s="1"/>
  <c r="AA139" i="5" s="1"/>
  <c r="AA140" i="5" s="1"/>
  <c r="AA141" i="5" s="1"/>
  <c r="AJ139" i="5"/>
  <c r="AJ140" i="5" s="1"/>
  <c r="AJ141" i="5" s="1"/>
  <c r="AJ129" i="5" s="1"/>
  <c r="Z139" i="5"/>
  <c r="AW140" i="5"/>
  <c r="AW141" i="5" s="1"/>
  <c r="CH136" i="5"/>
  <c r="W139" i="5"/>
  <c r="W140" i="5" s="1"/>
  <c r="W141" i="5" s="1"/>
  <c r="CG136" i="5"/>
  <c r="BF138" i="5"/>
  <c r="BF139" i="5" s="1"/>
  <c r="BK103" i="5"/>
  <c r="AA122" i="5"/>
  <c r="AA123" i="5" s="1"/>
  <c r="AA112" i="5" s="1"/>
  <c r="BL137" i="5"/>
  <c r="BL138" i="5" s="1"/>
  <c r="BK138" i="5"/>
  <c r="BK139" i="5" s="1"/>
  <c r="BK140" i="5" s="1"/>
  <c r="BK141" i="5" s="1"/>
  <c r="I137" i="5"/>
  <c r="BH140" i="5"/>
  <c r="BH141" i="5" s="1"/>
  <c r="BH129" i="5" s="1"/>
  <c r="Y139" i="5"/>
  <c r="Y140" i="5" s="1"/>
  <c r="AP135" i="5"/>
  <c r="CF139" i="5"/>
  <c r="CF140" i="5" s="1"/>
  <c r="CF141" i="5" s="1"/>
  <c r="CF129" i="5" s="1"/>
  <c r="AK138" i="5"/>
  <c r="BX137" i="5"/>
  <c r="BX138" i="5" s="1"/>
  <c r="BX139" i="5" s="1"/>
  <c r="BX140" i="5" s="1"/>
  <c r="BX141" i="5" s="1"/>
  <c r="N137" i="5"/>
  <c r="I105" i="5"/>
  <c r="I106" i="5" s="1"/>
  <c r="I96" i="5" s="1"/>
  <c r="F138" i="5"/>
  <c r="AM137" i="5"/>
  <c r="AS137" i="5"/>
  <c r="AO138" i="5"/>
  <c r="AO139" i="5" s="1"/>
  <c r="AO140" i="5" s="1"/>
  <c r="AB141" i="5"/>
  <c r="AB129" i="5" s="1"/>
  <c r="G140" i="5"/>
  <c r="G141" i="5" s="1"/>
  <c r="G129" i="5" s="1"/>
  <c r="BN140" i="5"/>
  <c r="BN141" i="5" s="1"/>
  <c r="BN129" i="5" s="1"/>
  <c r="BR139" i="5"/>
  <c r="BR140" i="5" s="1"/>
  <c r="BA138" i="5"/>
  <c r="CA138" i="5"/>
  <c r="AC140" i="5"/>
  <c r="AC141" i="5" s="1"/>
  <c r="AC129" i="5" s="1"/>
  <c r="AZ141" i="5"/>
  <c r="AZ129" i="5" s="1"/>
  <c r="AV138" i="5"/>
  <c r="AV139" i="5" s="1"/>
  <c r="AG136" i="5"/>
  <c r="R136" i="5"/>
  <c r="BM136" i="5"/>
  <c r="L104" i="5"/>
  <c r="L105" i="5" s="1"/>
  <c r="L106" i="5" s="1"/>
  <c r="L96" i="5" s="1"/>
  <c r="L136" i="5"/>
  <c r="U139" i="5"/>
  <c r="BI136" i="5"/>
  <c r="BI137" i="5" s="1"/>
  <c r="AH140" i="5"/>
  <c r="AH141" i="5" s="1"/>
  <c r="AH129" i="5" s="1"/>
  <c r="BV140" i="5"/>
  <c r="BV141" i="5" s="1"/>
  <c r="AK121" i="5"/>
  <c r="CF106" i="5"/>
  <c r="CF96" i="5" s="1"/>
  <c r="AT103" i="5"/>
  <c r="AT104" i="5" s="1"/>
  <c r="AT105" i="5" s="1"/>
  <c r="AT106" i="5" s="1"/>
  <c r="AT96" i="5" s="1"/>
  <c r="G104" i="5"/>
  <c r="AQ105" i="5"/>
  <c r="AQ106" i="5" s="1"/>
  <c r="AQ96" i="5" s="1"/>
  <c r="AR105" i="5"/>
  <c r="AR106" i="5" s="1"/>
  <c r="AR96" i="5" s="1"/>
  <c r="U104" i="5"/>
  <c r="U105" i="5" s="1"/>
  <c r="AM104" i="5"/>
  <c r="BA120" i="5"/>
  <c r="BA121" i="5" s="1"/>
  <c r="BA122" i="5" s="1"/>
  <c r="AO106" i="5"/>
  <c r="AO96" i="5" s="1"/>
  <c r="BZ123" i="5"/>
  <c r="BZ112" i="5" s="1"/>
  <c r="AZ106" i="5"/>
  <c r="AZ96" i="5" s="1"/>
  <c r="AS105" i="5"/>
  <c r="AS106" i="5" s="1"/>
  <c r="BJ103" i="5"/>
  <c r="BJ104" i="5" s="1"/>
  <c r="BJ105" i="5" s="1"/>
  <c r="BJ106" i="5" s="1"/>
  <c r="BJ96" i="5" s="1"/>
  <c r="V106" i="5"/>
  <c r="V96" i="5" s="1"/>
  <c r="AY106" i="5"/>
  <c r="AY96" i="5" s="1"/>
  <c r="BZ105" i="5"/>
  <c r="BZ106" i="5" s="1"/>
  <c r="BZ96" i="5" s="1"/>
  <c r="T105" i="5"/>
  <c r="T106" i="5" s="1"/>
  <c r="T96" i="5" s="1"/>
  <c r="L122" i="5"/>
  <c r="L123" i="5" s="1"/>
  <c r="L112" i="5" s="1"/>
  <c r="R105" i="5"/>
  <c r="R106" i="5" s="1"/>
  <c r="BN121" i="5"/>
  <c r="BN122" i="5" s="1"/>
  <c r="BF105" i="5"/>
  <c r="BF106" i="5" s="1"/>
  <c r="BF96" i="5" s="1"/>
  <c r="BD104" i="5"/>
  <c r="M96" i="5"/>
  <c r="BR106" i="5"/>
  <c r="BR96" i="5" s="1"/>
  <c r="D121" i="5"/>
  <c r="D122" i="5" s="1"/>
  <c r="D123" i="5" s="1"/>
  <c r="D112" i="5" s="1"/>
  <c r="J96" i="5"/>
  <c r="AA105" i="5"/>
  <c r="AA106" i="5" s="1"/>
  <c r="AA96" i="5" s="1"/>
  <c r="AW106" i="5"/>
  <c r="AW96" i="5" s="1"/>
  <c r="AI104" i="5"/>
  <c r="BO118" i="5"/>
  <c r="BO119" i="5" s="1"/>
  <c r="BO120" i="5" s="1"/>
  <c r="F96" i="5"/>
  <c r="AV112" i="5"/>
  <c r="N105" i="5"/>
  <c r="N106" i="5" s="1"/>
  <c r="N96" i="5" s="1"/>
  <c r="P103" i="5"/>
  <c r="BI106" i="5"/>
  <c r="BI96" i="5" s="1"/>
  <c r="BQ105" i="5"/>
  <c r="BQ106" i="5" s="1"/>
  <c r="BQ96" i="5" s="1"/>
  <c r="BE103" i="5"/>
  <c r="BE104" i="5" s="1"/>
  <c r="BE105" i="5" s="1"/>
  <c r="BL105" i="5"/>
  <c r="BL106" i="5" s="1"/>
  <c r="AG121" i="5"/>
  <c r="AG122" i="5" s="1"/>
  <c r="W104" i="5"/>
  <c r="W105" i="5" s="1"/>
  <c r="CB104" i="5"/>
  <c r="CB105" i="5" s="1"/>
  <c r="BM120" i="5"/>
  <c r="BM121" i="5" s="1"/>
  <c r="BM122" i="5" s="1"/>
  <c r="BM123" i="5" s="1"/>
  <c r="AX121" i="5"/>
  <c r="AX122" i="5" s="1"/>
  <c r="BG105" i="5"/>
  <c r="BG106" i="5" s="1"/>
  <c r="BG96" i="5" s="1"/>
  <c r="AN106" i="5"/>
  <c r="AN96" i="5" s="1"/>
  <c r="BA103" i="5"/>
  <c r="CD102" i="5"/>
  <c r="AG104" i="5"/>
  <c r="AG105" i="5" s="1"/>
  <c r="CC103" i="5"/>
  <c r="CC104" i="5" s="1"/>
  <c r="BS118" i="5"/>
  <c r="BS119" i="5" s="1"/>
  <c r="AJ105" i="5"/>
  <c r="AJ106" i="5" s="1"/>
  <c r="AJ96" i="5" s="1"/>
  <c r="E104" i="5"/>
  <c r="E105" i="5" s="1"/>
  <c r="E106" i="5" s="1"/>
  <c r="AE96" i="5"/>
  <c r="AB104" i="5"/>
  <c r="AB105" i="5" s="1"/>
  <c r="AB106" i="5" s="1"/>
  <c r="AB96" i="5" s="1"/>
  <c r="AP105" i="5"/>
  <c r="AP106" i="5" s="1"/>
  <c r="X96" i="5"/>
  <c r="O103" i="5"/>
  <c r="O104" i="5" s="1"/>
  <c r="BS105" i="5"/>
  <c r="BS106" i="5" s="1"/>
  <c r="BS96" i="5" s="1"/>
  <c r="BM105" i="5"/>
  <c r="BM106" i="5" s="1"/>
  <c r="Q103" i="5"/>
  <c r="Q104" i="5" s="1"/>
  <c r="Y122" i="5"/>
  <c r="Y123" i="5" s="1"/>
  <c r="Y112" i="5" s="1"/>
  <c r="AX105" i="5"/>
  <c r="P120" i="5"/>
  <c r="P121" i="5" s="1"/>
  <c r="BH103" i="5"/>
  <c r="BH104" i="5" s="1"/>
  <c r="BH105" i="5" s="1"/>
  <c r="BH106" i="5" s="1"/>
  <c r="BH96" i="5" s="1"/>
  <c r="AF104" i="5"/>
  <c r="CE106" i="5"/>
  <c r="CE96" i="5" s="1"/>
  <c r="D86" i="5"/>
  <c r="D87" i="5" s="1"/>
  <c r="BX104" i="5"/>
  <c r="G123" i="5"/>
  <c r="G112" i="5" s="1"/>
  <c r="H103" i="5"/>
  <c r="H104" i="5" s="1"/>
  <c r="AH103" i="5"/>
  <c r="N120" i="5"/>
  <c r="E122" i="5"/>
  <c r="E123" i="5" s="1"/>
  <c r="E112" i="5" s="1"/>
  <c r="AR120" i="5"/>
  <c r="AR121" i="5" s="1"/>
  <c r="BR122" i="5"/>
  <c r="BR123" i="5" s="1"/>
  <c r="BR112" i="5" s="1"/>
  <c r="X120" i="5"/>
  <c r="S120" i="5"/>
  <c r="S121" i="5" s="1"/>
  <c r="S122" i="5" s="1"/>
  <c r="S123" i="5" s="1"/>
  <c r="S112" i="5" s="1"/>
  <c r="W122" i="5"/>
  <c r="W123" i="5" s="1"/>
  <c r="AP120" i="5"/>
  <c r="Z112" i="5"/>
  <c r="K120" i="5"/>
  <c r="K121" i="5" s="1"/>
  <c r="K122" i="5" s="1"/>
  <c r="K123" i="5" s="1"/>
  <c r="K112" i="5" s="1"/>
  <c r="F120" i="5"/>
  <c r="BL120" i="5"/>
  <c r="BL121" i="5" s="1"/>
  <c r="AY122" i="5"/>
  <c r="AY123" i="5" s="1"/>
  <c r="AY112" i="5" s="1"/>
  <c r="AS120" i="5"/>
  <c r="AS121" i="5" s="1"/>
  <c r="BC121" i="5"/>
  <c r="BC122" i="5" s="1"/>
  <c r="H120" i="5"/>
  <c r="H121" i="5" s="1"/>
  <c r="H122" i="5" s="1"/>
  <c r="BP119" i="5"/>
  <c r="R120" i="5"/>
  <c r="AN118" i="5"/>
  <c r="AN119" i="5" s="1"/>
  <c r="AC121" i="5"/>
  <c r="CB119" i="5"/>
  <c r="CB120" i="5" s="1"/>
  <c r="BX121" i="5"/>
  <c r="BX122" i="5" s="1"/>
  <c r="BX123" i="5" s="1"/>
  <c r="BU119" i="5"/>
  <c r="BU120" i="5" s="1"/>
  <c r="BG122" i="5"/>
  <c r="BG123" i="5" s="1"/>
  <c r="BG112" i="5" s="1"/>
  <c r="I122" i="5"/>
  <c r="I123" i="5" s="1"/>
  <c r="I112" i="5" s="1"/>
  <c r="AZ120" i="5"/>
  <c r="AZ121" i="5" s="1"/>
  <c r="BT121" i="5"/>
  <c r="BT122" i="5" s="1"/>
  <c r="BT123" i="5" s="1"/>
  <c r="BT112" i="5" s="1"/>
  <c r="BF120" i="5"/>
  <c r="BF121" i="5" s="1"/>
  <c r="BF122" i="5" s="1"/>
  <c r="AT119" i="5"/>
  <c r="AT120" i="5" s="1"/>
  <c r="AT121" i="5" s="1"/>
  <c r="CG119" i="5"/>
  <c r="CG120" i="5" s="1"/>
  <c r="CG121" i="5" s="1"/>
  <c r="CE119" i="5"/>
  <c r="CD119" i="5"/>
  <c r="CD120" i="5" s="1"/>
  <c r="AQ120" i="5"/>
  <c r="AQ121" i="5" s="1"/>
  <c r="BI123" i="5"/>
  <c r="BI112" i="5" s="1"/>
  <c r="AO122" i="5"/>
  <c r="AO123" i="5" s="1"/>
  <c r="AO112" i="5" s="1"/>
  <c r="BW121" i="5"/>
  <c r="T119" i="5"/>
  <c r="BD121" i="5"/>
  <c r="Q119" i="5"/>
  <c r="Q120" i="5" s="1"/>
  <c r="Q121" i="5" s="1"/>
  <c r="AB123" i="5"/>
  <c r="AB112" i="5" s="1"/>
  <c r="AI112" i="5"/>
  <c r="O120" i="5"/>
  <c r="O121" i="5" s="1"/>
  <c r="BY123" i="5"/>
  <c r="BY112" i="5" s="1"/>
  <c r="AF121" i="5"/>
  <c r="AH121" i="5"/>
  <c r="CC121" i="5"/>
  <c r="CC122" i="5" s="1"/>
  <c r="CC123" i="5" s="1"/>
  <c r="CC112" i="5" s="1"/>
  <c r="CA118" i="5"/>
  <c r="CA119" i="5" s="1"/>
  <c r="AM122" i="5"/>
  <c r="AE120" i="5"/>
  <c r="AE121" i="5" s="1"/>
  <c r="V119" i="5"/>
  <c r="V120" i="5" s="1"/>
  <c r="V121" i="5" s="1"/>
  <c r="CF120" i="5"/>
  <c r="BK120" i="5"/>
  <c r="BK121" i="5" s="1"/>
  <c r="J119" i="5"/>
  <c r="BJ120" i="5"/>
  <c r="BJ121" i="5" s="1"/>
  <c r="BE118" i="5"/>
  <c r="AJ122" i="5"/>
  <c r="AJ123" i="5" s="1"/>
  <c r="AJ112" i="5" s="1"/>
  <c r="AZ81" i="5"/>
  <c r="G44" i="24"/>
  <c r="AS74" i="5"/>
  <c r="AS75" i="5" s="1"/>
  <c r="AS67" i="5" s="1"/>
  <c r="BO34" i="24"/>
  <c r="BD75" i="6"/>
  <c r="BD67" i="6" s="1"/>
  <c r="BM55" i="5"/>
  <c r="AO50" i="6"/>
  <c r="AO44" i="6" s="1"/>
  <c r="CC62" i="5"/>
  <c r="CC55" i="5" s="1"/>
  <c r="AR55" i="24"/>
  <c r="AS73" i="6"/>
  <c r="AS74" i="6" s="1"/>
  <c r="AS75" i="6" s="1"/>
  <c r="AS67" i="6" s="1"/>
  <c r="K67" i="24"/>
  <c r="AT62" i="5"/>
  <c r="AT55" i="5" s="1"/>
  <c r="AZ74" i="6"/>
  <c r="AZ75" i="6" s="1"/>
  <c r="AZ67" i="6" s="1"/>
  <c r="AX61" i="24"/>
  <c r="AX62" i="24" s="1"/>
  <c r="CB67" i="6"/>
  <c r="AY55" i="24"/>
  <c r="CF73" i="5"/>
  <c r="CF74" i="5" s="1"/>
  <c r="CF75" i="5" s="1"/>
  <c r="CF90" i="5"/>
  <c r="CF81" i="5" s="1"/>
  <c r="AR88" i="6"/>
  <c r="AR89" i="6" s="1"/>
  <c r="CE87" i="5"/>
  <c r="CE88" i="5" s="1"/>
  <c r="W60" i="24"/>
  <c r="W61" i="24" s="1"/>
  <c r="AI88" i="24"/>
  <c r="AI89" i="24" s="1"/>
  <c r="CE34" i="5"/>
  <c r="AE88" i="24"/>
  <c r="AE89" i="24" s="1"/>
  <c r="AE90" i="24" s="1"/>
  <c r="AR34" i="5"/>
  <c r="AZ90" i="6"/>
  <c r="AZ81" i="6" s="1"/>
  <c r="CA67" i="6"/>
  <c r="L55" i="24"/>
  <c r="I75" i="24"/>
  <c r="I67" i="24" s="1"/>
  <c r="CC87" i="5"/>
  <c r="CC88" i="5" s="1"/>
  <c r="BB89" i="24"/>
  <c r="AR50" i="5"/>
  <c r="AR44" i="5" s="1"/>
  <c r="BG50" i="5"/>
  <c r="BG44" i="5" s="1"/>
  <c r="AR81" i="5"/>
  <c r="AV74" i="5"/>
  <c r="AV75" i="5" s="1"/>
  <c r="AV67" i="5" s="1"/>
  <c r="AN55" i="24"/>
  <c r="CG50" i="5"/>
  <c r="CG44" i="5" s="1"/>
  <c r="AV44" i="5"/>
  <c r="CF75" i="24"/>
  <c r="CF67" i="24" s="1"/>
  <c r="AN90" i="6"/>
  <c r="AN81" i="6" s="1"/>
  <c r="BJ74" i="24"/>
  <c r="BJ75" i="24" s="1"/>
  <c r="BJ67" i="24" s="1"/>
  <c r="BA88" i="5"/>
  <c r="BA89" i="5" s="1"/>
  <c r="AQ55" i="6"/>
  <c r="AS61" i="5"/>
  <c r="CA74" i="24"/>
  <c r="CA75" i="24" s="1"/>
  <c r="CA67" i="24" s="1"/>
  <c r="AB75" i="24"/>
  <c r="AB67" i="24" s="1"/>
  <c r="AO75" i="6"/>
  <c r="AO67" i="6" s="1"/>
  <c r="BI88" i="5"/>
  <c r="BI89" i="5" s="1"/>
  <c r="CD67" i="24"/>
  <c r="BE67" i="5"/>
  <c r="BB62" i="6"/>
  <c r="BB55" i="6" s="1"/>
  <c r="Q87" i="24"/>
  <c r="Q88" i="24" s="1"/>
  <c r="AM73" i="6"/>
  <c r="AM74" i="6" s="1"/>
  <c r="AM75" i="6" s="1"/>
  <c r="CF89" i="24"/>
  <c r="CF90" i="24" s="1"/>
  <c r="CF81" i="24" s="1"/>
  <c r="BY87" i="6"/>
  <c r="BY88" i="6" s="1"/>
  <c r="BY89" i="6" s="1"/>
  <c r="BY90" i="6" s="1"/>
  <c r="BY81" i="6" s="1"/>
  <c r="BH89" i="5"/>
  <c r="BH90" i="5" s="1"/>
  <c r="BH81" i="5" s="1"/>
  <c r="CE49" i="5"/>
  <c r="BE87" i="6"/>
  <c r="BE88" i="6" s="1"/>
  <c r="BP72" i="5"/>
  <c r="BB62" i="24"/>
  <c r="BB55" i="24" s="1"/>
  <c r="AU74" i="5"/>
  <c r="AU75" i="5" s="1"/>
  <c r="AU67" i="5" s="1"/>
  <c r="CE60" i="5"/>
  <c r="BF39" i="5"/>
  <c r="BF34" i="5" s="1"/>
  <c r="CB73" i="24"/>
  <c r="CB74" i="24" s="1"/>
  <c r="CH44" i="5"/>
  <c r="AX90" i="5"/>
  <c r="AX81" i="5" s="1"/>
  <c r="BC34" i="5"/>
  <c r="BN73" i="5"/>
  <c r="BN74" i="5" s="1"/>
  <c r="BH62" i="5"/>
  <c r="BH55" i="5" s="1"/>
  <c r="BB81" i="6"/>
  <c r="BC50" i="5"/>
  <c r="BC44" i="5" s="1"/>
  <c r="BY75" i="6"/>
  <c r="BY67" i="6" s="1"/>
  <c r="BB89" i="5"/>
  <c r="BB90" i="5" s="1"/>
  <c r="BB81" i="5" s="1"/>
  <c r="CD55" i="5"/>
  <c r="BZ62" i="5"/>
  <c r="BZ55" i="5" s="1"/>
  <c r="BJ75" i="5"/>
  <c r="BJ67" i="5" s="1"/>
  <c r="AQ67" i="5"/>
  <c r="BH67" i="5"/>
  <c r="BL75" i="5"/>
  <c r="BL67" i="5" s="1"/>
  <c r="X74" i="24"/>
  <c r="X75" i="24" s="1"/>
  <c r="AQ62" i="5"/>
  <c r="AQ55" i="5" s="1"/>
  <c r="BV74" i="6"/>
  <c r="BV75" i="6" s="1"/>
  <c r="BP89" i="5"/>
  <c r="BP90" i="5" s="1"/>
  <c r="BP81" i="5" s="1"/>
  <c r="BR74" i="6"/>
  <c r="BK44" i="5"/>
  <c r="BK89" i="5"/>
  <c r="BK90" i="5" s="1"/>
  <c r="BK81" i="5" s="1"/>
  <c r="AR74" i="6"/>
  <c r="AR75" i="6" s="1"/>
  <c r="AR67" i="6" s="1"/>
  <c r="BC55" i="5"/>
  <c r="P55" i="24"/>
  <c r="AW73" i="6"/>
  <c r="AW74" i="6" s="1"/>
  <c r="AW75" i="6" s="1"/>
  <c r="AW67" i="6" s="1"/>
  <c r="BG55" i="24"/>
  <c r="BD55" i="6"/>
  <c r="CE87" i="24"/>
  <c r="AP75" i="6"/>
  <c r="AP67" i="6" s="1"/>
  <c r="AP62" i="24"/>
  <c r="AP55" i="24" s="1"/>
  <c r="CH74" i="5"/>
  <c r="BK89" i="6"/>
  <c r="BK89" i="24"/>
  <c r="BK90" i="24" s="1"/>
  <c r="BK81" i="24" s="1"/>
  <c r="BP73" i="24"/>
  <c r="BP74" i="24" s="1"/>
  <c r="AV87" i="24"/>
  <c r="AV88" i="24" s="1"/>
  <c r="AV89" i="24" s="1"/>
  <c r="AS62" i="24"/>
  <c r="AS55" i="24" s="1"/>
  <c r="BK72" i="24"/>
  <c r="BX55" i="5"/>
  <c r="BF62" i="5"/>
  <c r="BF55" i="5" s="1"/>
  <c r="AT74" i="6"/>
  <c r="AT75" i="6" s="1"/>
  <c r="AT67" i="6" s="1"/>
  <c r="BG61" i="6"/>
  <c r="BG62" i="6" s="1"/>
  <c r="AK73" i="24"/>
  <c r="AK74" i="24" s="1"/>
  <c r="BF74" i="24"/>
  <c r="BF75" i="24" s="1"/>
  <c r="AK87" i="24"/>
  <c r="AK88" i="24" s="1"/>
  <c r="CH88" i="5"/>
  <c r="CH89" i="5" s="1"/>
  <c r="CH90" i="5" s="1"/>
  <c r="AC74" i="24"/>
  <c r="AC75" i="24" s="1"/>
  <c r="BJ61" i="24"/>
  <c r="BJ62" i="24" s="1"/>
  <c r="BJ55" i="24" s="1"/>
  <c r="BQ72" i="5"/>
  <c r="BQ73" i="5" s="1"/>
  <c r="BR72" i="5"/>
  <c r="BO62" i="24"/>
  <c r="BO55" i="24" s="1"/>
  <c r="AZ60" i="5"/>
  <c r="AZ61" i="5" s="1"/>
  <c r="AZ62" i="5" s="1"/>
  <c r="BN39" i="24"/>
  <c r="BN34" i="24" s="1"/>
  <c r="CD89" i="5"/>
  <c r="CD90" i="5" s="1"/>
  <c r="BH62" i="24"/>
  <c r="BH55" i="24" s="1"/>
  <c r="AT61" i="6"/>
  <c r="AT62" i="6" s="1"/>
  <c r="AT55" i="6" s="1"/>
  <c r="BP55" i="5"/>
  <c r="CG90" i="5"/>
  <c r="CG81" i="5" s="1"/>
  <c r="AQ88" i="5"/>
  <c r="BN44" i="24"/>
  <c r="BC90" i="6"/>
  <c r="BC81" i="6" s="1"/>
  <c r="BR55" i="6"/>
  <c r="BM62" i="24"/>
  <c r="BM55" i="24" s="1"/>
  <c r="AU50" i="24"/>
  <c r="AU44" i="24" s="1"/>
  <c r="U74" i="24"/>
  <c r="U75" i="24" s="1"/>
  <c r="AN74" i="6"/>
  <c r="AN75" i="6" s="1"/>
  <c r="AN67" i="6" s="1"/>
  <c r="BS89" i="5"/>
  <c r="BS90" i="5" s="1"/>
  <c r="BA73" i="24"/>
  <c r="BA74" i="24" s="1"/>
  <c r="CF50" i="24"/>
  <c r="CF44" i="24" s="1"/>
  <c r="CB73" i="5"/>
  <c r="AS62" i="6"/>
  <c r="AS55" i="6" s="1"/>
  <c r="BS87" i="6"/>
  <c r="BS88" i="6" s="1"/>
  <c r="BS89" i="6" s="1"/>
  <c r="CA89" i="5"/>
  <c r="BG67" i="5"/>
  <c r="CB44" i="24"/>
  <c r="BG90" i="24"/>
  <c r="BG81" i="24" s="1"/>
  <c r="BO73" i="5"/>
  <c r="AF73" i="24"/>
  <c r="AF74" i="24" s="1"/>
  <c r="AS87" i="5"/>
  <c r="AS88" i="5" s="1"/>
  <c r="AS89" i="5" s="1"/>
  <c r="AS90" i="5" s="1"/>
  <c r="AS81" i="5" s="1"/>
  <c r="AG44" i="24"/>
  <c r="BI60" i="5"/>
  <c r="BI61" i="5" s="1"/>
  <c r="BI62" i="5" s="1"/>
  <c r="AO55" i="5"/>
  <c r="AV62" i="6"/>
  <c r="AV55" i="6" s="1"/>
  <c r="Z55" i="24"/>
  <c r="BV90" i="6"/>
  <c r="BV81" i="6" s="1"/>
  <c r="BE89" i="5"/>
  <c r="BE90" i="5" s="1"/>
  <c r="AQ75" i="24"/>
  <c r="AQ67" i="24" s="1"/>
  <c r="M88" i="24"/>
  <c r="AR74" i="5"/>
  <c r="AR75" i="5" s="1"/>
  <c r="AO62" i="6"/>
  <c r="AO55" i="6" s="1"/>
  <c r="BH74" i="24"/>
  <c r="BH75" i="24" s="1"/>
  <c r="BR49" i="5"/>
  <c r="BO62" i="5"/>
  <c r="BO55" i="5" s="1"/>
  <c r="BI74" i="5"/>
  <c r="BI75" i="5" s="1"/>
  <c r="BI67" i="5" s="1"/>
  <c r="O74" i="24"/>
  <c r="O75" i="24" s="1"/>
  <c r="O67" i="24" s="1"/>
  <c r="BX55" i="6"/>
  <c r="BU88" i="5"/>
  <c r="BU89" i="5" s="1"/>
  <c r="BU90" i="5" s="1"/>
  <c r="BN55" i="5"/>
  <c r="BQ90" i="5"/>
  <c r="BQ81" i="5" s="1"/>
  <c r="BT44" i="6"/>
  <c r="AT73" i="24"/>
  <c r="AT74" i="24" s="1"/>
  <c r="AT75" i="24" s="1"/>
  <c r="AT67" i="24" s="1"/>
  <c r="AR61" i="6"/>
  <c r="AR62" i="6" s="1"/>
  <c r="AR55" i="6" s="1"/>
  <c r="CC55" i="6"/>
  <c r="CC49" i="5"/>
  <c r="CC50" i="5" s="1"/>
  <c r="CC44" i="5" s="1"/>
  <c r="CF61" i="24"/>
  <c r="CF62" i="24" s="1"/>
  <c r="CF55" i="24" s="1"/>
  <c r="AZ90" i="24"/>
  <c r="AZ81" i="24" s="1"/>
  <c r="Z44" i="24"/>
  <c r="BF55" i="6"/>
  <c r="AP75" i="5"/>
  <c r="AP67" i="5" s="1"/>
  <c r="BO49" i="5"/>
  <c r="BO50" i="5" s="1"/>
  <c r="BR62" i="5"/>
  <c r="BR55" i="5" s="1"/>
  <c r="AU88" i="24"/>
  <c r="AU89" i="24" s="1"/>
  <c r="BN49" i="5"/>
  <c r="BD90" i="6"/>
  <c r="BD81" i="6" s="1"/>
  <c r="BA87" i="6"/>
  <c r="AU74" i="24"/>
  <c r="AU75" i="24" s="1"/>
  <c r="AU67" i="24" s="1"/>
  <c r="O55" i="24"/>
  <c r="AP44" i="6"/>
  <c r="BU75" i="5"/>
  <c r="BU67" i="5" s="1"/>
  <c r="BL74" i="6"/>
  <c r="BL75" i="6" s="1"/>
  <c r="BL67" i="6" s="1"/>
  <c r="Q50" i="24"/>
  <c r="Q44" i="24" s="1"/>
  <c r="BZ44" i="5"/>
  <c r="AR81" i="24"/>
  <c r="AU61" i="6"/>
  <c r="AU62" i="6" s="1"/>
  <c r="AU55" i="6" s="1"/>
  <c r="BI44" i="5"/>
  <c r="CG67" i="5"/>
  <c r="BQ75" i="24"/>
  <c r="BQ67" i="24" s="1"/>
  <c r="BA50" i="5"/>
  <c r="BA44" i="5" s="1"/>
  <c r="BJ60" i="5"/>
  <c r="BT50" i="5"/>
  <c r="BT44" i="5" s="1"/>
  <c r="O89" i="24"/>
  <c r="O90" i="24" s="1"/>
  <c r="BT75" i="24"/>
  <c r="BT67" i="24" s="1"/>
  <c r="BB74" i="6"/>
  <c r="AA75" i="24"/>
  <c r="AA67" i="24" s="1"/>
  <c r="BS44" i="24"/>
  <c r="CH87" i="24"/>
  <c r="BI89" i="24"/>
  <c r="BI90" i="24" s="1"/>
  <c r="BI81" i="24" s="1"/>
  <c r="BR89" i="24"/>
  <c r="BR90" i="24" s="1"/>
  <c r="AT90" i="5"/>
  <c r="AT81" i="5" s="1"/>
  <c r="J89" i="24"/>
  <c r="J90" i="24" s="1"/>
  <c r="J81" i="24" s="1"/>
  <c r="BV81" i="24"/>
  <c r="BV62" i="24"/>
  <c r="BV55" i="24" s="1"/>
  <c r="BR81" i="6"/>
  <c r="D88" i="24"/>
  <c r="D89" i="24" s="1"/>
  <c r="D90" i="24" s="1"/>
  <c r="BY67" i="24"/>
  <c r="BE50" i="6"/>
  <c r="BE44" i="6" s="1"/>
  <c r="BN61" i="24"/>
  <c r="BN62" i="24" s="1"/>
  <c r="BN55" i="24" s="1"/>
  <c r="BQ89" i="24"/>
  <c r="BQ90" i="24" s="1"/>
  <c r="BQ81" i="24" s="1"/>
  <c r="BS74" i="6"/>
  <c r="BS75" i="6" s="1"/>
  <c r="BS67" i="6" s="1"/>
  <c r="AL90" i="24"/>
  <c r="AL81" i="24" s="1"/>
  <c r="AZ74" i="24"/>
  <c r="AZ75" i="24" s="1"/>
  <c r="AZ67" i="24" s="1"/>
  <c r="BZ90" i="6"/>
  <c r="BZ81" i="6" s="1"/>
  <c r="AN88" i="5"/>
  <c r="BS72" i="5"/>
  <c r="BS73" i="5" s="1"/>
  <c r="P86" i="24"/>
  <c r="P87" i="24" s="1"/>
  <c r="S73" i="24"/>
  <c r="S74" i="24" s="1"/>
  <c r="AH74" i="24"/>
  <c r="AH75" i="24" s="1"/>
  <c r="AH67" i="24" s="1"/>
  <c r="BW72" i="6"/>
  <c r="BG81" i="5"/>
  <c r="BO88" i="24"/>
  <c r="CE34" i="24"/>
  <c r="CG72" i="24"/>
  <c r="CG73" i="24" s="1"/>
  <c r="CA55" i="5"/>
  <c r="V60" i="24"/>
  <c r="BM88" i="6"/>
  <c r="BM89" i="6" s="1"/>
  <c r="BM90" i="6" s="1"/>
  <c r="BM81" i="6" s="1"/>
  <c r="R44" i="24"/>
  <c r="G62" i="24"/>
  <c r="G55" i="24" s="1"/>
  <c r="CH62" i="24"/>
  <c r="CH55" i="24" s="1"/>
  <c r="BB49" i="6"/>
  <c r="BM72" i="6"/>
  <c r="BM73" i="6" s="1"/>
  <c r="AG86" i="24"/>
  <c r="AG87" i="24" s="1"/>
  <c r="Y90" i="24"/>
  <c r="Y81" i="24" s="1"/>
  <c r="BO74" i="24"/>
  <c r="BO75" i="24" s="1"/>
  <c r="U87" i="24"/>
  <c r="U88" i="24" s="1"/>
  <c r="H62" i="24"/>
  <c r="H55" i="24" s="1"/>
  <c r="CG44" i="24"/>
  <c r="AB49" i="24"/>
  <c r="AB50" i="24" s="1"/>
  <c r="R81" i="24"/>
  <c r="BT73" i="5"/>
  <c r="BT74" i="5" s="1"/>
  <c r="E88" i="24"/>
  <c r="E89" i="24" s="1"/>
  <c r="BX67" i="6"/>
  <c r="F44" i="24"/>
  <c r="J61" i="24"/>
  <c r="J62" i="24" s="1"/>
  <c r="J55" i="24" s="1"/>
  <c r="BC67" i="24"/>
  <c r="BW55" i="6"/>
  <c r="BS73" i="24"/>
  <c r="BS74" i="24" s="1"/>
  <c r="BR88" i="5"/>
  <c r="BR89" i="5" s="1"/>
  <c r="BR90" i="5" s="1"/>
  <c r="AI74" i="24"/>
  <c r="AI75" i="24" s="1"/>
  <c r="AI67" i="24" s="1"/>
  <c r="AY73" i="6"/>
  <c r="AY74" i="6" s="1"/>
  <c r="E55" i="24"/>
  <c r="AU81" i="5"/>
  <c r="BH88" i="24"/>
  <c r="AV50" i="6"/>
  <c r="AV44" i="6" s="1"/>
  <c r="BT55" i="24"/>
  <c r="BR74" i="24"/>
  <c r="S86" i="24"/>
  <c r="S87" i="24" s="1"/>
  <c r="AH90" i="24"/>
  <c r="AH81" i="24" s="1"/>
  <c r="BA72" i="5"/>
  <c r="BA73" i="5" s="1"/>
  <c r="AU87" i="6"/>
  <c r="BH74" i="6"/>
  <c r="BH75" i="6" s="1"/>
  <c r="BH67" i="6" s="1"/>
  <c r="S62" i="24"/>
  <c r="S55" i="24" s="1"/>
  <c r="L44" i="24"/>
  <c r="M73" i="24"/>
  <c r="M74" i="24" s="1"/>
  <c r="M75" i="24" s="1"/>
  <c r="BY86" i="24"/>
  <c r="BY87" i="24" s="1"/>
  <c r="BY88" i="24" s="1"/>
  <c r="X90" i="24"/>
  <c r="X81" i="24" s="1"/>
  <c r="BL86" i="6"/>
  <c r="BL87" i="6" s="1"/>
  <c r="AV72" i="24"/>
  <c r="AV73" i="24" s="1"/>
  <c r="AV74" i="24" s="1"/>
  <c r="AV75" i="24" s="1"/>
  <c r="AN87" i="24"/>
  <c r="AN88" i="24" s="1"/>
  <c r="AN89" i="24" s="1"/>
  <c r="BG50" i="6"/>
  <c r="BG44" i="6" s="1"/>
  <c r="BN67" i="24"/>
  <c r="AP39" i="24"/>
  <c r="AP34" i="24" s="1"/>
  <c r="BM90" i="24"/>
  <c r="BM81" i="24" s="1"/>
  <c r="BW44" i="6"/>
  <c r="BI62" i="24"/>
  <c r="BI55" i="24" s="1"/>
  <c r="BD88" i="24"/>
  <c r="BD89" i="24" s="1"/>
  <c r="BW89" i="6"/>
  <c r="CB62" i="24"/>
  <c r="CB55" i="24" s="1"/>
  <c r="AX60" i="6"/>
  <c r="BT55" i="6"/>
  <c r="AM88" i="6"/>
  <c r="W72" i="24"/>
  <c r="AN72" i="5"/>
  <c r="AN73" i="5" s="1"/>
  <c r="AC55" i="24"/>
  <c r="BV74" i="5"/>
  <c r="BV75" i="5" s="1"/>
  <c r="BV67" i="5" s="1"/>
  <c r="CE74" i="6"/>
  <c r="BU86" i="24"/>
  <c r="AB89" i="24"/>
  <c r="AB90" i="24" s="1"/>
  <c r="AB81" i="24" s="1"/>
  <c r="AY44" i="5"/>
  <c r="BW89" i="5"/>
  <c r="BW90" i="5" s="1"/>
  <c r="BW81" i="5" s="1"/>
  <c r="BC89" i="24"/>
  <c r="BC90" i="24" s="1"/>
  <c r="BC81" i="24" s="1"/>
  <c r="BL88" i="5"/>
  <c r="BL89" i="5" s="1"/>
  <c r="BL90" i="5" s="1"/>
  <c r="BL81" i="5" s="1"/>
  <c r="BI75" i="24"/>
  <c r="BI67" i="24" s="1"/>
  <c r="CC61" i="24"/>
  <c r="CC62" i="24" s="1"/>
  <c r="CC55" i="24" s="1"/>
  <c r="BQ34" i="6"/>
  <c r="BO88" i="5"/>
  <c r="BO89" i="5" s="1"/>
  <c r="CC74" i="24"/>
  <c r="CC75" i="24" s="1"/>
  <c r="CC67" i="24" s="1"/>
  <c r="BA62" i="6"/>
  <c r="BA55" i="6" s="1"/>
  <c r="BH49" i="24"/>
  <c r="BH50" i="24" s="1"/>
  <c r="CC75" i="5"/>
  <c r="CC67" i="5" s="1"/>
  <c r="AF44" i="24"/>
  <c r="I60" i="24"/>
  <c r="I61" i="24" s="1"/>
  <c r="CE75" i="5"/>
  <c r="CE67" i="5" s="1"/>
  <c r="BZ74" i="24"/>
  <c r="BZ75" i="24" s="1"/>
  <c r="AX88" i="6"/>
  <c r="CE50" i="24"/>
  <c r="CE44" i="24" s="1"/>
  <c r="BW88" i="24"/>
  <c r="L89" i="24"/>
  <c r="L90" i="24" s="1"/>
  <c r="L81" i="24" s="1"/>
  <c r="L73" i="24"/>
  <c r="L74" i="24" s="1"/>
  <c r="L75" i="24" s="1"/>
  <c r="BJ89" i="24"/>
  <c r="BJ90" i="24" s="1"/>
  <c r="R67" i="24"/>
  <c r="AQ74" i="6"/>
  <c r="AQ75" i="6" s="1"/>
  <c r="AS86" i="6"/>
  <c r="BL55" i="24"/>
  <c r="Y73" i="24"/>
  <c r="Y74" i="24" s="1"/>
  <c r="T61" i="24"/>
  <c r="T62" i="24" s="1"/>
  <c r="T55" i="24" s="1"/>
  <c r="BA90" i="24"/>
  <c r="BA81" i="24" s="1"/>
  <c r="BE89" i="24"/>
  <c r="BM50" i="24"/>
  <c r="BM44" i="24" s="1"/>
  <c r="AQ90" i="6"/>
  <c r="AQ81" i="6" s="1"/>
  <c r="BI67" i="6"/>
  <c r="AS75" i="24"/>
  <c r="AS67" i="24" s="1"/>
  <c r="BN81" i="6"/>
  <c r="AT44" i="6"/>
  <c r="BP44" i="6"/>
  <c r="BX87" i="6"/>
  <c r="BX88" i="6" s="1"/>
  <c r="BX89" i="6" s="1"/>
  <c r="CD67" i="6"/>
  <c r="BI88" i="6"/>
  <c r="CH74" i="24"/>
  <c r="AD61" i="24"/>
  <c r="AD62" i="24" s="1"/>
  <c r="AD55" i="24" s="1"/>
  <c r="CD87" i="24"/>
  <c r="CD88" i="24" s="1"/>
  <c r="CD89" i="24" s="1"/>
  <c r="AX72" i="6"/>
  <c r="AX73" i="6" s="1"/>
  <c r="BF88" i="6"/>
  <c r="BU67" i="6"/>
  <c r="BP89" i="24"/>
  <c r="BP90" i="24" s="1"/>
  <c r="BP81" i="24" s="1"/>
  <c r="BJ73" i="6"/>
  <c r="BM74" i="5"/>
  <c r="BM75" i="5" s="1"/>
  <c r="BG49" i="24"/>
  <c r="BG50" i="24" s="1"/>
  <c r="BG44" i="24" s="1"/>
  <c r="CG61" i="24"/>
  <c r="BT86" i="24"/>
  <c r="BT87" i="24" s="1"/>
  <c r="N62" i="24"/>
  <c r="N55" i="24" s="1"/>
  <c r="BF87" i="24"/>
  <c r="AQ88" i="24"/>
  <c r="BX50" i="6"/>
  <c r="BX44" i="6" s="1"/>
  <c r="CD61" i="24"/>
  <c r="CD62" i="24" s="1"/>
  <c r="CD55" i="24" s="1"/>
  <c r="AO73" i="24"/>
  <c r="BK62" i="6"/>
  <c r="BK55" i="6" s="1"/>
  <c r="BU75" i="24"/>
  <c r="BU67" i="24" s="1"/>
  <c r="V75" i="24"/>
  <c r="V67" i="24" s="1"/>
  <c r="BL73" i="24"/>
  <c r="P73" i="24"/>
  <c r="P74" i="24" s="1"/>
  <c r="BY62" i="5"/>
  <c r="BY55" i="5" s="1"/>
  <c r="AP74" i="24"/>
  <c r="AP75" i="24" s="1"/>
  <c r="BZ75" i="6"/>
  <c r="BZ67" i="6" s="1"/>
  <c r="AS88" i="24"/>
  <c r="AR44" i="24"/>
  <c r="CA61" i="6"/>
  <c r="CA62" i="6" s="1"/>
  <c r="BV74" i="24"/>
  <c r="BV75" i="24" s="1"/>
  <c r="BE67" i="6"/>
  <c r="BS44" i="5"/>
  <c r="AI50" i="24"/>
  <c r="AI44" i="24" s="1"/>
  <c r="BT87" i="6"/>
  <c r="BT88" i="6" s="1"/>
  <c r="N67" i="24"/>
  <c r="BH90" i="6"/>
  <c r="BH81" i="6" s="1"/>
  <c r="AC49" i="24"/>
  <c r="AC50" i="24" s="1"/>
  <c r="AC44" i="24" s="1"/>
  <c r="BS61" i="6"/>
  <c r="BS62" i="6" s="1"/>
  <c r="BS55" i="6" s="1"/>
  <c r="CB87" i="5"/>
  <c r="BU61" i="24"/>
  <c r="BU62" i="24" s="1"/>
  <c r="BU55" i="24" s="1"/>
  <c r="Z75" i="24"/>
  <c r="Z67" i="24" s="1"/>
  <c r="F62" i="24"/>
  <c r="F55" i="24" s="1"/>
  <c r="AV74" i="6"/>
  <c r="AV75" i="6" s="1"/>
  <c r="AO87" i="5"/>
  <c r="BF74" i="6"/>
  <c r="BF75" i="6" s="1"/>
  <c r="BF67" i="6" s="1"/>
  <c r="I87" i="24"/>
  <c r="BD89" i="5"/>
  <c r="AH55" i="24"/>
  <c r="BX87" i="24"/>
  <c r="AY87" i="24"/>
  <c r="CB89" i="6"/>
  <c r="CB90" i="6" s="1"/>
  <c r="CB81" i="6" s="1"/>
  <c r="CB88" i="24"/>
  <c r="CB89" i="24" s="1"/>
  <c r="T87" i="24"/>
  <c r="T88" i="24" s="1"/>
  <c r="N87" i="24"/>
  <c r="N88" i="24" s="1"/>
  <c r="N89" i="24" s="1"/>
  <c r="BO50" i="6"/>
  <c r="BO44" i="6" s="1"/>
  <c r="BP44" i="24"/>
  <c r="AK44" i="24"/>
  <c r="BO74" i="6"/>
  <c r="BW61" i="5"/>
  <c r="CC86" i="6"/>
  <c r="CC87" i="6" s="1"/>
  <c r="BS87" i="24"/>
  <c r="BS88" i="24" s="1"/>
  <c r="BP81" i="6"/>
  <c r="AX61" i="5"/>
  <c r="AX62" i="5" s="1"/>
  <c r="AX55" i="5" s="1"/>
  <c r="E49" i="24"/>
  <c r="E50" i="24" s="1"/>
  <c r="E44" i="24" s="1"/>
  <c r="BC62" i="6"/>
  <c r="BC55" i="6" s="1"/>
  <c r="BM90" i="5"/>
  <c r="BM81" i="5" s="1"/>
  <c r="D50" i="24"/>
  <c r="D44" i="24" s="1"/>
  <c r="AM87" i="24"/>
  <c r="AM88" i="24" s="1"/>
  <c r="BS55" i="24"/>
  <c r="AN60" i="6"/>
  <c r="AN61" i="6" s="1"/>
  <c r="BC61" i="24"/>
  <c r="AY61" i="6"/>
  <c r="D62" i="24"/>
  <c r="D55" i="24" s="1"/>
  <c r="AF87" i="24"/>
  <c r="AF88" i="24" s="1"/>
  <c r="CA90" i="6"/>
  <c r="CA81" i="6" s="1"/>
  <c r="AZ74" i="5"/>
  <c r="AZ75" i="5" s="1"/>
  <c r="AZ67" i="5" s="1"/>
  <c r="BY44" i="6"/>
  <c r="AV81" i="5"/>
  <c r="BC73" i="6"/>
  <c r="BC74" i="6" s="1"/>
  <c r="BG74" i="24"/>
  <c r="BG75" i="24" s="1"/>
  <c r="BG67" i="24" s="1"/>
  <c r="BC75" i="5"/>
  <c r="BC67" i="5" s="1"/>
  <c r="BP67" i="6"/>
  <c r="K87" i="24"/>
  <c r="CG90" i="24"/>
  <c r="CG81" i="24" s="1"/>
  <c r="F86" i="24"/>
  <c r="AT87" i="24"/>
  <c r="AT88" i="24" s="1"/>
  <c r="BU90" i="6"/>
  <c r="BU81" i="6" s="1"/>
  <c r="BF50" i="6"/>
  <c r="BF44" i="6" s="1"/>
  <c r="AV87" i="6"/>
  <c r="AV88" i="6" s="1"/>
  <c r="BL34" i="24"/>
  <c r="BF88" i="5"/>
  <c r="Q72" i="24"/>
  <c r="Q73" i="24" s="1"/>
  <c r="AA88" i="24"/>
  <c r="BV62" i="5"/>
  <c r="BV55" i="5" s="1"/>
  <c r="BD75" i="5"/>
  <c r="BD67" i="5" s="1"/>
  <c r="BK74" i="6"/>
  <c r="BZ61" i="24"/>
  <c r="BZ62" i="24" s="1"/>
  <c r="M62" i="24"/>
  <c r="M55" i="24" s="1"/>
  <c r="AX73" i="5"/>
  <c r="AX74" i="5" s="1"/>
  <c r="BF61" i="24"/>
  <c r="BF62" i="24" s="1"/>
  <c r="BF55" i="24" s="1"/>
  <c r="D67" i="24"/>
  <c r="AT87" i="6"/>
  <c r="K60" i="24"/>
  <c r="BB72" i="5"/>
  <c r="BB73" i="5" s="1"/>
  <c r="BA49" i="6"/>
  <c r="Q34" i="24"/>
  <c r="BJ44" i="24"/>
  <c r="CA88" i="24"/>
  <c r="CA89" i="24" s="1"/>
  <c r="AR75" i="24"/>
  <c r="AR67" i="24" s="1"/>
  <c r="AD50" i="24"/>
  <c r="AD44" i="24" s="1"/>
  <c r="CA61" i="24"/>
  <c r="CD88" i="6"/>
  <c r="AP88" i="6"/>
  <c r="BS44" i="6"/>
  <c r="BG87" i="6"/>
  <c r="BG88" i="6" s="1"/>
  <c r="BT62" i="5"/>
  <c r="BT55" i="5" s="1"/>
  <c r="T73" i="24"/>
  <c r="AP89" i="5"/>
  <c r="AP90" i="5" s="1"/>
  <c r="AP81" i="5" s="1"/>
  <c r="BJ81" i="6"/>
  <c r="BT74" i="6"/>
  <c r="BL89" i="24"/>
  <c r="AV61" i="5"/>
  <c r="AV62" i="5" s="1"/>
  <c r="AV55" i="5" s="1"/>
  <c r="AJ62" i="24"/>
  <c r="AJ55" i="24" s="1"/>
  <c r="BV61" i="6"/>
  <c r="Q62" i="24"/>
  <c r="Q55" i="24" s="1"/>
  <c r="BX75" i="5"/>
  <c r="BX67" i="5" s="1"/>
  <c r="H90" i="24"/>
  <c r="H81" i="24" s="1"/>
  <c r="V87" i="24"/>
  <c r="V88" i="24" s="1"/>
  <c r="AY88" i="6"/>
  <c r="AY89" i="6" s="1"/>
  <c r="AY90" i="6" s="1"/>
  <c r="AM90" i="5"/>
  <c r="AM81" i="5" s="1"/>
  <c r="AO50" i="24"/>
  <c r="AO44" i="24" s="1"/>
  <c r="AD88" i="24"/>
  <c r="BU60" i="6"/>
  <c r="BU61" i="6" s="1"/>
  <c r="AX86" i="24"/>
  <c r="AX87" i="24" s="1"/>
  <c r="AX88" i="24" s="1"/>
  <c r="BP62" i="6"/>
  <c r="BP55" i="6" s="1"/>
  <c r="AX67" i="24"/>
  <c r="BM75" i="24"/>
  <c r="BM67" i="24" s="1"/>
  <c r="AW87" i="6"/>
  <c r="AP90" i="24"/>
  <c r="AP81" i="24" s="1"/>
  <c r="AL72" i="24"/>
  <c r="CC88" i="24"/>
  <c r="CC89" i="24" s="1"/>
  <c r="BY73" i="5"/>
  <c r="BY74" i="5" s="1"/>
  <c r="BN88" i="24"/>
  <c r="BN89" i="24" s="1"/>
  <c r="G87" i="24"/>
  <c r="BY81" i="5"/>
  <c r="AF62" i="24"/>
  <c r="AF55" i="24" s="1"/>
  <c r="AQ61" i="24"/>
  <c r="AQ62" i="24" s="1"/>
  <c r="AY89" i="5"/>
  <c r="BC81" i="5"/>
  <c r="F25" i="1"/>
  <c r="F17" i="1"/>
  <c r="F14" i="1"/>
  <c r="F13" i="1"/>
  <c r="F10" i="1"/>
  <c r="F8" i="1"/>
  <c r="BI17" i="8"/>
  <c r="BF14" i="8"/>
  <c r="BH17" i="8"/>
  <c r="BE14" i="8"/>
  <c r="BI10" i="8"/>
  <c r="BH22" i="8"/>
  <c r="BD14" i="8"/>
  <c r="BG22" i="8"/>
  <c r="BF17" i="8"/>
  <c r="BG10" i="8"/>
  <c r="AT54" i="8"/>
  <c r="BF22" i="8"/>
  <c r="BE17" i="8"/>
  <c r="BF10" i="8"/>
  <c r="BD17" i="8"/>
  <c r="BE10" i="8"/>
  <c r="AT53" i="8"/>
  <c r="BB22" i="8"/>
  <c r="BB10" i="8"/>
  <c r="AX38" i="8"/>
  <c r="BI22" i="8"/>
  <c r="BG17" i="8"/>
  <c r="BH10" i="8"/>
  <c r="AT46" i="8"/>
  <c r="BC14" i="8"/>
  <c r="AX36" i="8"/>
  <c r="BB14" i="8"/>
  <c r="AT44" i="8"/>
  <c r="BE22" i="8"/>
  <c r="BJ41" i="8"/>
  <c r="BD22" i="8"/>
  <c r="BD10" i="8"/>
  <c r="BC22" i="8"/>
  <c r="BC10" i="8"/>
  <c r="BC17" i="8"/>
  <c r="BJ35" i="8"/>
  <c r="BB17" i="8"/>
  <c r="BJ34" i="8"/>
  <c r="AT52" i="8"/>
  <c r="BI13" i="8"/>
  <c r="AX37" i="8"/>
  <c r="BI14" i="8"/>
  <c r="BG14" i="8"/>
  <c r="BH13" i="8"/>
  <c r="BG13" i="8"/>
  <c r="BE13" i="8"/>
  <c r="AX41" i="8"/>
  <c r="BC25" i="8"/>
  <c r="BJ64" i="8"/>
  <c r="BJ36" i="8"/>
  <c r="BH14" i="8"/>
  <c r="BF13" i="8"/>
  <c r="BD13" i="8"/>
  <c r="BC13" i="8"/>
  <c r="BB13" i="8"/>
  <c r="BG25" i="8"/>
  <c r="AT50" i="8"/>
  <c r="AX39" i="8"/>
  <c r="BB25" i="8"/>
  <c r="BI25" i="8"/>
  <c r="BH25" i="8"/>
  <c r="BJ68" i="8"/>
  <c r="BF25" i="8"/>
  <c r="BE25" i="8"/>
  <c r="AX60" i="8"/>
  <c r="BD25" i="8"/>
  <c r="BJ52" i="8"/>
  <c r="BJ51" i="8"/>
  <c r="BG58" i="8"/>
  <c r="BJ22" i="8"/>
  <c r="AX11" i="8"/>
  <c r="BF58" i="8"/>
  <c r="BJ27" i="8"/>
  <c r="BJ5" i="8"/>
  <c r="AX5" i="8"/>
  <c r="BG38" i="8"/>
  <c r="BF38" i="8"/>
  <c r="BG32" i="8"/>
  <c r="AX26" i="8"/>
  <c r="BJ26" i="8"/>
  <c r="BF32" i="8"/>
  <c r="BG41" i="8"/>
  <c r="BJ25" i="8"/>
  <c r="BG37" i="8"/>
  <c r="BJ15" i="8"/>
  <c r="BF37" i="8"/>
  <c r="BJ23" i="8"/>
  <c r="AX15" i="8"/>
  <c r="BG57" i="8"/>
  <c r="AX9" i="8"/>
  <c r="BF41" i="8"/>
  <c r="BG64" i="8"/>
  <c r="BG55" i="8"/>
  <c r="BF55" i="8"/>
  <c r="BJ6" i="8"/>
  <c r="BJ19" i="8"/>
  <c r="AX18" i="8"/>
  <c r="BG40" i="8"/>
  <c r="BG33" i="8"/>
  <c r="AX12" i="8"/>
  <c r="BF57" i="8"/>
  <c r="BJ8" i="8"/>
  <c r="BG36" i="8"/>
  <c r="AX8" i="8"/>
  <c r="BF64" i="8"/>
  <c r="BF36" i="8"/>
  <c r="BJ20" i="8"/>
  <c r="AX20" i="8"/>
  <c r="AX6" i="8"/>
  <c r="AX13" i="8"/>
  <c r="BF40" i="8"/>
  <c r="BF33" i="8"/>
  <c r="BJ11" i="8"/>
  <c r="BF49" i="8"/>
  <c r="BG49" i="8"/>
  <c r="AX16" i="8"/>
  <c r="M23" i="21"/>
  <c r="L6" i="16"/>
  <c r="L6" i="17" s="1"/>
  <c r="L28" i="16"/>
  <c r="M9" i="16"/>
  <c r="M9" i="17" s="1"/>
  <c r="M11" i="21"/>
  <c r="M17" i="16"/>
  <c r="M17" i="17" s="1"/>
  <c r="L17" i="16"/>
  <c r="L17" i="17" s="1"/>
  <c r="L27" i="21"/>
  <c r="M18" i="21"/>
  <c r="M16" i="16"/>
  <c r="M16" i="17" s="1"/>
  <c r="L9" i="16"/>
  <c r="L9" i="17" s="1"/>
  <c r="M10" i="21"/>
  <c r="AU6" i="8"/>
  <c r="BA54" i="8"/>
  <c r="BA62" i="8"/>
  <c r="BA64" i="8"/>
  <c r="AU5" i="8"/>
  <c r="BA59" i="8"/>
  <c r="AU15" i="8"/>
  <c r="AU9" i="8"/>
  <c r="BA47" i="8"/>
  <c r="AU22" i="8"/>
  <c r="BA41" i="8"/>
  <c r="AU19" i="8"/>
  <c r="BA50" i="8"/>
  <c r="BA67" i="8"/>
  <c r="AU21" i="8"/>
  <c r="AU8" i="8"/>
  <c r="M20" i="21"/>
  <c r="BA29" i="8"/>
  <c r="AZ47" i="8"/>
  <c r="AY47" i="8"/>
  <c r="AY64" i="8"/>
  <c r="AZ63" i="8"/>
  <c r="AY63" i="8"/>
  <c r="AZ64" i="8"/>
  <c r="AZ49" i="8"/>
  <c r="AY49" i="8"/>
  <c r="AY34" i="8"/>
  <c r="AZ34" i="8"/>
  <c r="AT39" i="8"/>
  <c r="AU54" i="8"/>
  <c r="AU64" i="8"/>
  <c r="AT36" i="8"/>
  <c r="AU63" i="8"/>
  <c r="AU32" i="8"/>
  <c r="AU31" i="8"/>
  <c r="AT58" i="8"/>
  <c r="AU36" i="8"/>
  <c r="AT66" i="8"/>
  <c r="AT62" i="8"/>
  <c r="AT65" i="8"/>
  <c r="AT57" i="8"/>
  <c r="AU56" i="8"/>
  <c r="AU41" i="8"/>
  <c r="AT68" i="8"/>
  <c r="AT40" i="8"/>
  <c r="AU68" i="8"/>
  <c r="AT60" i="8"/>
  <c r="AU34" i="8"/>
  <c r="L26" i="16"/>
  <c r="L26" i="17" s="1"/>
  <c r="L20" i="21"/>
  <c r="AV55" i="8"/>
  <c r="AW33" i="8"/>
  <c r="AV33" i="8"/>
  <c r="AW66" i="8"/>
  <c r="AV66" i="8"/>
  <c r="AW58" i="8"/>
  <c r="AV58" i="8"/>
  <c r="AV67" i="8"/>
  <c r="AW65" i="8"/>
  <c r="AV65" i="8"/>
  <c r="AV41" i="8"/>
  <c r="AW41" i="8"/>
  <c r="AW34" i="8"/>
  <c r="AV34" i="8"/>
  <c r="AW55" i="8"/>
  <c r="AW61" i="8"/>
  <c r="AV61" i="8"/>
  <c r="AW67" i="8"/>
  <c r="AZ26" i="8"/>
  <c r="AY26" i="8"/>
  <c r="AY14" i="8"/>
  <c r="AW14" i="8"/>
  <c r="AY17" i="8"/>
  <c r="AT27" i="8"/>
  <c r="AZ14" i="8"/>
  <c r="AT26" i="8"/>
  <c r="AV14" i="8"/>
  <c r="AZ10" i="8"/>
  <c r="AZ17" i="8"/>
  <c r="AZ24" i="8"/>
  <c r="AY10" i="8"/>
  <c r="AY24" i="8"/>
  <c r="AW10" i="8"/>
  <c r="AV10" i="8"/>
  <c r="AZ23" i="8"/>
  <c r="AW15" i="8"/>
  <c r="AT10" i="8"/>
  <c r="AY23" i="8"/>
  <c r="AV15" i="8"/>
  <c r="AT23" i="8"/>
  <c r="AW22" i="8"/>
  <c r="AT15" i="8"/>
  <c r="AZ8" i="8"/>
  <c r="AY8" i="8"/>
  <c r="AW18" i="8"/>
  <c r="AV18" i="8"/>
  <c r="AW17" i="8"/>
  <c r="AV22" i="8"/>
  <c r="AW13" i="8"/>
  <c r="AV13" i="8"/>
  <c r="AT13" i="8"/>
  <c r="AV17" i="8"/>
  <c r="AT16" i="8"/>
  <c r="BH66" i="8"/>
  <c r="BB64" i="8"/>
  <c r="BE36" i="8"/>
  <c r="BB33" i="8"/>
  <c r="BE66" i="8"/>
  <c r="BI38" i="8"/>
  <c r="BD36" i="8"/>
  <c r="BD66" i="8"/>
  <c r="BE58" i="8"/>
  <c r="BH38" i="8"/>
  <c r="BC66" i="8"/>
  <c r="BI32" i="8"/>
  <c r="BB66" i="8"/>
  <c r="BE38" i="8"/>
  <c r="BC38" i="8"/>
  <c r="BB38" i="8"/>
  <c r="BE65" i="8"/>
  <c r="BC36" i="8"/>
  <c r="BD58" i="8"/>
  <c r="BB36" i="8"/>
  <c r="BC58" i="8"/>
  <c r="BB58" i="8"/>
  <c r="BI41" i="8"/>
  <c r="BH41" i="8"/>
  <c r="BI57" i="8"/>
  <c r="BH61" i="8"/>
  <c r="BD38" i="8"/>
  <c r="BH65" i="8"/>
  <c r="BD34" i="8"/>
  <c r="BD65" i="8"/>
  <c r="BH59" i="8"/>
  <c r="BE49" i="8"/>
  <c r="BD33" i="8"/>
  <c r="BI66" i="8"/>
  <c r="BD49" i="8"/>
  <c r="BC33" i="8"/>
  <c r="BC65" i="8"/>
  <c r="BI58" i="8"/>
  <c r="BC49" i="8"/>
  <c r="BE37" i="8"/>
  <c r="BB65" i="8"/>
  <c r="BH58" i="8"/>
  <c r="BB49" i="8"/>
  <c r="BD37" i="8"/>
  <c r="BC37" i="8"/>
  <c r="BB37" i="8"/>
  <c r="BE56" i="8"/>
  <c r="BH64" i="8"/>
  <c r="BI55" i="8"/>
  <c r="BH36" i="8"/>
  <c r="BD41" i="8"/>
  <c r="BC41" i="8"/>
  <c r="BC34" i="8"/>
  <c r="BD64" i="8"/>
  <c r="BC55" i="8"/>
  <c r="BB61" i="8"/>
  <c r="BI33" i="8"/>
  <c r="BI49" i="8"/>
  <c r="BI59" i="8"/>
  <c r="BH37" i="8"/>
  <c r="BI64" i="8"/>
  <c r="BI36" i="8"/>
  <c r="BE41" i="8"/>
  <c r="BH55" i="8"/>
  <c r="BE64" i="8"/>
  <c r="BB41" i="8"/>
  <c r="BE55" i="8"/>
  <c r="BB34" i="8"/>
  <c r="BD55" i="8"/>
  <c r="BE61" i="8"/>
  <c r="BB55" i="8"/>
  <c r="BC61" i="8"/>
  <c r="BH33" i="8"/>
  <c r="BH67" i="8"/>
  <c r="BC64" i="8"/>
  <c r="BD61" i="8"/>
  <c r="BI37" i="8"/>
  <c r="BE33" i="8"/>
  <c r="AF41" i="8"/>
  <c r="AF46" i="8"/>
  <c r="AF47" i="8"/>
  <c r="AF24" i="8"/>
  <c r="AF54" i="8"/>
  <c r="AF44" i="8"/>
  <c r="AF22" i="8"/>
  <c r="AF52" i="8"/>
  <c r="AF50" i="8"/>
  <c r="AF11" i="8"/>
  <c r="AF27" i="8"/>
  <c r="AF10" i="8"/>
  <c r="AF26" i="8"/>
  <c r="AF8" i="8"/>
  <c r="AF12" i="8"/>
  <c r="AF6" i="8"/>
  <c r="AF5" i="8"/>
  <c r="AF16" i="8"/>
  <c r="AF13" i="8"/>
  <c r="AF48" i="8"/>
  <c r="AF67" i="8"/>
  <c r="AF64" i="8"/>
  <c r="AF59" i="8"/>
  <c r="AF45" i="8"/>
  <c r="AF35" i="8"/>
  <c r="AF38" i="8"/>
  <c r="AF49" i="8"/>
  <c r="R25" i="9"/>
  <c r="R9" i="9"/>
  <c r="R50" i="9"/>
  <c r="R24" i="9"/>
  <c r="R17" i="9"/>
  <c r="R20" i="9"/>
  <c r="R3" i="9"/>
  <c r="R21" i="9"/>
  <c r="R23" i="9"/>
  <c r="R4" i="9"/>
  <c r="R18" i="9"/>
  <c r="R13" i="9"/>
  <c r="R6" i="9"/>
  <c r="R66" i="9"/>
  <c r="R49" i="9"/>
  <c r="R34" i="9"/>
  <c r="R33" i="9"/>
  <c r="R62" i="9"/>
  <c r="R39" i="9"/>
  <c r="R32" i="9"/>
  <c r="K15" i="9"/>
  <c r="L15" i="9"/>
  <c r="M15" i="9"/>
  <c r="N15" i="9"/>
  <c r="O15" i="9"/>
  <c r="P15" i="9"/>
  <c r="Q15" i="9"/>
  <c r="J15" i="9"/>
  <c r="L12" i="9"/>
  <c r="M12" i="9"/>
  <c r="N12" i="9"/>
  <c r="O12" i="9"/>
  <c r="P12" i="9"/>
  <c r="Q12" i="9"/>
  <c r="K12" i="9"/>
  <c r="J12" i="9"/>
  <c r="K20" i="9"/>
  <c r="L20" i="9"/>
  <c r="M20" i="9"/>
  <c r="N20" i="9"/>
  <c r="O20" i="9"/>
  <c r="P20" i="9"/>
  <c r="Q20" i="9"/>
  <c r="J20" i="9"/>
  <c r="J11" i="9"/>
  <c r="M11" i="9"/>
  <c r="N11" i="9"/>
  <c r="P11" i="9"/>
  <c r="O11" i="9"/>
  <c r="Q11" i="9"/>
  <c r="K11" i="9"/>
  <c r="L11" i="9"/>
  <c r="J8" i="9"/>
  <c r="K8" i="9"/>
  <c r="L8" i="9"/>
  <c r="M8" i="9"/>
  <c r="N8" i="9"/>
  <c r="O8" i="9"/>
  <c r="P8" i="9"/>
  <c r="Q8" i="9"/>
  <c r="K23" i="9"/>
  <c r="M23" i="9"/>
  <c r="N23" i="9"/>
  <c r="O23" i="9"/>
  <c r="L23" i="9"/>
  <c r="P23" i="9"/>
  <c r="Q23" i="9"/>
  <c r="J23" i="9"/>
  <c r="O38" i="9"/>
  <c r="N38" i="9"/>
  <c r="O30" i="9"/>
  <c r="O55" i="9"/>
  <c r="N30" i="9"/>
  <c r="O53" i="9"/>
  <c r="N55" i="9"/>
  <c r="N34" i="9"/>
  <c r="N53" i="9"/>
  <c r="O62" i="9"/>
  <c r="O36" i="9"/>
  <c r="N62" i="9"/>
  <c r="N36" i="9"/>
  <c r="O56" i="9"/>
  <c r="O35" i="9"/>
  <c r="O34" i="9"/>
  <c r="N56" i="9"/>
  <c r="N35" i="9"/>
  <c r="O47" i="9"/>
  <c r="N47" i="9"/>
  <c r="N31" i="9"/>
  <c r="O39" i="9"/>
  <c r="O31" i="9"/>
  <c r="N39" i="9"/>
  <c r="P59" i="9"/>
  <c r="P57" i="9"/>
  <c r="Q30" i="9"/>
  <c r="Q64" i="9"/>
  <c r="P64" i="9"/>
  <c r="Q57" i="9"/>
  <c r="M64" i="9"/>
  <c r="Q55" i="9"/>
  <c r="P63" i="9"/>
  <c r="Q53" i="9"/>
  <c r="P53" i="9"/>
  <c r="Q34" i="9"/>
  <c r="P34" i="9"/>
  <c r="P65" i="9"/>
  <c r="Q62" i="9"/>
  <c r="P62" i="9"/>
  <c r="Q47" i="9"/>
  <c r="M47" i="9"/>
  <c r="Q56" i="9"/>
  <c r="P56" i="9"/>
  <c r="Q36" i="9"/>
  <c r="P36" i="9"/>
  <c r="Q39" i="9"/>
  <c r="P39" i="9"/>
  <c r="Q35" i="9"/>
  <c r="P35" i="9"/>
  <c r="M35" i="9"/>
  <c r="Q31" i="9"/>
  <c r="P31" i="9"/>
  <c r="M54" i="9"/>
  <c r="M59" i="9"/>
  <c r="K59" i="9"/>
  <c r="J59" i="9"/>
  <c r="L59" i="9"/>
  <c r="L64" i="9"/>
  <c r="K64" i="9"/>
  <c r="J64" i="9"/>
  <c r="L32" i="9"/>
  <c r="J32" i="9"/>
  <c r="K32" i="9"/>
  <c r="L63" i="9"/>
  <c r="M63" i="9"/>
  <c r="K63" i="9"/>
  <c r="J63" i="9"/>
  <c r="K53" i="9"/>
  <c r="M53" i="9"/>
  <c r="L53" i="9"/>
  <c r="J53" i="9"/>
  <c r="K34" i="9"/>
  <c r="L34" i="9"/>
  <c r="M34" i="9"/>
  <c r="J34" i="9"/>
  <c r="K62" i="9"/>
  <c r="L62" i="9"/>
  <c r="M62" i="9"/>
  <c r="J62" i="9"/>
  <c r="K47" i="9"/>
  <c r="L47" i="9"/>
  <c r="J47" i="9"/>
  <c r="J56" i="9"/>
  <c r="L56" i="9"/>
  <c r="M56" i="9"/>
  <c r="K56" i="9"/>
  <c r="L36" i="9"/>
  <c r="M36" i="9"/>
  <c r="K36" i="9"/>
  <c r="J36" i="9"/>
  <c r="K39" i="9"/>
  <c r="L39" i="9"/>
  <c r="M39" i="9"/>
  <c r="J39" i="9"/>
  <c r="L35" i="9"/>
  <c r="K35" i="9"/>
  <c r="J35" i="9"/>
  <c r="L31" i="9"/>
  <c r="M31" i="9"/>
  <c r="K31" i="9"/>
  <c r="J31" i="9"/>
  <c r="I27" i="9"/>
  <c r="I65" i="9"/>
  <c r="I60" i="9"/>
  <c r="I45" i="9"/>
  <c r="I62" i="9"/>
  <c r="I52" i="9"/>
  <c r="I39" i="9"/>
  <c r="I48" i="9"/>
  <c r="I57" i="9"/>
  <c r="H15" i="9"/>
  <c r="H24" i="9"/>
  <c r="G15" i="9"/>
  <c r="H12" i="9"/>
  <c r="G24" i="9"/>
  <c r="G12" i="9"/>
  <c r="H21" i="9"/>
  <c r="G21" i="9"/>
  <c r="G22" i="9"/>
  <c r="H22" i="9"/>
  <c r="G8" i="9"/>
  <c r="G6" i="9"/>
  <c r="H6" i="9"/>
  <c r="H8" i="9"/>
  <c r="H45" i="9"/>
  <c r="G45" i="9"/>
  <c r="H62" i="9"/>
  <c r="H47" i="9"/>
  <c r="G62" i="9"/>
  <c r="G47" i="9"/>
  <c r="H61" i="9"/>
  <c r="G61" i="9"/>
  <c r="G32" i="9"/>
  <c r="H32" i="9"/>
  <c r="E64" i="9"/>
  <c r="E63" i="9"/>
  <c r="E56" i="9"/>
  <c r="E39" i="9"/>
  <c r="E31" i="9"/>
  <c r="E65" i="9"/>
  <c r="E59" i="9"/>
  <c r="E53" i="9"/>
  <c r="E32" i="9"/>
  <c r="E20" i="9"/>
  <c r="E16" i="9"/>
  <c r="E13" i="9"/>
  <c r="E11" i="9"/>
  <c r="E15" i="9"/>
  <c r="E12" i="9"/>
  <c r="E8" i="9"/>
  <c r="F24" i="9"/>
  <c r="F9" i="9"/>
  <c r="F3" i="9"/>
  <c r="F11" i="9"/>
  <c r="F4" i="9"/>
  <c r="F16" i="9"/>
  <c r="F10" i="9"/>
  <c r="F7" i="9"/>
  <c r="F14" i="9"/>
  <c r="F18" i="9"/>
  <c r="F13" i="9"/>
  <c r="F6" i="9"/>
  <c r="F58" i="9"/>
  <c r="F37" i="9"/>
  <c r="F34" i="9"/>
  <c r="F39" i="9"/>
  <c r="F36" i="9"/>
  <c r="F35" i="9"/>
  <c r="D15" i="9"/>
  <c r="D12" i="9"/>
  <c r="D20" i="9"/>
  <c r="D16" i="9"/>
  <c r="D11" i="9"/>
  <c r="D8" i="9"/>
  <c r="D13" i="9"/>
  <c r="D53" i="9"/>
  <c r="D65" i="9"/>
  <c r="D59" i="9"/>
  <c r="D56" i="9"/>
  <c r="D39" i="9"/>
  <c r="D64" i="9"/>
  <c r="D63" i="9"/>
  <c r="D32" i="9"/>
  <c r="D31" i="9"/>
  <c r="C17" i="9"/>
  <c r="C20" i="9"/>
  <c r="C19" i="9"/>
  <c r="C4" i="9"/>
  <c r="C3" i="9"/>
  <c r="C7" i="9"/>
  <c r="C13" i="9"/>
  <c r="C6" i="9"/>
  <c r="C34" i="9"/>
  <c r="C66" i="9"/>
  <c r="C62" i="9"/>
  <c r="C52" i="9"/>
  <c r="C61" i="9"/>
  <c r="C32" i="9"/>
  <c r="C39" i="9"/>
  <c r="C54" i="9"/>
  <c r="C29" i="9"/>
  <c r="C30" i="9"/>
  <c r="B24" i="9"/>
  <c r="B25" i="9"/>
  <c r="B11" i="9"/>
  <c r="B14" i="9"/>
  <c r="B21" i="9"/>
  <c r="B13" i="9"/>
  <c r="B8" i="9"/>
  <c r="B44" i="9"/>
  <c r="B52" i="9"/>
  <c r="B50" i="9"/>
  <c r="B48" i="9"/>
  <c r="B51" i="9"/>
  <c r="B42" i="9"/>
  <c r="B66" i="9"/>
  <c r="B60" i="9"/>
  <c r="B34" i="9"/>
  <c r="B58" i="9"/>
  <c r="B37" i="9"/>
  <c r="B38" i="9"/>
  <c r="B56" i="9"/>
  <c r="B64" i="9"/>
  <c r="B63" i="9"/>
  <c r="B55" i="9"/>
  <c r="F26" i="1"/>
  <c r="F27" i="1"/>
  <c r="F24" i="1"/>
  <c r="F23" i="1"/>
  <c r="F22" i="1"/>
  <c r="F21" i="1"/>
  <c r="F20" i="1"/>
  <c r="F19" i="1"/>
  <c r="F18" i="1"/>
  <c r="F16" i="1"/>
  <c r="F15" i="1"/>
  <c r="F12" i="1"/>
  <c r="F11" i="1"/>
  <c r="F9" i="1"/>
  <c r="F7" i="1"/>
  <c r="F6" i="1"/>
  <c r="F5" i="1"/>
  <c r="AS11" i="8"/>
  <c r="AS27" i="8"/>
  <c r="AS26" i="8"/>
  <c r="AS19" i="8"/>
  <c r="AS13" i="8"/>
  <c r="AS5" i="8"/>
  <c r="AS6" i="8"/>
  <c r="AS12" i="8"/>
  <c r="AS20" i="8"/>
  <c r="AS8" i="8"/>
  <c r="AS47" i="8"/>
  <c r="AS46" i="8"/>
  <c r="AS54" i="8"/>
  <c r="AS52" i="8"/>
  <c r="AS50" i="8"/>
  <c r="AS49" i="8"/>
  <c r="AS53" i="8"/>
  <c r="AS63" i="8"/>
  <c r="AR11" i="8"/>
  <c r="AR27" i="8"/>
  <c r="AR22" i="8"/>
  <c r="AR17" i="8"/>
  <c r="AR26" i="8"/>
  <c r="AR25" i="8"/>
  <c r="AR5" i="8"/>
  <c r="AR6" i="8"/>
  <c r="AR12" i="8"/>
  <c r="AR20" i="8"/>
  <c r="AR16" i="8"/>
  <c r="AR47" i="8"/>
  <c r="AR46" i="8"/>
  <c r="AR51" i="8"/>
  <c r="AR52" i="8"/>
  <c r="AR53" i="8"/>
  <c r="AR62" i="8"/>
  <c r="AR55" i="8"/>
  <c r="AR35" i="8"/>
  <c r="AR41" i="8"/>
  <c r="AR56" i="8"/>
  <c r="AR31" i="8"/>
  <c r="AR45" i="8"/>
  <c r="AR37" i="8"/>
  <c r="AR64" i="8"/>
  <c r="AR10" i="8"/>
  <c r="AR8" i="8"/>
  <c r="AR49" i="8"/>
  <c r="AR39" i="8"/>
  <c r="AR38" i="8"/>
  <c r="AQ36" i="8"/>
  <c r="AQ58" i="8"/>
  <c r="AQ40" i="8"/>
  <c r="AQ55" i="8"/>
  <c r="AQ31" i="8"/>
  <c r="AQ54" i="8"/>
  <c r="AQ47" i="8"/>
  <c r="AQ44" i="8"/>
  <c r="AQ50" i="8"/>
  <c r="AQ67" i="8"/>
  <c r="AQ39" i="8"/>
  <c r="AQ66" i="8"/>
  <c r="AQ37" i="8"/>
  <c r="AQ45" i="8"/>
  <c r="AP47" i="8"/>
  <c r="AP50" i="8"/>
  <c r="AP54" i="8"/>
  <c r="AP44" i="8"/>
  <c r="AP55" i="8"/>
  <c r="AP67" i="8"/>
  <c r="AP39" i="8"/>
  <c r="AP66" i="8"/>
  <c r="AP37" i="8"/>
  <c r="AP45" i="8"/>
  <c r="AO35" i="8"/>
  <c r="AO33" i="8"/>
  <c r="AO47" i="8"/>
  <c r="AO46" i="8"/>
  <c r="AO54" i="8"/>
  <c r="AO50" i="8"/>
  <c r="AO26" i="8"/>
  <c r="AO12" i="8"/>
  <c r="AO25" i="8"/>
  <c r="AO11" i="8"/>
  <c r="AO24" i="8"/>
  <c r="AO10" i="8"/>
  <c r="AO22" i="8"/>
  <c r="AO8" i="8"/>
  <c r="AO21" i="8"/>
  <c r="AO6" i="8"/>
  <c r="AO18" i="8"/>
  <c r="AO5" i="8"/>
  <c r="AO16" i="8"/>
  <c r="AO27" i="8"/>
  <c r="AO13" i="8"/>
  <c r="AO67" i="8"/>
  <c r="AO64" i="8"/>
  <c r="AO45" i="8"/>
  <c r="AO59" i="8"/>
  <c r="AO41" i="8"/>
  <c r="AO49" i="8"/>
  <c r="AO48" i="8"/>
  <c r="AN27" i="8"/>
  <c r="AN22" i="8"/>
  <c r="AN24" i="8"/>
  <c r="AN13" i="8"/>
  <c r="AN5" i="8"/>
  <c r="AN18" i="8"/>
  <c r="AN25" i="8"/>
  <c r="AN10" i="8"/>
  <c r="AN46" i="8"/>
  <c r="AN8" i="8"/>
  <c r="AN47" i="8"/>
  <c r="AN50" i="8"/>
  <c r="AN54" i="8"/>
  <c r="AN33" i="8"/>
  <c r="AN35" i="8"/>
  <c r="AN41" i="8"/>
  <c r="AN11" i="8"/>
  <c r="AN26" i="8"/>
  <c r="AN21" i="8"/>
  <c r="AN6" i="8"/>
  <c r="AN12" i="8"/>
  <c r="AN16" i="8"/>
  <c r="AN48" i="8"/>
  <c r="AN67" i="8"/>
  <c r="AN64" i="8"/>
  <c r="AN49" i="8"/>
  <c r="AN59" i="8"/>
  <c r="AN45" i="8"/>
  <c r="AL22" i="8"/>
  <c r="AM13" i="8"/>
  <c r="AM10" i="8"/>
  <c r="AM22" i="8"/>
  <c r="AM7" i="8"/>
  <c r="AM21" i="8"/>
  <c r="AM54" i="8"/>
  <c r="AM67" i="8"/>
  <c r="AM50" i="8"/>
  <c r="AM62" i="8"/>
  <c r="AM41" i="8"/>
  <c r="AM56" i="8"/>
  <c r="AM61" i="8"/>
  <c r="AM35" i="8"/>
  <c r="AM59" i="8"/>
  <c r="AM33" i="8"/>
  <c r="AM58" i="8"/>
  <c r="AM55" i="8"/>
  <c r="AL21" i="8"/>
  <c r="AL7" i="8"/>
  <c r="AL13" i="8"/>
  <c r="AL10" i="8"/>
  <c r="AL67" i="8"/>
  <c r="AL55" i="8"/>
  <c r="AL61" i="8"/>
  <c r="AL62" i="8"/>
  <c r="AL54" i="8"/>
  <c r="AL35" i="8"/>
  <c r="AL50" i="8"/>
  <c r="AL41" i="8"/>
  <c r="AL58" i="8"/>
  <c r="AL59" i="8"/>
  <c r="AL56" i="8"/>
  <c r="AL33" i="8"/>
  <c r="AK48" i="8"/>
  <c r="AK55" i="8"/>
  <c r="AK67" i="8"/>
  <c r="AK64" i="8"/>
  <c r="AK49" i="8"/>
  <c r="AK58" i="8"/>
  <c r="AK41" i="8"/>
  <c r="AK38" i="8"/>
  <c r="AK59" i="8"/>
  <c r="AK56" i="8"/>
  <c r="AK53" i="8"/>
  <c r="AK11" i="8"/>
  <c r="AK27" i="8"/>
  <c r="AK6" i="8"/>
  <c r="AK18" i="8"/>
  <c r="AK9" i="8"/>
  <c r="AK20" i="8"/>
  <c r="AJ55" i="8"/>
  <c r="AJ48" i="8"/>
  <c r="AJ67" i="8"/>
  <c r="AJ61" i="8"/>
  <c r="AJ40" i="8"/>
  <c r="AJ58" i="8"/>
  <c r="AJ41" i="8"/>
  <c r="AJ59" i="8"/>
  <c r="AJ45" i="8"/>
  <c r="AJ27" i="8"/>
  <c r="AJ22" i="8"/>
  <c r="AJ26" i="8"/>
  <c r="AJ18" i="8"/>
  <c r="AJ13" i="8"/>
  <c r="AJ6" i="8"/>
  <c r="AJ10" i="8"/>
  <c r="AI47" i="8"/>
  <c r="AI61" i="8"/>
  <c r="AI58" i="8"/>
  <c r="AI35" i="8"/>
  <c r="AI41" i="8"/>
  <c r="AI33" i="8"/>
  <c r="AI45" i="8"/>
  <c r="AI37" i="8"/>
  <c r="AH21" i="8"/>
  <c r="AH26" i="8"/>
  <c r="AH18" i="8"/>
  <c r="AH15" i="8"/>
  <c r="AH12" i="8"/>
  <c r="AH67" i="8"/>
  <c r="AH47" i="8"/>
  <c r="AH61" i="8"/>
  <c r="AH62" i="8"/>
  <c r="AH43" i="8"/>
  <c r="AH35" i="8"/>
  <c r="AH50" i="8"/>
  <c r="AH58" i="8"/>
  <c r="AH65" i="8"/>
  <c r="AH41" i="8"/>
  <c r="AH33" i="8"/>
  <c r="AH34" i="8"/>
  <c r="AH37" i="8"/>
  <c r="AG27" i="8"/>
  <c r="AG26" i="8"/>
  <c r="AG18" i="8"/>
  <c r="AG6" i="8"/>
  <c r="AG25" i="8"/>
  <c r="AG20" i="8"/>
  <c r="AG12" i="8"/>
  <c r="AG46" i="8"/>
  <c r="AG67" i="8"/>
  <c r="AG60" i="8"/>
  <c r="AG62" i="8"/>
  <c r="AG64" i="8"/>
  <c r="AG49" i="8"/>
  <c r="AG53" i="8"/>
  <c r="AG41" i="8"/>
  <c r="AG65" i="8"/>
  <c r="AE11" i="8"/>
  <c r="AE27" i="8"/>
  <c r="AE22" i="8"/>
  <c r="AE26" i="8"/>
  <c r="AE18" i="8"/>
  <c r="AE6" i="8"/>
  <c r="AE25" i="8"/>
  <c r="AE12" i="8"/>
  <c r="AE9" i="8"/>
  <c r="AE20" i="8"/>
  <c r="AE8" i="8"/>
  <c r="AE10" i="8"/>
  <c r="AE46" i="8"/>
  <c r="AE53" i="8"/>
  <c r="AE50" i="8"/>
  <c r="AE67" i="8"/>
  <c r="AE62" i="8"/>
  <c r="AE64" i="8"/>
  <c r="AE39" i="8"/>
  <c r="AE49" i="8"/>
  <c r="AE45" i="8"/>
  <c r="AE37" i="8"/>
  <c r="AD27" i="8"/>
  <c r="AD22" i="8"/>
  <c r="AD26" i="8"/>
  <c r="AD25" i="8"/>
  <c r="AD6" i="8"/>
  <c r="AD20" i="8"/>
  <c r="AD8" i="8"/>
  <c r="AD47" i="8"/>
  <c r="AD46" i="8"/>
  <c r="AD49" i="8"/>
  <c r="AD52" i="8"/>
  <c r="AD67" i="8"/>
  <c r="AD36" i="8"/>
  <c r="AD62" i="8"/>
  <c r="AD41" i="8"/>
  <c r="AD11" i="8"/>
  <c r="AD16" i="8"/>
  <c r="AD12" i="8"/>
  <c r="AD64" i="8"/>
  <c r="AD10" i="8"/>
  <c r="AD39" i="8"/>
  <c r="AD37" i="8"/>
  <c r="AD38" i="8"/>
  <c r="AC27" i="8"/>
  <c r="AC17" i="8"/>
  <c r="AC22" i="8"/>
  <c r="AC16" i="8"/>
  <c r="AC26" i="8"/>
  <c r="AC25" i="8"/>
  <c r="AC6" i="8"/>
  <c r="AC20" i="8"/>
  <c r="AC8" i="8"/>
  <c r="AC52" i="8"/>
  <c r="AC46" i="8"/>
  <c r="AC51" i="8"/>
  <c r="AC49" i="8"/>
  <c r="AC53" i="8"/>
  <c r="AC55" i="8"/>
  <c r="AC67" i="8"/>
  <c r="AC62" i="8"/>
  <c r="AC41" i="8"/>
  <c r="AC63" i="8"/>
  <c r="AC57" i="8"/>
  <c r="AC11" i="8"/>
  <c r="AC12" i="8"/>
  <c r="AC10" i="8"/>
  <c r="AC64" i="8"/>
  <c r="AC39" i="8"/>
  <c r="AC38" i="8"/>
  <c r="AC37" i="8"/>
  <c r="AC45" i="8"/>
  <c r="AB17" i="8"/>
  <c r="AB24" i="8"/>
  <c r="AB13" i="8"/>
  <c r="AB22" i="8"/>
  <c r="AB25" i="8"/>
  <c r="AB23" i="8"/>
  <c r="AB6" i="8"/>
  <c r="AB20" i="8"/>
  <c r="AB10" i="8"/>
  <c r="AB43" i="8"/>
  <c r="AB36" i="8"/>
  <c r="AB57" i="8"/>
  <c r="AB41" i="8"/>
  <c r="AB11" i="8"/>
  <c r="AB27" i="8"/>
  <c r="AB26" i="8"/>
  <c r="AB12" i="8"/>
  <c r="AB8" i="8"/>
  <c r="AB62" i="8"/>
  <c r="AB60" i="8"/>
  <c r="AB64" i="8"/>
  <c r="AB39" i="8"/>
  <c r="AB63" i="8"/>
  <c r="AB38" i="8"/>
  <c r="AB53" i="8"/>
  <c r="AB65" i="8"/>
  <c r="AB45" i="8"/>
  <c r="AA55" i="8"/>
  <c r="AA61" i="8"/>
  <c r="AA35" i="8"/>
  <c r="AA58" i="8"/>
  <c r="AA38" i="8"/>
  <c r="AA41" i="8"/>
  <c r="AA34" i="8"/>
  <c r="AA65" i="8"/>
  <c r="AA33" i="8"/>
  <c r="AA56" i="8"/>
  <c r="AA57" i="8"/>
  <c r="Z44" i="8"/>
  <c r="Z54" i="8"/>
  <c r="Z52" i="8"/>
  <c r="Z50" i="8"/>
  <c r="Z47" i="8"/>
  <c r="Z21" i="8"/>
  <c r="Z19" i="8"/>
  <c r="Z13" i="8"/>
  <c r="Z22" i="8"/>
  <c r="Z12" i="8"/>
  <c r="Z5" i="8"/>
  <c r="Z11" i="8"/>
  <c r="Z8" i="8"/>
  <c r="Z6" i="8"/>
  <c r="Z45" i="8"/>
  <c r="Z67" i="8"/>
  <c r="Z55" i="8"/>
  <c r="Z41" i="8"/>
  <c r="Z39" i="8"/>
  <c r="Z35" i="8"/>
  <c r="Z31" i="8"/>
  <c r="Z49" i="8"/>
  <c r="Y21" i="8"/>
  <c r="Y19" i="8"/>
  <c r="Y13" i="8"/>
  <c r="Y12" i="8"/>
  <c r="Y11" i="8"/>
  <c r="Y8" i="8"/>
  <c r="Y22" i="8"/>
  <c r="Y5" i="8"/>
  <c r="Y6" i="8"/>
  <c r="Y44" i="8"/>
  <c r="Y54" i="8"/>
  <c r="Y52" i="8"/>
  <c r="Y50" i="8"/>
  <c r="Y47" i="8"/>
  <c r="Y45" i="8"/>
  <c r="Y67" i="8"/>
  <c r="Y55" i="8"/>
  <c r="Y41" i="8"/>
  <c r="Y39" i="8"/>
  <c r="Y35" i="8"/>
  <c r="Y31" i="8"/>
  <c r="Y49" i="8"/>
  <c r="X44" i="8"/>
  <c r="X54" i="8"/>
  <c r="X52" i="8"/>
  <c r="X50" i="8"/>
  <c r="X47" i="8"/>
  <c r="X21" i="8"/>
  <c r="X19" i="8"/>
  <c r="X6" i="8"/>
  <c r="X13" i="8"/>
  <c r="X12" i="8"/>
  <c r="X11" i="8"/>
  <c r="X8" i="8"/>
  <c r="X22" i="8"/>
  <c r="X5" i="8"/>
  <c r="X45" i="8"/>
  <c r="X67" i="8"/>
  <c r="X55" i="8"/>
  <c r="X41" i="8"/>
  <c r="X49" i="8"/>
  <c r="X39" i="8"/>
  <c r="X35" i="8"/>
  <c r="X31" i="8"/>
  <c r="W44" i="8"/>
  <c r="W54" i="8"/>
  <c r="W52" i="8"/>
  <c r="W50" i="8"/>
  <c r="W47" i="8"/>
  <c r="W21" i="8"/>
  <c r="W19" i="8"/>
  <c r="W13" i="8"/>
  <c r="W12" i="8"/>
  <c r="W11" i="8"/>
  <c r="W8" i="8"/>
  <c r="W6" i="8"/>
  <c r="W22" i="8"/>
  <c r="W5" i="8"/>
  <c r="W45" i="8"/>
  <c r="W67" i="8"/>
  <c r="W55" i="8"/>
  <c r="W41" i="8"/>
  <c r="W39" i="8"/>
  <c r="W35" i="8"/>
  <c r="W31" i="8"/>
  <c r="W49" i="8"/>
  <c r="V44" i="8"/>
  <c r="V54" i="8"/>
  <c r="V52" i="8"/>
  <c r="V50" i="8"/>
  <c r="V47" i="8"/>
  <c r="V21" i="8"/>
  <c r="V19" i="8"/>
  <c r="V13" i="8"/>
  <c r="V12" i="8"/>
  <c r="V11" i="8"/>
  <c r="V8" i="8"/>
  <c r="V6" i="8"/>
  <c r="V22" i="8"/>
  <c r="V5" i="8"/>
  <c r="V45" i="8"/>
  <c r="V67" i="8"/>
  <c r="V55" i="8"/>
  <c r="V41" i="8"/>
  <c r="V39" i="8"/>
  <c r="V35" i="8"/>
  <c r="V31" i="8"/>
  <c r="V49" i="8"/>
  <c r="U44" i="8"/>
  <c r="U47" i="8"/>
  <c r="U54" i="8"/>
  <c r="U52" i="8"/>
  <c r="U50" i="8"/>
  <c r="U21" i="8"/>
  <c r="U22" i="8"/>
  <c r="U19" i="8"/>
  <c r="U13" i="8"/>
  <c r="U12" i="8"/>
  <c r="U11" i="8"/>
  <c r="U8" i="8"/>
  <c r="U5" i="8"/>
  <c r="U6" i="8"/>
  <c r="U45" i="8"/>
  <c r="U67" i="8"/>
  <c r="U55" i="8"/>
  <c r="U41" i="8"/>
  <c r="U39" i="8"/>
  <c r="U35" i="8"/>
  <c r="U31" i="8"/>
  <c r="U49" i="8"/>
  <c r="T44" i="8"/>
  <c r="T54" i="8"/>
  <c r="T52" i="8"/>
  <c r="T50" i="8"/>
  <c r="T47" i="8"/>
  <c r="T21" i="8"/>
  <c r="T19" i="8"/>
  <c r="T6" i="8"/>
  <c r="T13" i="8"/>
  <c r="T12" i="8"/>
  <c r="T11" i="8"/>
  <c r="T8" i="8"/>
  <c r="T22" i="8"/>
  <c r="T5" i="8"/>
  <c r="T45" i="8"/>
  <c r="T67" i="8"/>
  <c r="T55" i="8"/>
  <c r="T41" i="8"/>
  <c r="T39" i="8"/>
  <c r="T49" i="8"/>
  <c r="T35" i="8"/>
  <c r="T31" i="8"/>
  <c r="S11" i="8"/>
  <c r="S19" i="8"/>
  <c r="S22" i="8"/>
  <c r="S21" i="8"/>
  <c r="S13" i="8"/>
  <c r="S5" i="8"/>
  <c r="S6" i="8"/>
  <c r="S8" i="8"/>
  <c r="S12" i="8"/>
  <c r="S47" i="8"/>
  <c r="S54" i="8"/>
  <c r="S52" i="8"/>
  <c r="S44" i="8"/>
  <c r="S50" i="8"/>
  <c r="S67" i="8"/>
  <c r="S55" i="8"/>
  <c r="S35" i="8"/>
  <c r="S39" i="8"/>
  <c r="S49" i="8"/>
  <c r="S41" i="8"/>
  <c r="S31" i="8"/>
  <c r="S45" i="8"/>
  <c r="R22" i="8"/>
  <c r="R13" i="8"/>
  <c r="R21" i="8"/>
  <c r="R7" i="8"/>
  <c r="R12" i="8"/>
  <c r="R10" i="8"/>
  <c r="R55" i="8"/>
  <c r="R61" i="8"/>
  <c r="R67" i="8"/>
  <c r="R54" i="8"/>
  <c r="R62" i="8"/>
  <c r="R35" i="8"/>
  <c r="R52" i="8"/>
  <c r="R50" i="8"/>
  <c r="R41" i="8"/>
  <c r="R59" i="8"/>
  <c r="R56" i="8"/>
  <c r="Q55" i="8"/>
  <c r="Q50" i="8"/>
  <c r="Q47" i="8"/>
  <c r="Q66" i="8"/>
  <c r="Q53" i="8"/>
  <c r="Q65" i="8"/>
  <c r="Q60" i="8"/>
  <c r="Q43" i="8"/>
  <c r="Q64" i="8"/>
  <c r="Q34" i="8"/>
  <c r="Q63" i="8"/>
  <c r="P48" i="8"/>
  <c r="P67" i="8"/>
  <c r="P62" i="8"/>
  <c r="P43" i="8"/>
  <c r="P60" i="8"/>
  <c r="P58" i="8"/>
  <c r="P41" i="8"/>
  <c r="P63" i="8"/>
  <c r="P66" i="8"/>
  <c r="P65" i="8"/>
  <c r="P57" i="8"/>
  <c r="P34" i="8"/>
  <c r="P22" i="8"/>
  <c r="P18" i="8"/>
  <c r="P13" i="8"/>
  <c r="P15" i="8"/>
  <c r="P16" i="8"/>
  <c r="P20" i="8"/>
  <c r="O18" i="8"/>
  <c r="O27" i="8"/>
  <c r="O20" i="8"/>
  <c r="O9" i="8"/>
  <c r="O8" i="8"/>
  <c r="O67" i="8"/>
  <c r="O48" i="8"/>
  <c r="O64" i="8"/>
  <c r="O41" i="8"/>
  <c r="O49" i="8"/>
  <c r="O38" i="8"/>
  <c r="O59" i="8"/>
  <c r="O53" i="8"/>
  <c r="O56" i="8"/>
  <c r="O57" i="8"/>
  <c r="L11" i="8"/>
  <c r="L27" i="8"/>
  <c r="L26" i="8"/>
  <c r="L24" i="8"/>
  <c r="L13" i="8"/>
  <c r="L5" i="8"/>
  <c r="L6" i="8"/>
  <c r="L12" i="8"/>
  <c r="L16" i="8"/>
  <c r="L10" i="8"/>
  <c r="L47" i="8"/>
  <c r="L54" i="8"/>
  <c r="L44" i="8"/>
  <c r="L50" i="8"/>
  <c r="L48" i="8"/>
  <c r="L49" i="8"/>
  <c r="L40" i="8"/>
  <c r="L41" i="8"/>
  <c r="L57" i="8"/>
  <c r="L31" i="8"/>
  <c r="K27" i="8"/>
  <c r="K17" i="8"/>
  <c r="K24" i="8"/>
  <c r="K22" i="8"/>
  <c r="K13" i="8"/>
  <c r="K18" i="8"/>
  <c r="K23" i="8"/>
  <c r="K10" i="8"/>
  <c r="K61" i="8"/>
  <c r="K67" i="8"/>
  <c r="K62" i="8"/>
  <c r="K60" i="8"/>
  <c r="K58" i="8"/>
  <c r="K43" i="8"/>
  <c r="K41" i="8"/>
  <c r="K66" i="8"/>
  <c r="K34" i="8"/>
  <c r="K65" i="8"/>
  <c r="J11" i="8"/>
  <c r="J27" i="8"/>
  <c r="J26" i="8"/>
  <c r="J22" i="8"/>
  <c r="J21" i="8"/>
  <c r="J13" i="8"/>
  <c r="J9" i="8"/>
  <c r="J7" i="8"/>
  <c r="J20" i="8"/>
  <c r="J15" i="8"/>
  <c r="J10" i="8"/>
  <c r="J8" i="8"/>
  <c r="J46" i="8"/>
  <c r="J52" i="8"/>
  <c r="J50" i="8"/>
  <c r="J51" i="8"/>
  <c r="J35" i="8"/>
  <c r="J62" i="8"/>
  <c r="J49" i="8"/>
  <c r="J40" i="8"/>
  <c r="J41" i="8"/>
  <c r="J59" i="8"/>
  <c r="J57" i="8"/>
  <c r="J56" i="8"/>
  <c r="J25" i="8"/>
  <c r="J6" i="8"/>
  <c r="J18" i="8"/>
  <c r="J16" i="8"/>
  <c r="J12" i="8"/>
  <c r="I11" i="8"/>
  <c r="I27" i="8"/>
  <c r="I24" i="8"/>
  <c r="I22" i="8"/>
  <c r="I13" i="8"/>
  <c r="I5" i="8"/>
  <c r="I46" i="8"/>
  <c r="I47" i="8"/>
  <c r="I54" i="8"/>
  <c r="I67" i="8"/>
  <c r="I52" i="8"/>
  <c r="I50" i="8"/>
  <c r="I44" i="8"/>
  <c r="I41" i="8"/>
  <c r="I35" i="8"/>
  <c r="I38" i="8"/>
  <c r="I59" i="8"/>
  <c r="I26" i="8"/>
  <c r="I6" i="8"/>
  <c r="I12" i="8"/>
  <c r="I8" i="8"/>
  <c r="I16" i="8"/>
  <c r="I10" i="8"/>
  <c r="I48" i="8"/>
  <c r="I49" i="8"/>
  <c r="I64" i="8"/>
  <c r="I45" i="8"/>
  <c r="H13" i="8"/>
  <c r="H22" i="8"/>
  <c r="H12" i="8"/>
  <c r="H10" i="8"/>
  <c r="H48" i="8"/>
  <c r="H67" i="8"/>
  <c r="H62" i="8"/>
  <c r="H61" i="8"/>
  <c r="H35" i="8"/>
  <c r="H36" i="8"/>
  <c r="H49" i="8"/>
  <c r="H44" i="8"/>
  <c r="H59" i="8"/>
  <c r="H41" i="8"/>
  <c r="H38" i="8"/>
  <c r="H31" i="8"/>
  <c r="H37" i="8"/>
  <c r="G22" i="8"/>
  <c r="G26" i="8"/>
  <c r="G13" i="8"/>
  <c r="G47" i="8"/>
  <c r="G10" i="8"/>
  <c r="G54" i="8"/>
  <c r="G45" i="8"/>
  <c r="G52" i="8"/>
  <c r="G62" i="8"/>
  <c r="G43" i="8"/>
  <c r="G58" i="8"/>
  <c r="G41" i="8"/>
  <c r="G34" i="8"/>
  <c r="F11" i="8"/>
  <c r="F10" i="8"/>
  <c r="F8" i="8"/>
  <c r="F26" i="8"/>
  <c r="F20" i="8"/>
  <c r="F18" i="8"/>
  <c r="F27" i="8"/>
  <c r="F21" i="8"/>
  <c r="F22" i="8"/>
  <c r="F39" i="8"/>
  <c r="F67" i="8"/>
  <c r="F38" i="8"/>
  <c r="F64" i="8"/>
  <c r="F37" i="8"/>
  <c r="F62" i="8"/>
  <c r="F55" i="8"/>
  <c r="F51" i="8"/>
  <c r="F50" i="8"/>
  <c r="F41" i="8"/>
  <c r="E55" i="8"/>
  <c r="E62" i="8"/>
  <c r="E67" i="8"/>
  <c r="E64" i="8"/>
  <c r="E39" i="8"/>
  <c r="E50" i="8"/>
  <c r="E51" i="8"/>
  <c r="E41" i="8"/>
  <c r="E38" i="8"/>
  <c r="E37" i="8"/>
  <c r="E27" i="8"/>
  <c r="E21" i="8"/>
  <c r="E22" i="8"/>
  <c r="E18" i="8"/>
  <c r="E20" i="8"/>
  <c r="E8" i="8"/>
  <c r="E26" i="8"/>
  <c r="E11" i="8"/>
  <c r="E10" i="8"/>
  <c r="D17" i="8"/>
  <c r="D14" i="8"/>
  <c r="D22" i="8"/>
  <c r="D13" i="8"/>
  <c r="D10" i="8"/>
  <c r="D15" i="8"/>
  <c r="D55" i="8"/>
  <c r="D67" i="8"/>
  <c r="D61" i="8"/>
  <c r="D63" i="8"/>
  <c r="D58" i="8"/>
  <c r="D41" i="8"/>
  <c r="D66" i="8"/>
  <c r="D65" i="8"/>
  <c r="D34" i="8"/>
  <c r="D33" i="8"/>
  <c r="Y25" i="3"/>
  <c r="Y9" i="3"/>
  <c r="Y19" i="3"/>
  <c r="Y20" i="3"/>
  <c r="Y3" i="3"/>
  <c r="Y5" i="3"/>
  <c r="Y4" i="3"/>
  <c r="Y10" i="3"/>
  <c r="Y13" i="3"/>
  <c r="Y65" i="3"/>
  <c r="Y66" i="3"/>
  <c r="Y60" i="3"/>
  <c r="Y62" i="3"/>
  <c r="Y52" i="3"/>
  <c r="Y39" i="3"/>
  <c r="Y50" i="3"/>
  <c r="Y48" i="3"/>
  <c r="Y49" i="3"/>
  <c r="Y29" i="3"/>
  <c r="X65" i="3"/>
  <c r="X60" i="3"/>
  <c r="X37" i="3"/>
  <c r="X29" i="3"/>
  <c r="X49" i="3"/>
  <c r="X24" i="3"/>
  <c r="X25" i="3"/>
  <c r="X10" i="3"/>
  <c r="X62" i="3"/>
  <c r="X50" i="3"/>
  <c r="X48" i="3"/>
  <c r="X39" i="3"/>
  <c r="X5" i="3"/>
  <c r="X23" i="3"/>
  <c r="X4" i="3"/>
  <c r="X20" i="3"/>
  <c r="X3" i="3"/>
  <c r="X18" i="3"/>
  <c r="X16" i="3"/>
  <c r="X9" i="3"/>
  <c r="X13" i="3"/>
  <c r="W53" i="3"/>
  <c r="V53" i="3"/>
  <c r="W34" i="3"/>
  <c r="V65" i="3"/>
  <c r="W65" i="3" s="1"/>
  <c r="V34" i="3"/>
  <c r="W49" i="3"/>
  <c r="V49" i="3"/>
  <c r="W47" i="3"/>
  <c r="V47" i="3"/>
  <c r="W56" i="3"/>
  <c r="V56" i="3"/>
  <c r="V39" i="3"/>
  <c r="W39" i="3" s="1"/>
  <c r="W55" i="3"/>
  <c r="V55" i="3"/>
  <c r="V25" i="3"/>
  <c r="W25" i="3" s="1"/>
  <c r="V29" i="3"/>
  <c r="W29" i="3" s="1"/>
  <c r="V48" i="3"/>
  <c r="W48" i="3" s="1"/>
  <c r="V50" i="3"/>
  <c r="W50" i="3" s="1"/>
  <c r="V62" i="3"/>
  <c r="W62" i="3" s="1"/>
  <c r="V20" i="3"/>
  <c r="W20" i="3" s="1"/>
  <c r="V10" i="3"/>
  <c r="W10" i="3" s="1"/>
  <c r="V3" i="3"/>
  <c r="W3" i="3" s="1"/>
  <c r="V9" i="3"/>
  <c r="W9" i="3" s="1"/>
  <c r="V18" i="3"/>
  <c r="W18" i="3" s="1"/>
  <c r="V24" i="3"/>
  <c r="W24" i="3" s="1"/>
  <c r="V16" i="3"/>
  <c r="W16" i="3" s="1"/>
  <c r="V5" i="3"/>
  <c r="W5" i="3" s="1"/>
  <c r="V23" i="3"/>
  <c r="W23" i="3" s="1"/>
  <c r="V13" i="3"/>
  <c r="W13" i="3" s="1"/>
  <c r="V4" i="3"/>
  <c r="W4" i="3" s="1"/>
  <c r="T29" i="3"/>
  <c r="T50" i="3"/>
  <c r="U50" i="3" s="1"/>
  <c r="T62" i="3"/>
  <c r="U62" i="3" s="1"/>
  <c r="T48" i="3"/>
  <c r="U48" i="3" s="1"/>
  <c r="T65" i="3"/>
  <c r="U65" i="3" s="1"/>
  <c r="T39" i="3"/>
  <c r="U39" i="3" s="1"/>
  <c r="T20" i="3"/>
  <c r="U20" i="3" s="1"/>
  <c r="T10" i="3"/>
  <c r="U10" i="3" s="1"/>
  <c r="T3" i="3"/>
  <c r="T4" i="3"/>
  <c r="U4" i="3" s="1"/>
  <c r="T25" i="3"/>
  <c r="U25" i="3" s="1"/>
  <c r="T18" i="3"/>
  <c r="U18" i="3" s="1"/>
  <c r="T9" i="3"/>
  <c r="U9" i="3" s="1"/>
  <c r="T23" i="3"/>
  <c r="U23" i="3" s="1"/>
  <c r="T24" i="3"/>
  <c r="U24" i="3" s="1"/>
  <c r="T16" i="3"/>
  <c r="U16" i="3" s="1"/>
  <c r="T5" i="3"/>
  <c r="U5" i="3" s="1"/>
  <c r="T13" i="3"/>
  <c r="U13" i="3" s="1"/>
  <c r="R48" i="3"/>
  <c r="R3" i="3"/>
  <c r="R25" i="3"/>
  <c r="R9" i="3"/>
  <c r="R20" i="3"/>
  <c r="R24" i="3"/>
  <c r="R5" i="3"/>
  <c r="S5" i="3" s="1"/>
  <c r="R16" i="3"/>
  <c r="R23" i="3"/>
  <c r="R4" i="3"/>
  <c r="S4" i="3" s="1"/>
  <c r="R10" i="3"/>
  <c r="R13" i="3"/>
  <c r="R18" i="3"/>
  <c r="R65" i="3"/>
  <c r="R62" i="3"/>
  <c r="R50" i="3"/>
  <c r="R39" i="3"/>
  <c r="R29" i="3"/>
  <c r="Q65" i="3"/>
  <c r="Q48" i="3"/>
  <c r="Q39" i="3"/>
  <c r="Q31" i="3"/>
  <c r="P44" i="3"/>
  <c r="O44" i="3"/>
  <c r="P31" i="3"/>
  <c r="O31" i="3"/>
  <c r="P65" i="3"/>
  <c r="O65" i="3"/>
  <c r="P48" i="3"/>
  <c r="O48" i="3"/>
  <c r="N31" i="3"/>
  <c r="M31" i="3"/>
  <c r="N65" i="3"/>
  <c r="M65" i="3"/>
  <c r="N48" i="3"/>
  <c r="M48" i="3"/>
  <c r="N39" i="3"/>
  <c r="M39" i="3"/>
  <c r="L65" i="3"/>
  <c r="L48" i="3"/>
  <c r="L39" i="3"/>
  <c r="L31" i="3"/>
  <c r="K65" i="3"/>
  <c r="K39" i="3"/>
  <c r="K48" i="3"/>
  <c r="K31" i="3"/>
  <c r="J22" i="3"/>
  <c r="J41" i="3"/>
  <c r="J58" i="3"/>
  <c r="J21" i="3"/>
  <c r="J6" i="3"/>
  <c r="J4" i="3"/>
  <c r="J24" i="3"/>
  <c r="J29" i="6"/>
  <c r="J25" i="6" s="1"/>
  <c r="G24" i="3"/>
  <c r="G22" i="3"/>
  <c r="G4" i="3"/>
  <c r="G21" i="3"/>
  <c r="AH60" i="6"/>
  <c r="AH61" i="6" s="1"/>
  <c r="AL22" i="6"/>
  <c r="G6" i="3"/>
  <c r="L29" i="6"/>
  <c r="L25" i="6" s="1"/>
  <c r="AF49" i="6"/>
  <c r="AF50" i="6" s="1"/>
  <c r="AF44" i="6" s="1"/>
  <c r="M86" i="6"/>
  <c r="M87" i="6" s="1"/>
  <c r="AI71" i="6"/>
  <c r="W84" i="6"/>
  <c r="W85" i="6" s="1"/>
  <c r="AI50" i="6"/>
  <c r="AI44" i="6" s="1"/>
  <c r="S47" i="6"/>
  <c r="AJ86" i="6"/>
  <c r="AJ87" i="6" s="1"/>
  <c r="AJ88" i="6" s="1"/>
  <c r="R86" i="6"/>
  <c r="R87" i="6" s="1"/>
  <c r="AI59" i="6"/>
  <c r="AI60" i="6" s="1"/>
  <c r="AI61" i="6" s="1"/>
  <c r="AH38" i="6"/>
  <c r="AH39" i="6" s="1"/>
  <c r="AH34" i="6" s="1"/>
  <c r="AB59" i="6"/>
  <c r="AA39" i="6"/>
  <c r="AA34" i="6" s="1"/>
  <c r="Z38" i="6"/>
  <c r="AH74" i="6"/>
  <c r="AH75" i="6" s="1"/>
  <c r="AH67" i="6" s="1"/>
  <c r="K49" i="6"/>
  <c r="K50" i="6" s="1"/>
  <c r="O48" i="6"/>
  <c r="O49" i="6" s="1"/>
  <c r="O50" i="6" s="1"/>
  <c r="O44" i="6" s="1"/>
  <c r="Z73" i="6"/>
  <c r="Z74" i="6" s="1"/>
  <c r="Z75" i="6" s="1"/>
  <c r="Z67" i="6" s="1"/>
  <c r="J38" i="6"/>
  <c r="J39" i="6" s="1"/>
  <c r="E20" i="6"/>
  <c r="E17" i="6" s="1"/>
  <c r="AF61" i="6"/>
  <c r="AF62" i="6" s="1"/>
  <c r="AF55" i="6" s="1"/>
  <c r="S38" i="6"/>
  <c r="S39" i="6" s="1"/>
  <c r="AB29" i="6"/>
  <c r="AB25" i="6" s="1"/>
  <c r="AD48" i="6"/>
  <c r="K37" i="6"/>
  <c r="K38" i="6" s="1"/>
  <c r="Y25" i="6"/>
  <c r="AD59" i="6"/>
  <c r="AD60" i="6" s="1"/>
  <c r="H71" i="6"/>
  <c r="AC70" i="6"/>
  <c r="AC71" i="6" s="1"/>
  <c r="AB39" i="6"/>
  <c r="AB34" i="6" s="1"/>
  <c r="L87" i="6"/>
  <c r="N70" i="6"/>
  <c r="N71" i="6" s="1"/>
  <c r="N72" i="6" s="1"/>
  <c r="AG84" i="6"/>
  <c r="Q84" i="6"/>
  <c r="Q85" i="6" s="1"/>
  <c r="Y48" i="6"/>
  <c r="J60" i="6"/>
  <c r="J61" i="6" s="1"/>
  <c r="Z85" i="6"/>
  <c r="Z86" i="6" s="1"/>
  <c r="W48" i="6"/>
  <c r="W49" i="6" s="1"/>
  <c r="O29" i="6"/>
  <c r="O25" i="6" s="1"/>
  <c r="V70" i="6"/>
  <c r="AA85" i="6"/>
  <c r="AA86" i="6" s="1"/>
  <c r="AA87" i="6" s="1"/>
  <c r="AA88" i="6" s="1"/>
  <c r="U70" i="6"/>
  <c r="J48" i="6"/>
  <c r="J49" i="6" s="1"/>
  <c r="AL25" i="6"/>
  <c r="S84" i="6"/>
  <c r="S85" i="6" s="1"/>
  <c r="F70" i="6"/>
  <c r="AD86" i="6"/>
  <c r="AB72" i="6"/>
  <c r="AL84" i="6"/>
  <c r="K85" i="6"/>
  <c r="AJ70" i="6"/>
  <c r="AJ71" i="6" s="1"/>
  <c r="E70" i="6"/>
  <c r="N59" i="6"/>
  <c r="N60" i="6" s="1"/>
  <c r="N61" i="6" s="1"/>
  <c r="L70" i="6"/>
  <c r="P47" i="6"/>
  <c r="P48" i="6" s="1"/>
  <c r="Z55" i="6"/>
  <c r="E28" i="6"/>
  <c r="E29" i="6" s="1"/>
  <c r="P29" i="6"/>
  <c r="P25" i="6" s="1"/>
  <c r="AF84" i="6"/>
  <c r="AG71" i="6"/>
  <c r="J85" i="6"/>
  <c r="P60" i="6"/>
  <c r="P61" i="6" s="1"/>
  <c r="U87" i="6"/>
  <c r="W38" i="6"/>
  <c r="W39" i="6" s="1"/>
  <c r="W34" i="6" s="1"/>
  <c r="AK86" i="6"/>
  <c r="X34" i="6"/>
  <c r="I39" i="6"/>
  <c r="I34" i="6" s="1"/>
  <c r="Q58" i="6"/>
  <c r="Q59" i="6" s="1"/>
  <c r="Q60" i="6" s="1"/>
  <c r="AF20" i="6"/>
  <c r="AF17" i="6" s="1"/>
  <c r="V85" i="6"/>
  <c r="V86" i="6" s="1"/>
  <c r="X84" i="6"/>
  <c r="X85" i="6" s="1"/>
  <c r="Y71" i="6"/>
  <c r="Y72" i="6" s="1"/>
  <c r="AE85" i="6"/>
  <c r="AE86" i="6" s="1"/>
  <c r="M70" i="6"/>
  <c r="P70" i="6"/>
  <c r="P71" i="6" s="1"/>
  <c r="H60" i="6"/>
  <c r="H61" i="6" s="1"/>
  <c r="G84" i="6"/>
  <c r="E86" i="6"/>
  <c r="W71" i="6"/>
  <c r="W72" i="6" s="1"/>
  <c r="AC58" i="6"/>
  <c r="AK48" i="6"/>
  <c r="AK49" i="6" s="1"/>
  <c r="AC47" i="6"/>
  <c r="AC48" i="6" s="1"/>
  <c r="AK28" i="6"/>
  <c r="G17" i="6"/>
  <c r="G47" i="6"/>
  <c r="G48" i="6" s="1"/>
  <c r="G29" i="6"/>
  <c r="G25" i="6" s="1"/>
  <c r="F59" i="6"/>
  <c r="F60" i="6" s="1"/>
  <c r="I47" i="6"/>
  <c r="N85" i="6"/>
  <c r="N86" i="6" s="1"/>
  <c r="P84" i="6"/>
  <c r="T88" i="6"/>
  <c r="T89" i="6" s="1"/>
  <c r="T90" i="6" s="1"/>
  <c r="AB86" i="6"/>
  <c r="F84" i="6"/>
  <c r="Q71" i="6"/>
  <c r="Q72" i="6" s="1"/>
  <c r="S58" i="6"/>
  <c r="S59" i="6" s="1"/>
  <c r="S60" i="6" s="1"/>
  <c r="K73" i="6"/>
  <c r="G60" i="6"/>
  <c r="AK70" i="6"/>
  <c r="K59" i="6"/>
  <c r="K60" i="6" s="1"/>
  <c r="AH85" i="6"/>
  <c r="O70" i="6"/>
  <c r="O71" i="6" s="1"/>
  <c r="O72" i="6" s="1"/>
  <c r="W60" i="6"/>
  <c r="N47" i="6"/>
  <c r="U48" i="6"/>
  <c r="U49" i="6" s="1"/>
  <c r="T39" i="6"/>
  <c r="T34" i="6" s="1"/>
  <c r="I58" i="6"/>
  <c r="I59" i="6" s="1"/>
  <c r="R70" i="6"/>
  <c r="R71" i="6" s="1"/>
  <c r="AA49" i="6"/>
  <c r="U39" i="6"/>
  <c r="U34" i="6" s="1"/>
  <c r="I29" i="6"/>
  <c r="I25" i="6" s="1"/>
  <c r="H84" i="6"/>
  <c r="H85" i="6" s="1"/>
  <c r="AD70" i="6"/>
  <c r="AI85" i="6"/>
  <c r="I71" i="6"/>
  <c r="AL59" i="6"/>
  <c r="AJ58" i="6"/>
  <c r="AJ59" i="6" s="1"/>
  <c r="AJ60" i="6" s="1"/>
  <c r="AG29" i="6"/>
  <c r="AG25" i="6" s="1"/>
  <c r="AK38" i="6"/>
  <c r="M50" i="6"/>
  <c r="M44" i="6" s="1"/>
  <c r="AB48" i="6"/>
  <c r="H48" i="6"/>
  <c r="H49" i="6" s="1"/>
  <c r="AE48" i="6"/>
  <c r="AE49" i="6" s="1"/>
  <c r="AG59" i="6"/>
  <c r="AG60" i="6" s="1"/>
  <c r="AG61" i="6" s="1"/>
  <c r="AG62" i="6" s="1"/>
  <c r="I84" i="6"/>
  <c r="AA58" i="6"/>
  <c r="AA59" i="6" s="1"/>
  <c r="AF70" i="6"/>
  <c r="AF71" i="6" s="1"/>
  <c r="AF72" i="6" s="1"/>
  <c r="S71" i="6"/>
  <c r="O38" i="6"/>
  <c r="O39" i="6" s="1"/>
  <c r="O34" i="6" s="1"/>
  <c r="AG49" i="6"/>
  <c r="AG50" i="6" s="1"/>
  <c r="M38" i="6"/>
  <c r="M39" i="6" s="1"/>
  <c r="AJ48" i="6"/>
  <c r="AJ49" i="6" s="1"/>
  <c r="AD38" i="6"/>
  <c r="N38" i="6"/>
  <c r="N39" i="6" s="1"/>
  <c r="AF29" i="6"/>
  <c r="AF25" i="6" s="1"/>
  <c r="AE28" i="6"/>
  <c r="AE29" i="6" s="1"/>
  <c r="X28" i="6"/>
  <c r="X29" i="6" s="1"/>
  <c r="X25" i="6" s="1"/>
  <c r="W20" i="6"/>
  <c r="W17" i="6" s="1"/>
  <c r="AD20" i="6"/>
  <c r="AD17" i="6" s="1"/>
  <c r="J70" i="6"/>
  <c r="X72" i="6"/>
  <c r="X73" i="6" s="1"/>
  <c r="X74" i="6" s="1"/>
  <c r="X75" i="6" s="1"/>
  <c r="AE71" i="6"/>
  <c r="G70" i="6"/>
  <c r="AK59" i="6"/>
  <c r="AK60" i="6" s="1"/>
  <c r="Z47" i="6"/>
  <c r="Z48" i="6" s="1"/>
  <c r="G38" i="6"/>
  <c r="G39" i="6" s="1"/>
  <c r="G34" i="6" s="1"/>
  <c r="L58" i="6"/>
  <c r="AL48" i="6"/>
  <c r="AL49" i="6" s="1"/>
  <c r="F48" i="6"/>
  <c r="E38" i="6"/>
  <c r="E39" i="6" s="1"/>
  <c r="T48" i="6"/>
  <c r="T49" i="6" s="1"/>
  <c r="AI38" i="6"/>
  <c r="AI39" i="6" s="1"/>
  <c r="AC28" i="6"/>
  <c r="AC29" i="6" s="1"/>
  <c r="Q38" i="6"/>
  <c r="Q39" i="6" s="1"/>
  <c r="Q34" i="6" s="1"/>
  <c r="AD25" i="6"/>
  <c r="Y59" i="6"/>
  <c r="T71" i="6"/>
  <c r="T72" i="6" s="1"/>
  <c r="T73" i="6" s="1"/>
  <c r="D71" i="6"/>
  <c r="O84" i="6"/>
  <c r="U59" i="6"/>
  <c r="AH48" i="6"/>
  <c r="AH49" i="6" s="1"/>
  <c r="E47" i="6"/>
  <c r="E48" i="6" s="1"/>
  <c r="R50" i="6"/>
  <c r="R44" i="6" s="1"/>
  <c r="AE60" i="6"/>
  <c r="AE61" i="6" s="1"/>
  <c r="X60" i="6"/>
  <c r="X47" i="6"/>
  <c r="AC86" i="6"/>
  <c r="AA72" i="6"/>
  <c r="AA73" i="6" s="1"/>
  <c r="P39" i="6"/>
  <c r="P34" i="6" s="1"/>
  <c r="D48" i="6"/>
  <c r="D49" i="6" s="1"/>
  <c r="U28" i="6"/>
  <c r="U29" i="6" s="1"/>
  <c r="U25" i="6" s="1"/>
  <c r="V25" i="6"/>
  <c r="AB20" i="6"/>
  <c r="AB17" i="6" s="1"/>
  <c r="Y84" i="6"/>
  <c r="O60" i="6"/>
  <c r="O61" i="6" s="1"/>
  <c r="V60" i="6"/>
  <c r="V61" i="6" s="1"/>
  <c r="M59" i="6"/>
  <c r="M60" i="6" s="1"/>
  <c r="T58" i="6"/>
  <c r="T59" i="6" s="1"/>
  <c r="H39" i="6"/>
  <c r="H34" i="6" s="1"/>
  <c r="L47" i="6"/>
  <c r="AL38" i="6"/>
  <c r="AL39" i="6" s="1"/>
  <c r="F25" i="6"/>
  <c r="Y34" i="6"/>
  <c r="T20" i="6"/>
  <c r="T17" i="6" s="1"/>
  <c r="R58" i="6"/>
  <c r="R59" i="6" s="1"/>
  <c r="E59" i="6"/>
  <c r="D59" i="6"/>
  <c r="AL72" i="6"/>
  <c r="V47" i="6"/>
  <c r="V48" i="6" s="1"/>
  <c r="V49" i="6" s="1"/>
  <c r="M28" i="6"/>
  <c r="M29" i="6" s="1"/>
  <c r="V37" i="6"/>
  <c r="F37" i="6"/>
  <c r="Q48" i="6"/>
  <c r="Q49" i="6" s="1"/>
  <c r="AE38" i="6"/>
  <c r="AE39" i="6" s="1"/>
  <c r="AF34" i="6"/>
  <c r="N25" i="6"/>
  <c r="W25" i="6"/>
  <c r="D10" i="3"/>
  <c r="D16" i="3"/>
  <c r="M85" i="5"/>
  <c r="M86" i="5" s="1"/>
  <c r="Z85" i="5"/>
  <c r="Z86" i="5" s="1"/>
  <c r="S84" i="5"/>
  <c r="S85" i="5" s="1"/>
  <c r="S86" i="5" s="1"/>
  <c r="S87" i="5" s="1"/>
  <c r="S88" i="5" s="1"/>
  <c r="AD85" i="5"/>
  <c r="AB85" i="5"/>
  <c r="AB86" i="5" s="1"/>
  <c r="W86" i="5"/>
  <c r="W87" i="5" s="1"/>
  <c r="AA86" i="5"/>
  <c r="AE85" i="5"/>
  <c r="H86" i="5"/>
  <c r="E85" i="5"/>
  <c r="E86" i="5" s="1"/>
  <c r="AK85" i="5"/>
  <c r="V87" i="5"/>
  <c r="V88" i="5" s="1"/>
  <c r="O85" i="5"/>
  <c r="AF86" i="5"/>
  <c r="P84" i="5"/>
  <c r="P85" i="5" s="1"/>
  <c r="I85" i="5"/>
  <c r="Y87" i="5"/>
  <c r="Y88" i="5" s="1"/>
  <c r="F85" i="5"/>
  <c r="R86" i="5"/>
  <c r="R87" i="5" s="1"/>
  <c r="G85" i="5"/>
  <c r="G86" i="5" s="1"/>
  <c r="L85" i="5"/>
  <c r="L86" i="5" s="1"/>
  <c r="T87" i="5"/>
  <c r="T88" i="5" s="1"/>
  <c r="T89" i="5" s="1"/>
  <c r="U87" i="5"/>
  <c r="AG85" i="5"/>
  <c r="N84" i="5"/>
  <c r="K84" i="5"/>
  <c r="Q84" i="5"/>
  <c r="AJ84" i="5"/>
  <c r="AC86" i="5"/>
  <c r="AL85" i="5"/>
  <c r="AL86" i="5" s="1"/>
  <c r="J85" i="5"/>
  <c r="AH85" i="5"/>
  <c r="X86" i="5"/>
  <c r="AI85" i="5"/>
  <c r="F71" i="5"/>
  <c r="F72" i="5" s="1"/>
  <c r="F73" i="5" s="1"/>
  <c r="AC72" i="5"/>
  <c r="W71" i="5"/>
  <c r="W72" i="5" s="1"/>
  <c r="W73" i="5" s="1"/>
  <c r="AK72" i="5"/>
  <c r="X71" i="5"/>
  <c r="X72" i="5" s="1"/>
  <c r="AD71" i="5"/>
  <c r="AD72" i="5" s="1"/>
  <c r="V71" i="5"/>
  <c r="V72" i="5" s="1"/>
  <c r="V73" i="5" s="1"/>
  <c r="V74" i="5" s="1"/>
  <c r="M70" i="5"/>
  <c r="M71" i="5" s="1"/>
  <c r="S70" i="5"/>
  <c r="R71" i="5"/>
  <c r="R72" i="5" s="1"/>
  <c r="R73" i="5" s="1"/>
  <c r="R74" i="5" s="1"/>
  <c r="U74" i="5"/>
  <c r="U75" i="5" s="1"/>
  <c r="U67" i="5" s="1"/>
  <c r="I72" i="5"/>
  <c r="P71" i="5"/>
  <c r="P72" i="5" s="1"/>
  <c r="L72" i="5"/>
  <c r="L73" i="5" s="1"/>
  <c r="K72" i="5"/>
  <c r="K73" i="5" s="1"/>
  <c r="AE71" i="5"/>
  <c r="AE72" i="5" s="1"/>
  <c r="Q71" i="5"/>
  <c r="H71" i="5"/>
  <c r="H72" i="5" s="1"/>
  <c r="G72" i="5"/>
  <c r="J72" i="5"/>
  <c r="Y72" i="5"/>
  <c r="AJ70" i="5"/>
  <c r="AH70" i="5"/>
  <c r="AF72" i="5"/>
  <c r="E72" i="5"/>
  <c r="E73" i="5" s="1"/>
  <c r="E74" i="5" s="1"/>
  <c r="E75" i="5" s="1"/>
  <c r="AL70" i="5"/>
  <c r="Z73" i="5"/>
  <c r="Z74" i="5" s="1"/>
  <c r="AG71" i="5"/>
  <c r="AI70" i="5"/>
  <c r="N71" i="5"/>
  <c r="N72" i="5" s="1"/>
  <c r="AB71" i="5"/>
  <c r="AB72" i="5" s="1"/>
  <c r="T72" i="5"/>
  <c r="AA72" i="5"/>
  <c r="O70" i="5"/>
  <c r="D72" i="5"/>
  <c r="D73" i="5" s="1"/>
  <c r="U59" i="5"/>
  <c r="U60" i="5" s="1"/>
  <c r="V59" i="5"/>
  <c r="V60" i="5" s="1"/>
  <c r="V61" i="5" s="1"/>
  <c r="W61" i="5"/>
  <c r="W62" i="5" s="1"/>
  <c r="W55" i="5" s="1"/>
  <c r="AG60" i="5"/>
  <c r="AG61" i="5" s="1"/>
  <c r="AG62" i="5" s="1"/>
  <c r="AG55" i="5" s="1"/>
  <c r="X61" i="5"/>
  <c r="X62" i="5" s="1"/>
  <c r="G60" i="5"/>
  <c r="G61" i="5" s="1"/>
  <c r="G62" i="5" s="1"/>
  <c r="G55" i="5" s="1"/>
  <c r="J60" i="5"/>
  <c r="R60" i="5"/>
  <c r="R61" i="5" s="1"/>
  <c r="AF59" i="5"/>
  <c r="AF60" i="5" s="1"/>
  <c r="AI59" i="5"/>
  <c r="AI60" i="5" s="1"/>
  <c r="AJ59" i="5"/>
  <c r="AJ60" i="5" s="1"/>
  <c r="T60" i="5"/>
  <c r="T61" i="5" s="1"/>
  <c r="T62" i="5" s="1"/>
  <c r="O59" i="5"/>
  <c r="O60" i="5" s="1"/>
  <c r="O61" i="5" s="1"/>
  <c r="Q58" i="5"/>
  <c r="AD61" i="5"/>
  <c r="AD62" i="5" s="1"/>
  <c r="H60" i="5"/>
  <c r="Y60" i="5"/>
  <c r="I61" i="5"/>
  <c r="Z61" i="5"/>
  <c r="Z62" i="5" s="1"/>
  <c r="Z55" i="5" s="1"/>
  <c r="K60" i="5"/>
  <c r="K61" i="5" s="1"/>
  <c r="AH59" i="5"/>
  <c r="AH60" i="5" s="1"/>
  <c r="S60" i="5"/>
  <c r="S61" i="5" s="1"/>
  <c r="AK59" i="5"/>
  <c r="AK60" i="5" s="1"/>
  <c r="E59" i="5"/>
  <c r="E60" i="5" s="1"/>
  <c r="AC59" i="5"/>
  <c r="AC60" i="5" s="1"/>
  <c r="N59" i="5"/>
  <c r="AE59" i="5"/>
  <c r="L59" i="5"/>
  <c r="L60" i="5" s="1"/>
  <c r="M58" i="5"/>
  <c r="F61" i="5"/>
  <c r="AA61" i="5"/>
  <c r="AA62" i="5" s="1"/>
  <c r="AA55" i="5" s="1"/>
  <c r="P60" i="5"/>
  <c r="AL58" i="5"/>
  <c r="AB60" i="5"/>
  <c r="AB61" i="5" s="1"/>
  <c r="D59" i="5"/>
  <c r="D60" i="5" s="1"/>
  <c r="O49" i="5"/>
  <c r="O50" i="5" s="1"/>
  <c r="O44" i="5" s="1"/>
  <c r="Y50" i="5"/>
  <c r="Y44" i="5" s="1"/>
  <c r="X39" i="5"/>
  <c r="X34" i="5" s="1"/>
  <c r="T48" i="5"/>
  <c r="T49" i="5" s="1"/>
  <c r="Q47" i="5"/>
  <c r="X47" i="5"/>
  <c r="X48" i="5" s="1"/>
  <c r="L49" i="5"/>
  <c r="L50" i="5" s="1"/>
  <c r="F48" i="5"/>
  <c r="F49" i="5" s="1"/>
  <c r="AB50" i="5"/>
  <c r="AB44" i="5" s="1"/>
  <c r="P49" i="5"/>
  <c r="P50" i="5" s="1"/>
  <c r="P44" i="5" s="1"/>
  <c r="S49" i="5"/>
  <c r="S50" i="5" s="1"/>
  <c r="J44" i="5"/>
  <c r="R48" i="5"/>
  <c r="AA48" i="5"/>
  <c r="AE49" i="5"/>
  <c r="AE50" i="5" s="1"/>
  <c r="V44" i="5"/>
  <c r="AJ49" i="5"/>
  <c r="AJ50" i="5" s="1"/>
  <c r="AF49" i="5"/>
  <c r="AF50" i="5" s="1"/>
  <c r="AL47" i="5"/>
  <c r="Z50" i="5"/>
  <c r="Z44" i="5" s="1"/>
  <c r="U50" i="5"/>
  <c r="U44" i="5" s="1"/>
  <c r="K49" i="5"/>
  <c r="K50" i="5" s="1"/>
  <c r="K44" i="5" s="1"/>
  <c r="W49" i="5"/>
  <c r="W50" i="5" s="1"/>
  <c r="AD48" i="5"/>
  <c r="H48" i="5"/>
  <c r="AG48" i="5"/>
  <c r="E49" i="5"/>
  <c r="E50" i="5" s="1"/>
  <c r="I48" i="5"/>
  <c r="G48" i="5"/>
  <c r="AI48" i="5"/>
  <c r="AI49" i="5" s="1"/>
  <c r="AH48" i="5"/>
  <c r="AC50" i="5"/>
  <c r="AC44" i="5" s="1"/>
  <c r="AK47" i="5"/>
  <c r="AK48" i="5" s="1"/>
  <c r="N47" i="5"/>
  <c r="M47" i="5"/>
  <c r="M48" i="5" s="1"/>
  <c r="D49" i="5"/>
  <c r="D50" i="5" s="1"/>
  <c r="AF39" i="5"/>
  <c r="AF34" i="5" s="1"/>
  <c r="N38" i="5"/>
  <c r="N39" i="5" s="1"/>
  <c r="N34" i="5" s="1"/>
  <c r="AD38" i="5"/>
  <c r="AD39" i="5" s="1"/>
  <c r="AD34" i="5" s="1"/>
  <c r="AL38" i="5"/>
  <c r="AL39" i="5" s="1"/>
  <c r="AL34" i="5" s="1"/>
  <c r="E29" i="5"/>
  <c r="E25" i="5" s="1"/>
  <c r="H32" i="3" s="1"/>
  <c r="V39" i="5"/>
  <c r="V34" i="5" s="1"/>
  <c r="S37" i="5"/>
  <c r="S38" i="5" s="1"/>
  <c r="T37" i="5"/>
  <c r="T38" i="5" s="1"/>
  <c r="K39" i="5"/>
  <c r="K34" i="5" s="1"/>
  <c r="AG39" i="5"/>
  <c r="AG34" i="5" s="1"/>
  <c r="G38" i="5"/>
  <c r="G39" i="5" s="1"/>
  <c r="AC39" i="5"/>
  <c r="AC34" i="5" s="1"/>
  <c r="E38" i="5"/>
  <c r="E39" i="5" s="1"/>
  <c r="I38" i="5"/>
  <c r="I39" i="5" s="1"/>
  <c r="Y34" i="5"/>
  <c r="AJ39" i="5"/>
  <c r="AJ34" i="5" s="1"/>
  <c r="O37" i="5"/>
  <c r="O38" i="5" s="1"/>
  <c r="AE38" i="5"/>
  <c r="AE39" i="5" s="1"/>
  <c r="M37" i="5"/>
  <c r="R38" i="5"/>
  <c r="R39" i="5" s="1"/>
  <c r="R34" i="5" s="1"/>
  <c r="J39" i="5"/>
  <c r="J34" i="5" s="1"/>
  <c r="W39" i="5"/>
  <c r="W34" i="5" s="1"/>
  <c r="L38" i="5"/>
  <c r="L39" i="5" s="1"/>
  <c r="L34" i="5" s="1"/>
  <c r="P38" i="5"/>
  <c r="P39" i="5" s="1"/>
  <c r="H39" i="5"/>
  <c r="H34" i="5" s="1"/>
  <c r="W7" i="23" s="1"/>
  <c r="AH39" i="5"/>
  <c r="AH34" i="5" s="1"/>
  <c r="F39" i="5"/>
  <c r="F34" i="5" s="1"/>
  <c r="Z34" i="5"/>
  <c r="AA38" i="5"/>
  <c r="AA39" i="5" s="1"/>
  <c r="AA34" i="5" s="1"/>
  <c r="AI34" i="5"/>
  <c r="Q37" i="5"/>
  <c r="Q38" i="5" s="1"/>
  <c r="Q39" i="5" s="1"/>
  <c r="AC25" i="5"/>
  <c r="AK37" i="5"/>
  <c r="AB39" i="5"/>
  <c r="AB34" i="5" s="1"/>
  <c r="D39" i="5"/>
  <c r="AB25" i="5"/>
  <c r="Z25" i="5"/>
  <c r="AF29" i="5"/>
  <c r="AF25" i="5" s="1"/>
  <c r="W28" i="5"/>
  <c r="W29" i="5" s="1"/>
  <c r="W25" i="5" s="1"/>
  <c r="AE29" i="5"/>
  <c r="AE25" i="5" s="1"/>
  <c r="X28" i="5"/>
  <c r="X29" i="5" s="1"/>
  <c r="X25" i="5" s="1"/>
  <c r="AA28" i="5"/>
  <c r="AA29" i="5" s="1"/>
  <c r="Y28" i="5"/>
  <c r="Y29" i="5" s="1"/>
  <c r="O29" i="5"/>
  <c r="O25" i="5" s="1"/>
  <c r="AL28" i="5"/>
  <c r="AL29" i="5" s="1"/>
  <c r="S28" i="5"/>
  <c r="S29" i="5" s="1"/>
  <c r="R28" i="5"/>
  <c r="R29" i="5" s="1"/>
  <c r="U28" i="5"/>
  <c r="U29" i="5" s="1"/>
  <c r="T28" i="5"/>
  <c r="T29" i="5" s="1"/>
  <c r="V28" i="5"/>
  <c r="V29" i="5" s="1"/>
  <c r="Q25" i="5"/>
  <c r="AJ25" i="5"/>
  <c r="F29" i="5"/>
  <c r="F25" i="5" s="1"/>
  <c r="J29" i="5"/>
  <c r="J25" i="5" s="1"/>
  <c r="M29" i="5"/>
  <c r="M25" i="5" s="1"/>
  <c r="AI25" i="5"/>
  <c r="AK29" i="5"/>
  <c r="AK25" i="5" s="1"/>
  <c r="AH29" i="5"/>
  <c r="AH25" i="5" s="1"/>
  <c r="N29" i="5"/>
  <c r="N25" i="5" s="1"/>
  <c r="AD29" i="5"/>
  <c r="AD25" i="5" s="1"/>
  <c r="AG29" i="5"/>
  <c r="AG25" i="5" s="1"/>
  <c r="K29" i="5"/>
  <c r="K25" i="5" s="1"/>
  <c r="P28" i="5"/>
  <c r="P29" i="5" s="1"/>
  <c r="P25" i="5" s="1"/>
  <c r="D25" i="5"/>
  <c r="G47" i="3" s="1"/>
  <c r="O17" i="5"/>
  <c r="P20" i="5"/>
  <c r="P17" i="5" s="1"/>
  <c r="W3" i="23" l="1"/>
  <c r="W4" i="23"/>
  <c r="W6" i="23"/>
  <c r="W5" i="23"/>
  <c r="W2" i="23"/>
  <c r="AI140" i="5"/>
  <c r="AI141" i="5" s="1"/>
  <c r="AI129" i="5" s="1"/>
  <c r="Q96" i="6"/>
  <c r="AO123" i="6"/>
  <c r="AO112" i="6" s="1"/>
  <c r="AN141" i="6"/>
  <c r="AN129" i="6" s="1"/>
  <c r="J160" i="24"/>
  <c r="J147" i="24" s="1"/>
  <c r="U160" i="5"/>
  <c r="U147" i="5" s="1"/>
  <c r="AU157" i="24"/>
  <c r="AU158" i="24" s="1"/>
  <c r="AU159" i="24" s="1"/>
  <c r="E140" i="24"/>
  <c r="E141" i="24" s="1"/>
  <c r="E129" i="24" s="1"/>
  <c r="CH157" i="5"/>
  <c r="CH158" i="5" s="1"/>
  <c r="CH159" i="5" s="1"/>
  <c r="CH160" i="5" s="1"/>
  <c r="CH147" i="5" s="1"/>
  <c r="CA96" i="24"/>
  <c r="P105" i="6"/>
  <c r="P106" i="6" s="1"/>
  <c r="BT106" i="24"/>
  <c r="BT96" i="24" s="1"/>
  <c r="Y139" i="24"/>
  <c r="Y140" i="24" s="1"/>
  <c r="Y141" i="24" s="1"/>
  <c r="Y129" i="24" s="1"/>
  <c r="H156" i="24"/>
  <c r="H157" i="24" s="1"/>
  <c r="AZ147" i="6"/>
  <c r="R105" i="24"/>
  <c r="R106" i="24" s="1"/>
  <c r="R96" i="24" s="1"/>
  <c r="BT122" i="24"/>
  <c r="BT123" i="24" s="1"/>
  <c r="R160" i="24"/>
  <c r="R147" i="24" s="1"/>
  <c r="BY138" i="24"/>
  <c r="BY139" i="24" s="1"/>
  <c r="F139" i="6"/>
  <c r="F140" i="6" s="1"/>
  <c r="F141" i="6" s="1"/>
  <c r="BI147" i="6"/>
  <c r="E157" i="24"/>
  <c r="E158" i="24" s="1"/>
  <c r="E159" i="24" s="1"/>
  <c r="BU96" i="5"/>
  <c r="BO160" i="6"/>
  <c r="BO147" i="6" s="1"/>
  <c r="BQ129" i="6"/>
  <c r="AC123" i="24"/>
  <c r="AC112" i="24" s="1"/>
  <c r="K123" i="24"/>
  <c r="K112" i="24" s="1"/>
  <c r="O160" i="5"/>
  <c r="O147" i="5" s="1"/>
  <c r="D86" i="6"/>
  <c r="D87" i="6" s="1"/>
  <c r="I129" i="6"/>
  <c r="BI96" i="6"/>
  <c r="BE106" i="6"/>
  <c r="BE96" i="6" s="1"/>
  <c r="CC139" i="6"/>
  <c r="CC140" i="6" s="1"/>
  <c r="CC141" i="6" s="1"/>
  <c r="CC129" i="6" s="1"/>
  <c r="CG140" i="6"/>
  <c r="CG141" i="6" s="1"/>
  <c r="CG129" i="6" s="1"/>
  <c r="AH112" i="24"/>
  <c r="AU158" i="6"/>
  <c r="AU159" i="6" s="1"/>
  <c r="AU160" i="6" s="1"/>
  <c r="AU147" i="6" s="1"/>
  <c r="G103" i="6"/>
  <c r="G104" i="6" s="1"/>
  <c r="G105" i="6" s="1"/>
  <c r="E139" i="6"/>
  <c r="E140" i="6" s="1"/>
  <c r="E141" i="6" s="1"/>
  <c r="M120" i="6"/>
  <c r="BD121" i="24"/>
  <c r="BD122" i="24" s="1"/>
  <c r="T121" i="6"/>
  <c r="T122" i="6" s="1"/>
  <c r="BB106" i="6"/>
  <c r="BB96" i="6" s="1"/>
  <c r="BL129" i="6"/>
  <c r="AH158" i="24"/>
  <c r="AH159" i="24" s="1"/>
  <c r="AH160" i="24" s="1"/>
  <c r="Z121" i="6"/>
  <c r="Z122" i="6" s="1"/>
  <c r="Z123" i="6" s="1"/>
  <c r="Z112" i="6" s="1"/>
  <c r="J139" i="6"/>
  <c r="J140" i="6" s="1"/>
  <c r="J141" i="6" s="1"/>
  <c r="J129" i="6" s="1"/>
  <c r="BU157" i="6"/>
  <c r="BU158" i="6" s="1"/>
  <c r="BQ106" i="24"/>
  <c r="BQ96" i="24" s="1"/>
  <c r="BD157" i="5"/>
  <c r="BD158" i="5" s="1"/>
  <c r="Z157" i="5"/>
  <c r="F156" i="6"/>
  <c r="F157" i="6" s="1"/>
  <c r="F158" i="6" s="1"/>
  <c r="F159" i="6" s="1"/>
  <c r="F160" i="6" s="1"/>
  <c r="F147" i="6" s="1"/>
  <c r="E159" i="5"/>
  <c r="E160" i="5" s="1"/>
  <c r="E147" i="5" s="1"/>
  <c r="AF139" i="24"/>
  <c r="AF140" i="24" s="1"/>
  <c r="BL106" i="6"/>
  <c r="BL96" i="6" s="1"/>
  <c r="CE105" i="6"/>
  <c r="CE106" i="6" s="1"/>
  <c r="CE96" i="6" s="1"/>
  <c r="BY160" i="6"/>
  <c r="BY147" i="6" s="1"/>
  <c r="BI139" i="24"/>
  <c r="BI140" i="24" s="1"/>
  <c r="BI141" i="24" s="1"/>
  <c r="BT139" i="6"/>
  <c r="BT140" i="6" s="1"/>
  <c r="AM106" i="24"/>
  <c r="AM96" i="24" s="1"/>
  <c r="BK157" i="24"/>
  <c r="BK158" i="24" s="1"/>
  <c r="BK159" i="24" s="1"/>
  <c r="BK160" i="24" s="1"/>
  <c r="BK147" i="24" s="1"/>
  <c r="AX112" i="24"/>
  <c r="Y106" i="24"/>
  <c r="Y96" i="24" s="1"/>
  <c r="AG156" i="6"/>
  <c r="AG157" i="6" s="1"/>
  <c r="AG158" i="6" s="1"/>
  <c r="AG159" i="6" s="1"/>
  <c r="CB158" i="24"/>
  <c r="BE137" i="6"/>
  <c r="BG96" i="6"/>
  <c r="BP137" i="6"/>
  <c r="BP138" i="6" s="1"/>
  <c r="BP139" i="6" s="1"/>
  <c r="BR105" i="6"/>
  <c r="BR106" i="6" s="1"/>
  <c r="BR96" i="6" s="1"/>
  <c r="AC156" i="6"/>
  <c r="AO96" i="6"/>
  <c r="S147" i="5"/>
  <c r="AM138" i="24"/>
  <c r="AM139" i="24" s="1"/>
  <c r="AM140" i="24" s="1"/>
  <c r="AM141" i="24" s="1"/>
  <c r="AX139" i="24"/>
  <c r="BV158" i="5"/>
  <c r="BV159" i="5" s="1"/>
  <c r="BV160" i="5" s="1"/>
  <c r="BV147" i="5" s="1"/>
  <c r="CE112" i="24"/>
  <c r="BR123" i="24"/>
  <c r="BR112" i="24" s="1"/>
  <c r="BS141" i="6"/>
  <c r="BS129" i="6" s="1"/>
  <c r="AS160" i="5"/>
  <c r="AS147" i="5" s="1"/>
  <c r="AP122" i="6"/>
  <c r="AP123" i="6" s="1"/>
  <c r="AP112" i="6" s="1"/>
  <c r="V120" i="24"/>
  <c r="V121" i="24" s="1"/>
  <c r="V122" i="24" s="1"/>
  <c r="AR123" i="6"/>
  <c r="AR112" i="6" s="1"/>
  <c r="AY112" i="24"/>
  <c r="F122" i="6"/>
  <c r="F123" i="6" s="1"/>
  <c r="F112" i="6" s="1"/>
  <c r="AI120" i="24"/>
  <c r="BY136" i="6"/>
  <c r="BY137" i="6" s="1"/>
  <c r="BV141" i="24"/>
  <c r="BV129" i="24" s="1"/>
  <c r="AA129" i="24"/>
  <c r="AR129" i="24"/>
  <c r="AN123" i="24"/>
  <c r="AN112" i="24" s="1"/>
  <c r="AD158" i="5"/>
  <c r="AD159" i="5" s="1"/>
  <c r="AD160" i="5" s="1"/>
  <c r="AD147" i="5" s="1"/>
  <c r="AB123" i="6"/>
  <c r="AB112" i="6" s="1"/>
  <c r="O105" i="6"/>
  <c r="O106" i="6" s="1"/>
  <c r="O96" i="6" s="1"/>
  <c r="Y159" i="24"/>
  <c r="Y160" i="24" s="1"/>
  <c r="CC104" i="6"/>
  <c r="CC105" i="6" s="1"/>
  <c r="CC106" i="6" s="1"/>
  <c r="CC96" i="6" s="1"/>
  <c r="BO156" i="24"/>
  <c r="BO157" i="24" s="1"/>
  <c r="AJ105" i="6"/>
  <c r="AJ106" i="6" s="1"/>
  <c r="AJ96" i="6" s="1"/>
  <c r="BC104" i="6"/>
  <c r="AS159" i="24"/>
  <c r="AS160" i="24" s="1"/>
  <c r="AS147" i="24" s="1"/>
  <c r="D123" i="24"/>
  <c r="D112" i="24" s="1"/>
  <c r="BV159" i="6"/>
  <c r="BV160" i="6" s="1"/>
  <c r="BN158" i="24"/>
  <c r="BN159" i="24" s="1"/>
  <c r="BN160" i="24" s="1"/>
  <c r="AH157" i="5"/>
  <c r="AB137" i="6"/>
  <c r="AB138" i="6" s="1"/>
  <c r="AB139" i="6" s="1"/>
  <c r="AB140" i="6" s="1"/>
  <c r="AB141" i="6" s="1"/>
  <c r="AB129" i="6" s="1"/>
  <c r="S159" i="24"/>
  <c r="S160" i="24" s="1"/>
  <c r="S147" i="24" s="1"/>
  <c r="BQ123" i="6"/>
  <c r="BQ112" i="6" s="1"/>
  <c r="CA121" i="6"/>
  <c r="CA122" i="6" s="1"/>
  <c r="W141" i="6"/>
  <c r="W129" i="6" s="1"/>
  <c r="U159" i="6"/>
  <c r="U160" i="6" s="1"/>
  <c r="BS157" i="6"/>
  <c r="AG157" i="5"/>
  <c r="AG158" i="5" s="1"/>
  <c r="BJ112" i="6"/>
  <c r="AF96" i="6"/>
  <c r="AC103" i="6"/>
  <c r="AC104" i="6" s="1"/>
  <c r="AC105" i="6" s="1"/>
  <c r="O156" i="24"/>
  <c r="O157" i="24" s="1"/>
  <c r="BV141" i="6"/>
  <c r="BV129" i="6" s="1"/>
  <c r="P138" i="24"/>
  <c r="P139" i="24" s="1"/>
  <c r="P140" i="24" s="1"/>
  <c r="Q121" i="24"/>
  <c r="Q122" i="24" s="1"/>
  <c r="AY122" i="6"/>
  <c r="AY123" i="6" s="1"/>
  <c r="AY112" i="6" s="1"/>
  <c r="BF160" i="6"/>
  <c r="BF147" i="6" s="1"/>
  <c r="AG103" i="6"/>
  <c r="AG104" i="6" s="1"/>
  <c r="BM139" i="24"/>
  <c r="BM140" i="24" s="1"/>
  <c r="BP147" i="6"/>
  <c r="N112" i="6"/>
  <c r="U122" i="6"/>
  <c r="U123" i="6" s="1"/>
  <c r="U112" i="6" s="1"/>
  <c r="CF158" i="6"/>
  <c r="BZ158" i="24"/>
  <c r="BZ159" i="24" s="1"/>
  <c r="BZ160" i="24" s="1"/>
  <c r="BZ147" i="24" s="1"/>
  <c r="BE159" i="24"/>
  <c r="BE160" i="24" s="1"/>
  <c r="BE147" i="24" s="1"/>
  <c r="Y120" i="6"/>
  <c r="BM157" i="6"/>
  <c r="BM158" i="6" s="1"/>
  <c r="Q159" i="24"/>
  <c r="Q160" i="24" s="1"/>
  <c r="Q147" i="24" s="1"/>
  <c r="BJ96" i="24"/>
  <c r="L106" i="24"/>
  <c r="L96" i="24" s="1"/>
  <c r="BK122" i="6"/>
  <c r="BK123" i="6" s="1"/>
  <c r="BK112" i="6" s="1"/>
  <c r="AM119" i="6"/>
  <c r="AM120" i="6" s="1"/>
  <c r="S129" i="5"/>
  <c r="BJ141" i="24"/>
  <c r="BJ129" i="24" s="1"/>
  <c r="CB136" i="24"/>
  <c r="M137" i="24"/>
  <c r="L159" i="6"/>
  <c r="L160" i="6" s="1"/>
  <c r="L147" i="6" s="1"/>
  <c r="AI139" i="6"/>
  <c r="AI140" i="6" s="1"/>
  <c r="AY158" i="5"/>
  <c r="AY159" i="5" s="1"/>
  <c r="D138" i="24"/>
  <c r="D139" i="24" s="1"/>
  <c r="BA154" i="6"/>
  <c r="BA155" i="6" s="1"/>
  <c r="AB160" i="6"/>
  <c r="AB147" i="6" s="1"/>
  <c r="BN138" i="6"/>
  <c r="BN139" i="6" s="1"/>
  <c r="AZ139" i="24"/>
  <c r="AZ140" i="24" s="1"/>
  <c r="AZ141" i="24" s="1"/>
  <c r="AZ129" i="24" s="1"/>
  <c r="K105" i="6"/>
  <c r="K106" i="6" s="1"/>
  <c r="K96" i="6" s="1"/>
  <c r="Q123" i="6"/>
  <c r="Q112" i="6" s="1"/>
  <c r="W158" i="24"/>
  <c r="W159" i="24" s="1"/>
  <c r="W160" i="24" s="1"/>
  <c r="O157" i="6"/>
  <c r="AR140" i="6"/>
  <c r="AR141" i="6" s="1"/>
  <c r="AR129" i="6" s="1"/>
  <c r="CD138" i="6"/>
  <c r="CD139" i="6" s="1"/>
  <c r="BJ156" i="6"/>
  <c r="BJ157" i="6" s="1"/>
  <c r="AN137" i="24"/>
  <c r="BV158" i="24"/>
  <c r="BV159" i="24" s="1"/>
  <c r="BV160" i="24" s="1"/>
  <c r="BV147" i="24" s="1"/>
  <c r="BX106" i="6"/>
  <c r="BX96" i="6" s="1"/>
  <c r="AK158" i="6"/>
  <c r="AK159" i="6" s="1"/>
  <c r="BH157" i="6"/>
  <c r="BH158" i="6" s="1"/>
  <c r="O139" i="6"/>
  <c r="BH104" i="6"/>
  <c r="BH105" i="6" s="1"/>
  <c r="AH140" i="6"/>
  <c r="AH141" i="6" s="1"/>
  <c r="AT158" i="6"/>
  <c r="AT159" i="6" s="1"/>
  <c r="AT160" i="6" s="1"/>
  <c r="BX159" i="6"/>
  <c r="BX160" i="6" s="1"/>
  <c r="BX147" i="6" s="1"/>
  <c r="CH157" i="6"/>
  <c r="AV141" i="6"/>
  <c r="AV129" i="6" s="1"/>
  <c r="AB140" i="24"/>
  <c r="AB141" i="24" s="1"/>
  <c r="V105" i="24"/>
  <c r="V106" i="24" s="1"/>
  <c r="K138" i="6"/>
  <c r="K139" i="6" s="1"/>
  <c r="T140" i="24"/>
  <c r="T141" i="24" s="1"/>
  <c r="BJ140" i="6"/>
  <c r="BJ141" i="6" s="1"/>
  <c r="AE123" i="6"/>
  <c r="AE112" i="6" s="1"/>
  <c r="X157" i="24"/>
  <c r="AO159" i="5"/>
  <c r="AO160" i="5" s="1"/>
  <c r="BS137" i="24"/>
  <c r="BS138" i="24" s="1"/>
  <c r="BS139" i="24" s="1"/>
  <c r="BS140" i="24" s="1"/>
  <c r="BS141" i="24" s="1"/>
  <c r="AT156" i="24"/>
  <c r="AT157" i="24" s="1"/>
  <c r="BF160" i="24"/>
  <c r="BF147" i="24" s="1"/>
  <c r="AV141" i="24"/>
  <c r="AV129" i="24" s="1"/>
  <c r="AT112" i="6"/>
  <c r="BG140" i="6"/>
  <c r="X158" i="5"/>
  <c r="X159" i="5" s="1"/>
  <c r="X160" i="5" s="1"/>
  <c r="AK120" i="24"/>
  <c r="AK121" i="24" s="1"/>
  <c r="BL123" i="6"/>
  <c r="BL112" i="6" s="1"/>
  <c r="AF96" i="24"/>
  <c r="N157" i="6"/>
  <c r="N158" i="6" s="1"/>
  <c r="N159" i="6" s="1"/>
  <c r="AR106" i="24"/>
  <c r="AR96" i="24" s="1"/>
  <c r="Z147" i="24"/>
  <c r="BD158" i="6"/>
  <c r="BD159" i="6" s="1"/>
  <c r="BD160" i="6" s="1"/>
  <c r="BD147" i="6" s="1"/>
  <c r="BY106" i="24"/>
  <c r="BY96" i="24" s="1"/>
  <c r="AM158" i="5"/>
  <c r="BK105" i="6"/>
  <c r="BK106" i="6" s="1"/>
  <c r="BK96" i="6" s="1"/>
  <c r="W121" i="24"/>
  <c r="W122" i="24" s="1"/>
  <c r="W123" i="24" s="1"/>
  <c r="BS121" i="24"/>
  <c r="BS122" i="24" s="1"/>
  <c r="F155" i="24"/>
  <c r="F156" i="24" s="1"/>
  <c r="F157" i="24" s="1"/>
  <c r="F158" i="24" s="1"/>
  <c r="F159" i="24" s="1"/>
  <c r="F160" i="24" s="1"/>
  <c r="F147" i="24" s="1"/>
  <c r="BB156" i="6"/>
  <c r="BB157" i="6" s="1"/>
  <c r="BB158" i="6" s="1"/>
  <c r="BF122" i="6"/>
  <c r="BF123" i="6" s="1"/>
  <c r="BF112" i="6" s="1"/>
  <c r="AF122" i="6"/>
  <c r="AF123" i="6" s="1"/>
  <c r="AF112" i="6" s="1"/>
  <c r="AM139" i="6"/>
  <c r="AM140" i="6" s="1"/>
  <c r="AM141" i="6" s="1"/>
  <c r="AM129" i="6" s="1"/>
  <c r="BB122" i="24"/>
  <c r="BB123" i="24" s="1"/>
  <c r="BB112" i="24" s="1"/>
  <c r="AD156" i="6"/>
  <c r="AD157" i="6" s="1"/>
  <c r="AD158" i="6" s="1"/>
  <c r="AD159" i="6" s="1"/>
  <c r="AD160" i="6" s="1"/>
  <c r="AD147" i="6" s="1"/>
  <c r="AY139" i="6"/>
  <c r="AY140" i="6" s="1"/>
  <c r="AY141" i="6" s="1"/>
  <c r="AY129" i="6" s="1"/>
  <c r="BE160" i="6"/>
  <c r="BE147" i="6" s="1"/>
  <c r="K121" i="6"/>
  <c r="K122" i="6" s="1"/>
  <c r="BM156" i="24"/>
  <c r="BM157" i="24" s="1"/>
  <c r="BM158" i="24" s="1"/>
  <c r="BM159" i="24" s="1"/>
  <c r="BM160" i="24" s="1"/>
  <c r="BM147" i="24" s="1"/>
  <c r="R158" i="6"/>
  <c r="R159" i="6" s="1"/>
  <c r="R160" i="6" s="1"/>
  <c r="R147" i="6" s="1"/>
  <c r="BR159" i="24"/>
  <c r="BR160" i="24" s="1"/>
  <c r="BR147" i="24" s="1"/>
  <c r="AL159" i="5"/>
  <c r="AL160" i="5" s="1"/>
  <c r="AL147" i="5" s="1"/>
  <c r="F140" i="24"/>
  <c r="F141" i="24" s="1"/>
  <c r="F129" i="24" s="1"/>
  <c r="BD140" i="24"/>
  <c r="BD141" i="24" s="1"/>
  <c r="BD129" i="24" s="1"/>
  <c r="J159" i="6"/>
  <c r="J160" i="6" s="1"/>
  <c r="J147" i="6" s="1"/>
  <c r="Z160" i="6"/>
  <c r="Z147" i="6" s="1"/>
  <c r="J159" i="5"/>
  <c r="BY123" i="24"/>
  <c r="BY112" i="24" s="1"/>
  <c r="U139" i="24"/>
  <c r="U140" i="24" s="1"/>
  <c r="U141" i="24" s="1"/>
  <c r="U129" i="24" s="1"/>
  <c r="N156" i="24"/>
  <c r="N157" i="24" s="1"/>
  <c r="AH156" i="6"/>
  <c r="AH157" i="6" s="1"/>
  <c r="CF138" i="24"/>
  <c r="AI96" i="24"/>
  <c r="CA137" i="6"/>
  <c r="CA138" i="6" s="1"/>
  <c r="AM121" i="24"/>
  <c r="AM122" i="24" s="1"/>
  <c r="AM123" i="24" s="1"/>
  <c r="AP106" i="24"/>
  <c r="AP96" i="24" s="1"/>
  <c r="AA155" i="24"/>
  <c r="T123" i="24"/>
  <c r="T112" i="24" s="1"/>
  <c r="I160" i="24"/>
  <c r="I147" i="24" s="1"/>
  <c r="AQ156" i="6"/>
  <c r="AQ157" i="6" s="1"/>
  <c r="AQ158" i="6" s="1"/>
  <c r="AW105" i="6"/>
  <c r="AW106" i="6" s="1"/>
  <c r="AW96" i="6" s="1"/>
  <c r="AS159" i="6"/>
  <c r="AS160" i="6" s="1"/>
  <c r="AS147" i="6" s="1"/>
  <c r="M154" i="24"/>
  <c r="M155" i="24" s="1"/>
  <c r="M156" i="24" s="1"/>
  <c r="M157" i="24" s="1"/>
  <c r="M158" i="24" s="1"/>
  <c r="M159" i="24" s="1"/>
  <c r="AA137" i="6"/>
  <c r="AA138" i="6" s="1"/>
  <c r="AA139" i="6" s="1"/>
  <c r="AA140" i="6" s="1"/>
  <c r="AA141" i="6" s="1"/>
  <c r="AA129" i="6" s="1"/>
  <c r="CF158" i="24"/>
  <c r="CF159" i="24" s="1"/>
  <c r="CF160" i="24" s="1"/>
  <c r="CF147" i="24" s="1"/>
  <c r="T96" i="6"/>
  <c r="AX120" i="6"/>
  <c r="AX121" i="6" s="1"/>
  <c r="AX122" i="6" s="1"/>
  <c r="BG119" i="6"/>
  <c r="BG120" i="6" s="1"/>
  <c r="BG121" i="6" s="1"/>
  <c r="BG122" i="6" s="1"/>
  <c r="BG123" i="6" s="1"/>
  <c r="BG112" i="6" s="1"/>
  <c r="V120" i="6"/>
  <c r="V121" i="6" s="1"/>
  <c r="V122" i="6" s="1"/>
  <c r="V123" i="6" s="1"/>
  <c r="V112" i="6" s="1"/>
  <c r="AQ138" i="24"/>
  <c r="BJ105" i="6"/>
  <c r="BJ106" i="6" s="1"/>
  <c r="BL156" i="24"/>
  <c r="BL157" i="24" s="1"/>
  <c r="BL158" i="24" s="1"/>
  <c r="BE158" i="5"/>
  <c r="BE159" i="5" s="1"/>
  <c r="BS122" i="6"/>
  <c r="BS123" i="6" s="1"/>
  <c r="BS112" i="6" s="1"/>
  <c r="AJ156" i="6"/>
  <c r="AJ157" i="6" s="1"/>
  <c r="AJ158" i="6" s="1"/>
  <c r="BK137" i="6"/>
  <c r="BK138" i="6" s="1"/>
  <c r="AA121" i="6"/>
  <c r="AA122" i="6" s="1"/>
  <c r="AA123" i="6" s="1"/>
  <c r="AA112" i="6" s="1"/>
  <c r="BC137" i="24"/>
  <c r="BC138" i="24" s="1"/>
  <c r="BC139" i="24" s="1"/>
  <c r="BI158" i="24"/>
  <c r="BI159" i="24" s="1"/>
  <c r="BI160" i="24" s="1"/>
  <c r="BI147" i="24" s="1"/>
  <c r="BE140" i="24"/>
  <c r="BE141" i="24" s="1"/>
  <c r="BE129" i="24" s="1"/>
  <c r="BJ156" i="24"/>
  <c r="BJ157" i="24" s="1"/>
  <c r="BJ158" i="24" s="1"/>
  <c r="BJ159" i="24" s="1"/>
  <c r="BJ160" i="24" s="1"/>
  <c r="BJ147" i="24" s="1"/>
  <c r="CA138" i="24"/>
  <c r="CA139" i="24" s="1"/>
  <c r="CA140" i="24" s="1"/>
  <c r="CA141" i="24" s="1"/>
  <c r="T137" i="6"/>
  <c r="T138" i="6" s="1"/>
  <c r="CH160" i="24"/>
  <c r="CH147" i="24" s="1"/>
  <c r="AJ140" i="24"/>
  <c r="AJ141" i="24" s="1"/>
  <c r="AJ129" i="24" s="1"/>
  <c r="CF123" i="6"/>
  <c r="CF112" i="6" s="1"/>
  <c r="BZ155" i="6"/>
  <c r="BG159" i="5"/>
  <c r="BG160" i="5" s="1"/>
  <c r="BG147" i="5" s="1"/>
  <c r="AG157" i="24"/>
  <c r="AG158" i="24" s="1"/>
  <c r="CC155" i="6"/>
  <c r="CC156" i="6" s="1"/>
  <c r="BN121" i="6"/>
  <c r="BN122" i="6" s="1"/>
  <c r="CB137" i="6"/>
  <c r="CB138" i="6" s="1"/>
  <c r="CB139" i="6" s="1"/>
  <c r="CB140" i="6" s="1"/>
  <c r="CB141" i="6" s="1"/>
  <c r="CB129" i="6" s="1"/>
  <c r="G139" i="24"/>
  <c r="G140" i="24" s="1"/>
  <c r="BR159" i="6"/>
  <c r="BR160" i="6" s="1"/>
  <c r="AD138" i="6"/>
  <c r="AD139" i="6" s="1"/>
  <c r="BN155" i="6"/>
  <c r="BN156" i="6" s="1"/>
  <c r="BN157" i="6" s="1"/>
  <c r="BN158" i="6" s="1"/>
  <c r="BN159" i="6" s="1"/>
  <c r="BN160" i="6" s="1"/>
  <c r="BN147" i="6" s="1"/>
  <c r="AX156" i="24"/>
  <c r="AX157" i="24" s="1"/>
  <c r="AX158" i="24" s="1"/>
  <c r="AX159" i="24" s="1"/>
  <c r="AX160" i="24" s="1"/>
  <c r="AX147" i="24" s="1"/>
  <c r="AW147" i="6"/>
  <c r="P160" i="24"/>
  <c r="P147" i="24" s="1"/>
  <c r="AN157" i="24"/>
  <c r="AN158" i="24" s="1"/>
  <c r="AN159" i="24" s="1"/>
  <c r="AN160" i="24" s="1"/>
  <c r="AN147" i="24" s="1"/>
  <c r="BF139" i="24"/>
  <c r="BF140" i="24" s="1"/>
  <c r="BF141" i="24" s="1"/>
  <c r="W105" i="24"/>
  <c r="W106" i="24" s="1"/>
  <c r="W96" i="24" s="1"/>
  <c r="AD155" i="24"/>
  <c r="V154" i="24"/>
  <c r="AQ112" i="6"/>
  <c r="CE137" i="24"/>
  <c r="CE138" i="24" s="1"/>
  <c r="CE139" i="24" s="1"/>
  <c r="CE140" i="24" s="1"/>
  <c r="G119" i="6"/>
  <c r="G120" i="6" s="1"/>
  <c r="BD122" i="6"/>
  <c r="BD123" i="6" s="1"/>
  <c r="BD112" i="6" s="1"/>
  <c r="AL120" i="24"/>
  <c r="BR129" i="6"/>
  <c r="X103" i="24"/>
  <c r="X104" i="24" s="1"/>
  <c r="AU121" i="24"/>
  <c r="AU122" i="24" s="1"/>
  <c r="AU123" i="24" s="1"/>
  <c r="AU112" i="24" s="1"/>
  <c r="AG139" i="24"/>
  <c r="AG140" i="24" s="1"/>
  <c r="AG141" i="24" s="1"/>
  <c r="AG129" i="24" s="1"/>
  <c r="L160" i="24"/>
  <c r="L147" i="24" s="1"/>
  <c r="BI139" i="6"/>
  <c r="BI140" i="6" s="1"/>
  <c r="BI141" i="6" s="1"/>
  <c r="I96" i="6"/>
  <c r="W138" i="24"/>
  <c r="W139" i="24" s="1"/>
  <c r="W140" i="24" s="1"/>
  <c r="W141" i="24" s="1"/>
  <c r="AZ121" i="24"/>
  <c r="AZ122" i="24" s="1"/>
  <c r="AZ123" i="24" s="1"/>
  <c r="AZ112" i="24" s="1"/>
  <c r="AO155" i="24"/>
  <c r="X160" i="6"/>
  <c r="X147" i="6" s="1"/>
  <c r="AX105" i="6"/>
  <c r="AX106" i="6" s="1"/>
  <c r="AX96" i="6" s="1"/>
  <c r="AO159" i="6"/>
  <c r="AO160" i="6" s="1"/>
  <c r="AO147" i="6" s="1"/>
  <c r="CA106" i="6"/>
  <c r="CA96" i="6" s="1"/>
  <c r="BP129" i="24"/>
  <c r="CD122" i="6"/>
  <c r="CD123" i="6" s="1"/>
  <c r="CD112" i="6" s="1"/>
  <c r="AD104" i="24"/>
  <c r="AD105" i="24" s="1"/>
  <c r="AD106" i="24" s="1"/>
  <c r="AI157" i="24"/>
  <c r="AI158" i="24" s="1"/>
  <c r="AI159" i="24" s="1"/>
  <c r="AI160" i="24" s="1"/>
  <c r="AI147" i="24" s="1"/>
  <c r="AR106" i="6"/>
  <c r="AR96" i="6" s="1"/>
  <c r="BB136" i="6"/>
  <c r="I158" i="6"/>
  <c r="I159" i="6" s="1"/>
  <c r="I160" i="6" s="1"/>
  <c r="I147" i="6" s="1"/>
  <c r="BY156" i="24"/>
  <c r="BY157" i="24" s="1"/>
  <c r="BQ156" i="6"/>
  <c r="BQ157" i="6" s="1"/>
  <c r="BQ158" i="6" s="1"/>
  <c r="L137" i="24"/>
  <c r="L138" i="24" s="1"/>
  <c r="L139" i="24" s="1"/>
  <c r="L140" i="24" s="1"/>
  <c r="L141" i="24" s="1"/>
  <c r="L129" i="24" s="1"/>
  <c r="D103" i="24"/>
  <c r="AX158" i="6"/>
  <c r="AX159" i="6" s="1"/>
  <c r="AX160" i="6" s="1"/>
  <c r="AX147" i="6" s="1"/>
  <c r="BW106" i="24"/>
  <c r="BW96" i="24" s="1"/>
  <c r="D120" i="6"/>
  <c r="D121" i="6" s="1"/>
  <c r="D122" i="6" s="1"/>
  <c r="D123" i="6" s="1"/>
  <c r="D112" i="6" s="1"/>
  <c r="G156" i="24"/>
  <c r="G157" i="24" s="1"/>
  <c r="N136" i="6"/>
  <c r="N137" i="6" s="1"/>
  <c r="AP136" i="24"/>
  <c r="AP137" i="24" s="1"/>
  <c r="AP138" i="24" s="1"/>
  <c r="AP139" i="24" s="1"/>
  <c r="AZ105" i="24"/>
  <c r="AZ106" i="24" s="1"/>
  <c r="AZ96" i="24" s="1"/>
  <c r="AZ112" i="6"/>
  <c r="L129" i="6"/>
  <c r="AZ155" i="24"/>
  <c r="AZ156" i="24" s="1"/>
  <c r="AG121" i="6"/>
  <c r="AG122" i="6" s="1"/>
  <c r="AG123" i="6" s="1"/>
  <c r="AG112" i="6" s="1"/>
  <c r="K158" i="6"/>
  <c r="K159" i="6" s="1"/>
  <c r="K160" i="6" s="1"/>
  <c r="K147" i="6" s="1"/>
  <c r="BH157" i="24"/>
  <c r="BH158" i="24" s="1"/>
  <c r="BH159" i="24" s="1"/>
  <c r="BH160" i="24" s="1"/>
  <c r="BH147" i="24" s="1"/>
  <c r="BI120" i="24"/>
  <c r="BD104" i="24"/>
  <c r="BD105" i="24" s="1"/>
  <c r="BD106" i="24" s="1"/>
  <c r="BD96" i="24" s="1"/>
  <c r="J96" i="6"/>
  <c r="CG155" i="6"/>
  <c r="CG156" i="6" s="1"/>
  <c r="AU140" i="24"/>
  <c r="AU141" i="24" s="1"/>
  <c r="AU129" i="24" s="1"/>
  <c r="BT157" i="24"/>
  <c r="BT158" i="24" s="1"/>
  <c r="BT159" i="24" s="1"/>
  <c r="BT160" i="24" s="1"/>
  <c r="H159" i="6"/>
  <c r="H160" i="6" s="1"/>
  <c r="X139" i="6"/>
  <c r="CA154" i="24"/>
  <c r="BW104" i="6"/>
  <c r="BW105" i="6" s="1"/>
  <c r="F120" i="24"/>
  <c r="U139" i="6"/>
  <c r="AF158" i="6"/>
  <c r="AF159" i="6" s="1"/>
  <c r="AF160" i="6" s="1"/>
  <c r="AF147" i="6" s="1"/>
  <c r="AI136" i="24"/>
  <c r="AI137" i="24" s="1"/>
  <c r="D156" i="24"/>
  <c r="D157" i="24" s="1"/>
  <c r="D158" i="24" s="1"/>
  <c r="BM139" i="6"/>
  <c r="BM140" i="6" s="1"/>
  <c r="BM141" i="6" s="1"/>
  <c r="BM129" i="6" s="1"/>
  <c r="AV121" i="24"/>
  <c r="AV122" i="24" s="1"/>
  <c r="AK140" i="24"/>
  <c r="AK141" i="24" s="1"/>
  <c r="AK129" i="24" s="1"/>
  <c r="AI156" i="6"/>
  <c r="AI157" i="6" s="1"/>
  <c r="AI158" i="6" s="1"/>
  <c r="AI159" i="6" s="1"/>
  <c r="AI160" i="6" s="1"/>
  <c r="AI147" i="6" s="1"/>
  <c r="AT105" i="24"/>
  <c r="AT106" i="24" s="1"/>
  <c r="AD138" i="24"/>
  <c r="AD139" i="24" s="1"/>
  <c r="AD140" i="24" s="1"/>
  <c r="AD141" i="24" s="1"/>
  <c r="AD129" i="24" s="1"/>
  <c r="K138" i="5"/>
  <c r="K139" i="5" s="1"/>
  <c r="K140" i="5" s="1"/>
  <c r="R156" i="5"/>
  <c r="R157" i="5" s="1"/>
  <c r="R158" i="5" s="1"/>
  <c r="R159" i="5" s="1"/>
  <c r="AQ105" i="24"/>
  <c r="AQ106" i="24" s="1"/>
  <c r="AQ96" i="24" s="1"/>
  <c r="H121" i="24"/>
  <c r="H122" i="24" s="1"/>
  <c r="H123" i="24" s="1"/>
  <c r="H112" i="24" s="1"/>
  <c r="H138" i="24"/>
  <c r="H139" i="24" s="1"/>
  <c r="H140" i="24" s="1"/>
  <c r="H141" i="24" s="1"/>
  <c r="H129" i="24" s="1"/>
  <c r="M155" i="6"/>
  <c r="M156" i="6" s="1"/>
  <c r="BG157" i="24"/>
  <c r="BG158" i="24" s="1"/>
  <c r="BG159" i="24" s="1"/>
  <c r="BG160" i="24" s="1"/>
  <c r="AE137" i="6"/>
  <c r="AC139" i="6"/>
  <c r="AC140" i="6" s="1"/>
  <c r="AC141" i="6" s="1"/>
  <c r="AC129" i="6" s="1"/>
  <c r="BZ121" i="24"/>
  <c r="CB155" i="6"/>
  <c r="AP158" i="24"/>
  <c r="AP159" i="24" s="1"/>
  <c r="AP160" i="24" s="1"/>
  <c r="AP147" i="24" s="1"/>
  <c r="P158" i="6"/>
  <c r="P159" i="6" s="1"/>
  <c r="P160" i="6" s="1"/>
  <c r="P147" i="6" s="1"/>
  <c r="O137" i="24"/>
  <c r="BW138" i="24"/>
  <c r="BW139" i="24" s="1"/>
  <c r="BW140" i="24" s="1"/>
  <c r="BW141" i="24" s="1"/>
  <c r="BW129" i="24" s="1"/>
  <c r="AW138" i="6"/>
  <c r="AW139" i="6" s="1"/>
  <c r="AW140" i="6" s="1"/>
  <c r="AW141" i="6" s="1"/>
  <c r="AW129" i="6" s="1"/>
  <c r="BG136" i="24"/>
  <c r="BG137" i="24" s="1"/>
  <c r="AG138" i="6"/>
  <c r="CE138" i="6"/>
  <c r="CE139" i="6" s="1"/>
  <c r="CE140" i="6" s="1"/>
  <c r="CE141" i="6" s="1"/>
  <c r="CE129" i="6" s="1"/>
  <c r="AV159" i="6"/>
  <c r="AV160" i="6" s="1"/>
  <c r="AV147" i="6" s="1"/>
  <c r="BE103" i="24"/>
  <c r="BE104" i="24" s="1"/>
  <c r="BE105" i="24" s="1"/>
  <c r="BE106" i="24" s="1"/>
  <c r="BE96" i="24" s="1"/>
  <c r="AL138" i="24"/>
  <c r="S147" i="6"/>
  <c r="AL157" i="6"/>
  <c r="AL158" i="6" s="1"/>
  <c r="BA157" i="24"/>
  <c r="BA158" i="24" s="1"/>
  <c r="BA159" i="24" s="1"/>
  <c r="CD155" i="6"/>
  <c r="BR156" i="5"/>
  <c r="BR157" i="5" s="1"/>
  <c r="BR158" i="5" s="1"/>
  <c r="BK156" i="5"/>
  <c r="BK157" i="5" s="1"/>
  <c r="J136" i="24"/>
  <c r="BR139" i="24"/>
  <c r="BR140" i="24" s="1"/>
  <c r="BR141" i="24" s="1"/>
  <c r="BG105" i="24"/>
  <c r="BG106" i="24" s="1"/>
  <c r="U155" i="24"/>
  <c r="AM155" i="6"/>
  <c r="AM156" i="6" s="1"/>
  <c r="AM157" i="6" s="1"/>
  <c r="AM158" i="6" s="1"/>
  <c r="AM159" i="6" s="1"/>
  <c r="AM160" i="6" s="1"/>
  <c r="AM147" i="6" s="1"/>
  <c r="AY160" i="6"/>
  <c r="AY147" i="6" s="1"/>
  <c r="AE154" i="24"/>
  <c r="AE155" i="24" s="1"/>
  <c r="AH137" i="24"/>
  <c r="BS155" i="24"/>
  <c r="CB105" i="6"/>
  <c r="CB106" i="6" s="1"/>
  <c r="CB96" i="6" s="1"/>
  <c r="BL157" i="6"/>
  <c r="BL158" i="6" s="1"/>
  <c r="AK155" i="24"/>
  <c r="AK156" i="24" s="1"/>
  <c r="AK157" i="24" s="1"/>
  <c r="AK158" i="24" s="1"/>
  <c r="AK159" i="24" s="1"/>
  <c r="AK160" i="24" s="1"/>
  <c r="AK147" i="24" s="1"/>
  <c r="BA120" i="6"/>
  <c r="BA121" i="6" s="1"/>
  <c r="BA122" i="6" s="1"/>
  <c r="BA123" i="6" s="1"/>
  <c r="BA112" i="6" s="1"/>
  <c r="BK112" i="24"/>
  <c r="R139" i="24"/>
  <c r="R140" i="24" s="1"/>
  <c r="R141" i="24" s="1"/>
  <c r="R129" i="24" s="1"/>
  <c r="AQ139" i="6"/>
  <c r="AQ140" i="6" s="1"/>
  <c r="AQ141" i="6" s="1"/>
  <c r="AQ129" i="6" s="1"/>
  <c r="BT155" i="6"/>
  <c r="BT156" i="6" s="1"/>
  <c r="BT157" i="6" s="1"/>
  <c r="BT158" i="6" s="1"/>
  <c r="BT159" i="6" s="1"/>
  <c r="BT160" i="6" s="1"/>
  <c r="Q157" i="6"/>
  <c r="Q158" i="6" s="1"/>
  <c r="Q159" i="6" s="1"/>
  <c r="Q160" i="6" s="1"/>
  <c r="Q147" i="6" s="1"/>
  <c r="BF104" i="6"/>
  <c r="BF105" i="6" s="1"/>
  <c r="BF106" i="6" s="1"/>
  <c r="BF96" i="6" s="1"/>
  <c r="BB156" i="24"/>
  <c r="BW112" i="6"/>
  <c r="J120" i="6"/>
  <c r="J121" i="6" s="1"/>
  <c r="AS139" i="24"/>
  <c r="BD141" i="6"/>
  <c r="BD129" i="6" s="1"/>
  <c r="D138" i="6"/>
  <c r="AL155" i="24"/>
  <c r="AL156" i="24" s="1"/>
  <c r="CA160" i="5"/>
  <c r="CA147" i="5" s="1"/>
  <c r="CH136" i="6"/>
  <c r="CH137" i="6" s="1"/>
  <c r="CH138" i="6" s="1"/>
  <c r="CH139" i="6" s="1"/>
  <c r="BW122" i="24"/>
  <c r="BW123" i="24" s="1"/>
  <c r="BW112" i="24" s="1"/>
  <c r="AG120" i="24"/>
  <c r="H104" i="6"/>
  <c r="H105" i="6" s="1"/>
  <c r="H106" i="6" s="1"/>
  <c r="H96" i="6" s="1"/>
  <c r="BS106" i="6"/>
  <c r="BS96" i="6" s="1"/>
  <c r="BW156" i="24"/>
  <c r="R96" i="6"/>
  <c r="AM155" i="24"/>
  <c r="AM156" i="24" s="1"/>
  <c r="AM157" i="24" s="1"/>
  <c r="AM158" i="24" s="1"/>
  <c r="AM159" i="24" s="1"/>
  <c r="AB96" i="6"/>
  <c r="CE121" i="6"/>
  <c r="CE122" i="6" s="1"/>
  <c r="CE123" i="6" s="1"/>
  <c r="CE112" i="6" s="1"/>
  <c r="P139" i="6"/>
  <c r="P140" i="6" s="1"/>
  <c r="BB120" i="6"/>
  <c r="BB121" i="6" s="1"/>
  <c r="BB122" i="6" s="1"/>
  <c r="BB123" i="6" s="1"/>
  <c r="BB112" i="6" s="1"/>
  <c r="I160" i="5"/>
  <c r="I147" i="5" s="1"/>
  <c r="H140" i="6"/>
  <c r="H141" i="6" s="1"/>
  <c r="H129" i="6" s="1"/>
  <c r="BC160" i="6"/>
  <c r="BC147" i="6" s="1"/>
  <c r="BG156" i="6"/>
  <c r="BG157" i="6" s="1"/>
  <c r="BG158" i="6" s="1"/>
  <c r="BG159" i="6" s="1"/>
  <c r="BG160" i="6" s="1"/>
  <c r="BG147" i="6" s="1"/>
  <c r="BC123" i="24"/>
  <c r="BC112" i="24" s="1"/>
  <c r="BX120" i="6"/>
  <c r="BX121" i="6" s="1"/>
  <c r="BX122" i="6" s="1"/>
  <c r="BX123" i="6" s="1"/>
  <c r="BX112" i="6" s="1"/>
  <c r="L104" i="6"/>
  <c r="L105" i="6" s="1"/>
  <c r="L106" i="6" s="1"/>
  <c r="L96" i="6" s="1"/>
  <c r="Z139" i="24"/>
  <c r="Z140" i="24" s="1"/>
  <c r="S129" i="6"/>
  <c r="AR157" i="24"/>
  <c r="BH139" i="6"/>
  <c r="BH140" i="6" s="1"/>
  <c r="BH141" i="6" s="1"/>
  <c r="BH129" i="6" s="1"/>
  <c r="BC139" i="6"/>
  <c r="BC140" i="6" s="1"/>
  <c r="BC141" i="6" s="1"/>
  <c r="BC129" i="6" s="1"/>
  <c r="AJ158" i="24"/>
  <c r="AJ159" i="24" s="1"/>
  <c r="AW136" i="24"/>
  <c r="AW137" i="24" s="1"/>
  <c r="Z138" i="6"/>
  <c r="Z139" i="6" s="1"/>
  <c r="Z140" i="6" s="1"/>
  <c r="Z141" i="6" s="1"/>
  <c r="Z129" i="6" s="1"/>
  <c r="S120" i="24"/>
  <c r="BK155" i="6"/>
  <c r="BK156" i="6" s="1"/>
  <c r="BK157" i="6" s="1"/>
  <c r="CD119" i="24"/>
  <c r="K129" i="24"/>
  <c r="BX138" i="6"/>
  <c r="BX139" i="6" s="1"/>
  <c r="AJ123" i="6"/>
  <c r="AJ112" i="6" s="1"/>
  <c r="CG156" i="24"/>
  <c r="CG157" i="24" s="1"/>
  <c r="CG158" i="24" s="1"/>
  <c r="CG159" i="24" s="1"/>
  <c r="CG160" i="24" s="1"/>
  <c r="CG147" i="24" s="1"/>
  <c r="AQ156" i="24"/>
  <c r="AQ157" i="24" s="1"/>
  <c r="AQ158" i="24" s="1"/>
  <c r="BZ140" i="6"/>
  <c r="BZ141" i="6" s="1"/>
  <c r="BZ129" i="6" s="1"/>
  <c r="AS137" i="6"/>
  <c r="AS138" i="6" s="1"/>
  <c r="N104" i="6"/>
  <c r="N105" i="6" s="1"/>
  <c r="N106" i="6" s="1"/>
  <c r="N96" i="6" s="1"/>
  <c r="AJ140" i="6"/>
  <c r="AJ141" i="6" s="1"/>
  <c r="L122" i="6"/>
  <c r="L123" i="6" s="1"/>
  <c r="L112" i="6" s="1"/>
  <c r="BL136" i="24"/>
  <c r="BL137" i="24" s="1"/>
  <c r="BN123" i="24"/>
  <c r="BN112" i="24" s="1"/>
  <c r="BA138" i="24"/>
  <c r="BA139" i="24" s="1"/>
  <c r="BA140" i="24" s="1"/>
  <c r="BA141" i="24" s="1"/>
  <c r="AW104" i="24"/>
  <c r="AW105" i="24" s="1"/>
  <c r="AW106" i="24" s="1"/>
  <c r="AW96" i="24" s="1"/>
  <c r="I123" i="6"/>
  <c r="I112" i="6" s="1"/>
  <c r="Y156" i="6"/>
  <c r="I139" i="24"/>
  <c r="I140" i="24" s="1"/>
  <c r="AR122" i="24"/>
  <c r="AR123" i="24" s="1"/>
  <c r="AR112" i="24" s="1"/>
  <c r="AF138" i="6"/>
  <c r="AF139" i="6" s="1"/>
  <c r="AF140" i="6" s="1"/>
  <c r="AF141" i="6" s="1"/>
  <c r="AF129" i="6" s="1"/>
  <c r="BP155" i="24"/>
  <c r="BP156" i="24" s="1"/>
  <c r="BP157" i="24" s="1"/>
  <c r="AC157" i="24"/>
  <c r="CC112" i="24"/>
  <c r="AE154" i="6"/>
  <c r="AE155" i="6" s="1"/>
  <c r="T155" i="6"/>
  <c r="T156" i="6" s="1"/>
  <c r="BX155" i="24"/>
  <c r="BX156" i="24" s="1"/>
  <c r="BX157" i="24" s="1"/>
  <c r="AB104" i="24"/>
  <c r="AQ121" i="24"/>
  <c r="AQ122" i="24" s="1"/>
  <c r="AQ123" i="24" s="1"/>
  <c r="AQ112" i="24" s="1"/>
  <c r="M120" i="24"/>
  <c r="M121" i="24" s="1"/>
  <c r="K156" i="24"/>
  <c r="K157" i="24" s="1"/>
  <c r="AC159" i="5"/>
  <c r="AC160" i="5" s="1"/>
  <c r="AC147" i="5" s="1"/>
  <c r="BF137" i="6"/>
  <c r="BF138" i="6" s="1"/>
  <c r="BF139" i="6" s="1"/>
  <c r="BF140" i="6" s="1"/>
  <c r="BF141" i="6" s="1"/>
  <c r="BF129" i="6" s="1"/>
  <c r="BD160" i="24"/>
  <c r="BD147" i="24" s="1"/>
  <c r="F105" i="24"/>
  <c r="F106" i="24" s="1"/>
  <c r="BH137" i="24"/>
  <c r="BH138" i="24" s="1"/>
  <c r="M140" i="6"/>
  <c r="M141" i="6" s="1"/>
  <c r="M129" i="6" s="1"/>
  <c r="AF156" i="24"/>
  <c r="BP105" i="6"/>
  <c r="AB155" i="24"/>
  <c r="AR156" i="6"/>
  <c r="AR157" i="6" s="1"/>
  <c r="AR158" i="6" s="1"/>
  <c r="AR159" i="6" s="1"/>
  <c r="AR160" i="6" s="1"/>
  <c r="AR147" i="6" s="1"/>
  <c r="BQ158" i="24"/>
  <c r="BQ159" i="24" s="1"/>
  <c r="BQ160" i="24" s="1"/>
  <c r="BQ147" i="24" s="1"/>
  <c r="AT139" i="6"/>
  <c r="AL103" i="24"/>
  <c r="V96" i="6"/>
  <c r="W121" i="6"/>
  <c r="W122" i="6" s="1"/>
  <c r="W123" i="6" s="1"/>
  <c r="W112" i="6" s="1"/>
  <c r="CA154" i="6"/>
  <c r="CA155" i="6" s="1"/>
  <c r="G141" i="6"/>
  <c r="G129" i="6" s="1"/>
  <c r="BC156" i="24"/>
  <c r="BC157" i="24" s="1"/>
  <c r="BC158" i="24" s="1"/>
  <c r="BC159" i="24" s="1"/>
  <c r="BC160" i="24" s="1"/>
  <c r="CF104" i="6"/>
  <c r="U119" i="24"/>
  <c r="U120" i="24" s="1"/>
  <c r="U121" i="24" s="1"/>
  <c r="BE120" i="6"/>
  <c r="BE121" i="6" s="1"/>
  <c r="BE122" i="6" s="1"/>
  <c r="AY103" i="24"/>
  <c r="G156" i="5"/>
  <c r="G157" i="5" s="1"/>
  <c r="G158" i="5" s="1"/>
  <c r="G159" i="5" s="1"/>
  <c r="G160" i="5" s="1"/>
  <c r="N157" i="5"/>
  <c r="N158" i="5" s="1"/>
  <c r="N159" i="5" s="1"/>
  <c r="BI159" i="5"/>
  <c r="BI160" i="5" s="1"/>
  <c r="BI147" i="5" s="1"/>
  <c r="CC158" i="5"/>
  <c r="CC159" i="5" s="1"/>
  <c r="CC160" i="5" s="1"/>
  <c r="CC147" i="5" s="1"/>
  <c r="BW160" i="5"/>
  <c r="BW147" i="5" s="1"/>
  <c r="AZ159" i="5"/>
  <c r="AZ160" i="5" s="1"/>
  <c r="AZ147" i="5" s="1"/>
  <c r="CG159" i="5"/>
  <c r="CG160" i="5" s="1"/>
  <c r="CG147" i="5" s="1"/>
  <c r="Q156" i="5"/>
  <c r="Q157" i="5" s="1"/>
  <c r="Q158" i="5" s="1"/>
  <c r="CE155" i="5"/>
  <c r="BY157" i="5"/>
  <c r="BY158" i="5" s="1"/>
  <c r="BY159" i="5" s="1"/>
  <c r="BY160" i="5" s="1"/>
  <c r="BY147" i="5" s="1"/>
  <c r="BZ157" i="5"/>
  <c r="AI155" i="5"/>
  <c r="AI156" i="5" s="1"/>
  <c r="AI157" i="5" s="1"/>
  <c r="AI158" i="5" s="1"/>
  <c r="AI159" i="5" s="1"/>
  <c r="AI160" i="5" s="1"/>
  <c r="K155" i="5"/>
  <c r="CD156" i="5"/>
  <c r="CD157" i="5" s="1"/>
  <c r="CD158" i="5" s="1"/>
  <c r="CD159" i="5" s="1"/>
  <c r="CD160" i="5" s="1"/>
  <c r="CD147" i="5" s="1"/>
  <c r="AA157" i="5"/>
  <c r="AA158" i="5" s="1"/>
  <c r="AA159" i="5" s="1"/>
  <c r="AA160" i="5" s="1"/>
  <c r="M159" i="5"/>
  <c r="M160" i="5" s="1"/>
  <c r="M147" i="5" s="1"/>
  <c r="BL155" i="5"/>
  <c r="BL156" i="5" s="1"/>
  <c r="BL157" i="5" s="1"/>
  <c r="AF138" i="5"/>
  <c r="AF139" i="5" s="1"/>
  <c r="AF140" i="5" s="1"/>
  <c r="AF141" i="5" s="1"/>
  <c r="AF129" i="5" s="1"/>
  <c r="T158" i="5"/>
  <c r="T159" i="5" s="1"/>
  <c r="T160" i="5" s="1"/>
  <c r="T147" i="5" s="1"/>
  <c r="BS157" i="5"/>
  <c r="H159" i="5"/>
  <c r="H160" i="5" s="1"/>
  <c r="H147" i="5" s="1"/>
  <c r="AP155" i="5"/>
  <c r="AP156" i="5" s="1"/>
  <c r="AP157" i="5" s="1"/>
  <c r="AK156" i="5"/>
  <c r="AK157" i="5" s="1"/>
  <c r="F156" i="5"/>
  <c r="AV160" i="5"/>
  <c r="AV147" i="5" s="1"/>
  <c r="BF157" i="5"/>
  <c r="BF158" i="5" s="1"/>
  <c r="BF159" i="5" s="1"/>
  <c r="BF160" i="5" s="1"/>
  <c r="BF147" i="5" s="1"/>
  <c r="Y156" i="5"/>
  <c r="Y157" i="5" s="1"/>
  <c r="BB158" i="5"/>
  <c r="BB159" i="5" s="1"/>
  <c r="BB160" i="5" s="1"/>
  <c r="BB147" i="5" s="1"/>
  <c r="CB157" i="5"/>
  <c r="CB158" i="5" s="1"/>
  <c r="CB159" i="5" s="1"/>
  <c r="CB160" i="5" s="1"/>
  <c r="CB147" i="5" s="1"/>
  <c r="T129" i="5"/>
  <c r="AT156" i="5"/>
  <c r="AT157" i="5" s="1"/>
  <c r="BN157" i="5"/>
  <c r="BN158" i="5" s="1"/>
  <c r="BN159" i="5" s="1"/>
  <c r="BN160" i="5" s="1"/>
  <c r="BN147" i="5" s="1"/>
  <c r="AX156" i="5"/>
  <c r="AX157" i="5" s="1"/>
  <c r="AX158" i="5" s="1"/>
  <c r="BA157" i="5"/>
  <c r="BA158" i="5" s="1"/>
  <c r="BA159" i="5" s="1"/>
  <c r="BA160" i="5" s="1"/>
  <c r="BA147" i="5" s="1"/>
  <c r="AW157" i="5"/>
  <c r="AW158" i="5" s="1"/>
  <c r="AW159" i="5" s="1"/>
  <c r="AW160" i="5" s="1"/>
  <c r="AW147" i="5" s="1"/>
  <c r="CF160" i="5"/>
  <c r="CF147" i="5" s="1"/>
  <c r="H141" i="5"/>
  <c r="H129" i="5" s="1"/>
  <c r="L154" i="5"/>
  <c r="L155" i="5" s="1"/>
  <c r="L156" i="5" s="1"/>
  <c r="L157" i="5" s="1"/>
  <c r="P154" i="5"/>
  <c r="J138" i="5"/>
  <c r="J139" i="5" s="1"/>
  <c r="J140" i="5" s="1"/>
  <c r="J141" i="5" s="1"/>
  <c r="AB157" i="5"/>
  <c r="AB158" i="5" s="1"/>
  <c r="AB159" i="5" s="1"/>
  <c r="AB160" i="5" s="1"/>
  <c r="AB147" i="5" s="1"/>
  <c r="Y141" i="5"/>
  <c r="Y129" i="5" s="1"/>
  <c r="BQ158" i="5"/>
  <c r="BQ159" i="5" s="1"/>
  <c r="BQ160" i="5" s="1"/>
  <c r="BQ147" i="5" s="1"/>
  <c r="BM137" i="5"/>
  <c r="AJ157" i="5"/>
  <c r="AJ158" i="5" s="1"/>
  <c r="AJ159" i="5" s="1"/>
  <c r="BH158" i="5"/>
  <c r="BH159" i="5" s="1"/>
  <c r="BH160" i="5" s="1"/>
  <c r="BH147" i="5" s="1"/>
  <c r="AN155" i="5"/>
  <c r="AN156" i="5" s="1"/>
  <c r="AN157" i="5" s="1"/>
  <c r="AN158" i="5" s="1"/>
  <c r="AN159" i="5" s="1"/>
  <c r="AN160" i="5" s="1"/>
  <c r="AN147" i="5" s="1"/>
  <c r="BM155" i="5"/>
  <c r="R96" i="5"/>
  <c r="AG123" i="5"/>
  <c r="AG112" i="5" s="1"/>
  <c r="AE141" i="5"/>
  <c r="AE129" i="5" s="1"/>
  <c r="BT138" i="5"/>
  <c r="BT139" i="5" s="1"/>
  <c r="BT140" i="5" s="1"/>
  <c r="BT141" i="5" s="1"/>
  <c r="BT129" i="5" s="1"/>
  <c r="BK104" i="5"/>
  <c r="BQ139" i="5"/>
  <c r="AS96" i="5"/>
  <c r="BG137" i="5"/>
  <c r="E140" i="5"/>
  <c r="E141" i="5" s="1"/>
  <c r="E129" i="5" s="1"/>
  <c r="D141" i="5"/>
  <c r="D129" i="5" s="1"/>
  <c r="CA105" i="5"/>
  <c r="CA106" i="5" s="1"/>
  <c r="CA96" i="5" s="1"/>
  <c r="BF140" i="5"/>
  <c r="BF141" i="5" s="1"/>
  <c r="BF129" i="5" s="1"/>
  <c r="BW141" i="5"/>
  <c r="BW129" i="5" s="1"/>
  <c r="BL139" i="5"/>
  <c r="BL140" i="5" s="1"/>
  <c r="BL141" i="5" s="1"/>
  <c r="BL129" i="5" s="1"/>
  <c r="CE139" i="5"/>
  <c r="CE140" i="5" s="1"/>
  <c r="CE141" i="5" s="1"/>
  <c r="CE129" i="5" s="1"/>
  <c r="BZ139" i="5"/>
  <c r="BZ140" i="5" s="1"/>
  <c r="BZ141" i="5" s="1"/>
  <c r="BZ129" i="5" s="1"/>
  <c r="AS138" i="5"/>
  <c r="AS139" i="5" s="1"/>
  <c r="AM138" i="5"/>
  <c r="AM139" i="5" s="1"/>
  <c r="AM140" i="5" s="1"/>
  <c r="AM141" i="5" s="1"/>
  <c r="AO141" i="5"/>
  <c r="AO129" i="5" s="1"/>
  <c r="U140" i="5"/>
  <c r="U141" i="5" s="1"/>
  <c r="U129" i="5" s="1"/>
  <c r="BN123" i="5"/>
  <c r="BN112" i="5" s="1"/>
  <c r="L137" i="5"/>
  <c r="AW129" i="5"/>
  <c r="O105" i="5"/>
  <c r="O106" i="5" s="1"/>
  <c r="CA139" i="5"/>
  <c r="CA140" i="5" s="1"/>
  <c r="CA141" i="5" s="1"/>
  <c r="CA129" i="5" s="1"/>
  <c r="AA129" i="5"/>
  <c r="U106" i="5"/>
  <c r="U96" i="5" s="1"/>
  <c r="AL139" i="5"/>
  <c r="AL140" i="5" s="1"/>
  <c r="AL141" i="5" s="1"/>
  <c r="AL129" i="5" s="1"/>
  <c r="W129" i="5"/>
  <c r="F139" i="5"/>
  <c r="F140" i="5" s="1"/>
  <c r="F141" i="5" s="1"/>
  <c r="N138" i="5"/>
  <c r="BD105" i="5"/>
  <c r="BD106" i="5" s="1"/>
  <c r="BD96" i="5" s="1"/>
  <c r="CH137" i="5"/>
  <c r="BL96" i="5"/>
  <c r="R137" i="5"/>
  <c r="AN138" i="5"/>
  <c r="AN139" i="5" s="1"/>
  <c r="AN140" i="5" s="1"/>
  <c r="AN141" i="5" s="1"/>
  <c r="AN129" i="5" s="1"/>
  <c r="AV140" i="5"/>
  <c r="AV141" i="5" s="1"/>
  <c r="BJ140" i="5"/>
  <c r="BJ141" i="5" s="1"/>
  <c r="BJ129" i="5" s="1"/>
  <c r="BC141" i="5"/>
  <c r="BC129" i="5" s="1"/>
  <c r="BY138" i="5"/>
  <c r="BR141" i="5"/>
  <c r="BR129" i="5" s="1"/>
  <c r="AH104" i="5"/>
  <c r="CG137" i="5"/>
  <c r="CG138" i="5" s="1"/>
  <c r="BX129" i="5"/>
  <c r="I138" i="5"/>
  <c r="H105" i="5"/>
  <c r="H106" i="5" s="1"/>
  <c r="AG137" i="5"/>
  <c r="CB139" i="5"/>
  <c r="CB140" i="5" s="1"/>
  <c r="CB141" i="5" s="1"/>
  <c r="CB129" i="5" s="1"/>
  <c r="AK139" i="5"/>
  <c r="BK129" i="5"/>
  <c r="AD139" i="5"/>
  <c r="AD140" i="5" s="1"/>
  <c r="AD141" i="5" s="1"/>
  <c r="AD129" i="5" s="1"/>
  <c r="X141" i="5"/>
  <c r="X129" i="5" s="1"/>
  <c r="BP140" i="5"/>
  <c r="BP141" i="5" s="1"/>
  <c r="BP129" i="5" s="1"/>
  <c r="Z140" i="5"/>
  <c r="Z141" i="5" s="1"/>
  <c r="Z129" i="5" s="1"/>
  <c r="BV129" i="5"/>
  <c r="AP136" i="5"/>
  <c r="AP137" i="5" s="1"/>
  <c r="AP138" i="5" s="1"/>
  <c r="BI138" i="5"/>
  <c r="BI139" i="5" s="1"/>
  <c r="BA139" i="5"/>
  <c r="BA140" i="5" s="1"/>
  <c r="BA141" i="5" s="1"/>
  <c r="AM105" i="5"/>
  <c r="AM106" i="5" s="1"/>
  <c r="BS120" i="5"/>
  <c r="BS121" i="5" s="1"/>
  <c r="BA123" i="5"/>
  <c r="BA112" i="5" s="1"/>
  <c r="G105" i="5"/>
  <c r="G106" i="5" s="1"/>
  <c r="AK122" i="5"/>
  <c r="AE122" i="5"/>
  <c r="AE123" i="5" s="1"/>
  <c r="BA104" i="5"/>
  <c r="BA105" i="5" s="1"/>
  <c r="BA106" i="5" s="1"/>
  <c r="BA96" i="5" s="1"/>
  <c r="H123" i="5"/>
  <c r="H112" i="5" s="1"/>
  <c r="BO121" i="5"/>
  <c r="BO122" i="5" s="1"/>
  <c r="BO123" i="5" s="1"/>
  <c r="BO112" i="5" s="1"/>
  <c r="P104" i="5"/>
  <c r="P105" i="5" s="1"/>
  <c r="AG106" i="5"/>
  <c r="AG96" i="5" s="1"/>
  <c r="AX123" i="5"/>
  <c r="AX112" i="5" s="1"/>
  <c r="BP120" i="5"/>
  <c r="CD103" i="5"/>
  <c r="CD104" i="5" s="1"/>
  <c r="AP96" i="5"/>
  <c r="E96" i="5"/>
  <c r="AF105" i="5"/>
  <c r="AF106" i="5" s="1"/>
  <c r="W106" i="5"/>
  <c r="W96" i="5" s="1"/>
  <c r="BF123" i="5"/>
  <c r="BF112" i="5" s="1"/>
  <c r="P122" i="5"/>
  <c r="P123" i="5" s="1"/>
  <c r="P112" i="5" s="1"/>
  <c r="Q105" i="5"/>
  <c r="Q106" i="5" s="1"/>
  <c r="Q96" i="5" s="1"/>
  <c r="BJ122" i="5"/>
  <c r="BJ123" i="5" s="1"/>
  <c r="BJ112" i="5" s="1"/>
  <c r="CB106" i="5"/>
  <c r="CB96" i="5" s="1"/>
  <c r="BX105" i="5"/>
  <c r="BX106" i="5" s="1"/>
  <c r="BX96" i="5" s="1"/>
  <c r="BM96" i="5"/>
  <c r="CC105" i="5"/>
  <c r="CC106" i="5" s="1"/>
  <c r="CC96" i="5" s="1"/>
  <c r="BM112" i="5"/>
  <c r="AX106" i="5"/>
  <c r="AX96" i="5" s="1"/>
  <c r="CB121" i="5"/>
  <c r="CB122" i="5" s="1"/>
  <c r="CB123" i="5" s="1"/>
  <c r="CB112" i="5" s="1"/>
  <c r="F121" i="5"/>
  <c r="F122" i="5" s="1"/>
  <c r="F123" i="5" s="1"/>
  <c r="F112" i="5" s="1"/>
  <c r="BE106" i="5"/>
  <c r="BE96" i="5" s="1"/>
  <c r="AI105" i="5"/>
  <c r="AI106" i="5" s="1"/>
  <c r="AI96" i="5" s="1"/>
  <c r="AZ122" i="5"/>
  <c r="BL122" i="5"/>
  <c r="BL123" i="5" s="1"/>
  <c r="BL112" i="5" s="1"/>
  <c r="AR122" i="5"/>
  <c r="AR123" i="5" s="1"/>
  <c r="AR112" i="5" s="1"/>
  <c r="BK122" i="5"/>
  <c r="BK123" i="5" s="1"/>
  <c r="CG122" i="5"/>
  <c r="CG123" i="5" s="1"/>
  <c r="CG112" i="5" s="1"/>
  <c r="AS122" i="5"/>
  <c r="AS123" i="5" s="1"/>
  <c r="AS112" i="5" s="1"/>
  <c r="CE120" i="5"/>
  <c r="CE121" i="5" s="1"/>
  <c r="CE122" i="5" s="1"/>
  <c r="CE123" i="5" s="1"/>
  <c r="BX112" i="5"/>
  <c r="AH122" i="5"/>
  <c r="AT122" i="5"/>
  <c r="AT123" i="5" s="1"/>
  <c r="Q122" i="5"/>
  <c r="Q123" i="5" s="1"/>
  <c r="Q112" i="5" s="1"/>
  <c r="V122" i="5"/>
  <c r="V123" i="5" s="1"/>
  <c r="V112" i="5" s="1"/>
  <c r="J120" i="5"/>
  <c r="AN120" i="5"/>
  <c r="AN121" i="5" s="1"/>
  <c r="AN122" i="5" s="1"/>
  <c r="CD121" i="5"/>
  <c r="BE119" i="5"/>
  <c r="BE120" i="5" s="1"/>
  <c r="R121" i="5"/>
  <c r="CA120" i="5"/>
  <c r="CA121" i="5" s="1"/>
  <c r="BD122" i="5"/>
  <c r="BD123" i="5" s="1"/>
  <c r="BD112" i="5" s="1"/>
  <c r="AF122" i="5"/>
  <c r="AF123" i="5" s="1"/>
  <c r="T120" i="5"/>
  <c r="T121" i="5" s="1"/>
  <c r="CF121" i="5"/>
  <c r="CF122" i="5" s="1"/>
  <c r="CF123" i="5" s="1"/>
  <c r="CF112" i="5" s="1"/>
  <c r="W112" i="5"/>
  <c r="AC122" i="5"/>
  <c r="AC123" i="5" s="1"/>
  <c r="AC112" i="5" s="1"/>
  <c r="O122" i="5"/>
  <c r="O123" i="5" s="1"/>
  <c r="O112" i="5" s="1"/>
  <c r="BW122" i="5"/>
  <c r="BW123" i="5" s="1"/>
  <c r="BW112" i="5" s="1"/>
  <c r="BC123" i="5"/>
  <c r="BC112" i="5" s="1"/>
  <c r="AM123" i="5"/>
  <c r="AM112" i="5" s="1"/>
  <c r="AP121" i="5"/>
  <c r="AP122" i="5" s="1"/>
  <c r="AQ122" i="5"/>
  <c r="AQ123" i="5" s="1"/>
  <c r="AQ112" i="5" s="1"/>
  <c r="X121" i="5"/>
  <c r="X122" i="5" s="1"/>
  <c r="X123" i="5" s="1"/>
  <c r="N121" i="5"/>
  <c r="N122" i="5" s="1"/>
  <c r="N123" i="5" s="1"/>
  <c r="N112" i="5" s="1"/>
  <c r="BU121" i="5"/>
  <c r="BU122" i="5" s="1"/>
  <c r="BU123" i="5" s="1"/>
  <c r="BU112" i="5" s="1"/>
  <c r="AZ55" i="5"/>
  <c r="AX55" i="24"/>
  <c r="CC89" i="5"/>
  <c r="CC90" i="5" s="1"/>
  <c r="CC81" i="5" s="1"/>
  <c r="W62" i="24"/>
  <c r="W55" i="24" s="1"/>
  <c r="CB75" i="24"/>
  <c r="CB67" i="24" s="1"/>
  <c r="CE89" i="5"/>
  <c r="CE90" i="5" s="1"/>
  <c r="CE81" i="5" s="1"/>
  <c r="CH81" i="5"/>
  <c r="BB90" i="24"/>
  <c r="BB81" i="24" s="1"/>
  <c r="BU81" i="5"/>
  <c r="BP75" i="24"/>
  <c r="BP67" i="24" s="1"/>
  <c r="BA90" i="5"/>
  <c r="BA81" i="5" s="1"/>
  <c r="AI90" i="24"/>
  <c r="AI81" i="24" s="1"/>
  <c r="AT89" i="24"/>
  <c r="AT90" i="24" s="1"/>
  <c r="AT81" i="24" s="1"/>
  <c r="AF75" i="24"/>
  <c r="AF67" i="24" s="1"/>
  <c r="AR90" i="6"/>
  <c r="AR81" i="6" s="1"/>
  <c r="AM67" i="6"/>
  <c r="BE89" i="6"/>
  <c r="BE90" i="6" s="1"/>
  <c r="BE81" i="6" s="1"/>
  <c r="BN75" i="5"/>
  <c r="BN67" i="5" s="1"/>
  <c r="BR73" i="5"/>
  <c r="BR74" i="5" s="1"/>
  <c r="CF67" i="5"/>
  <c r="AS62" i="5"/>
  <c r="AS55" i="5" s="1"/>
  <c r="CE50" i="5"/>
  <c r="CE44" i="5" s="1"/>
  <c r="BV67" i="24"/>
  <c r="CE61" i="5"/>
  <c r="CE62" i="5" s="1"/>
  <c r="CE55" i="5" s="1"/>
  <c r="BA75" i="24"/>
  <c r="BA67" i="24" s="1"/>
  <c r="CB90" i="24"/>
  <c r="CB81" i="24" s="1"/>
  <c r="BQ74" i="5"/>
  <c r="BQ75" i="5" s="1"/>
  <c r="BR75" i="6"/>
  <c r="BR67" i="6" s="1"/>
  <c r="BI90" i="5"/>
  <c r="BI81" i="5" s="1"/>
  <c r="BP73" i="5"/>
  <c r="CG74" i="24"/>
  <c r="CG75" i="24" s="1"/>
  <c r="CG67" i="24" s="1"/>
  <c r="BN50" i="5"/>
  <c r="BN44" i="5" s="1"/>
  <c r="Q89" i="24"/>
  <c r="Q90" i="24" s="1"/>
  <c r="Q81" i="24" s="1"/>
  <c r="BR50" i="5"/>
  <c r="BR44" i="5" s="1"/>
  <c r="X67" i="24"/>
  <c r="AY90" i="5"/>
  <c r="AY81" i="5" s="1"/>
  <c r="CH75" i="5"/>
  <c r="CH67" i="5" s="1"/>
  <c r="AY81" i="6"/>
  <c r="BB75" i="6"/>
  <c r="BB67" i="6" s="1"/>
  <c r="BT75" i="5"/>
  <c r="BT67" i="5" s="1"/>
  <c r="AR67" i="5"/>
  <c r="BH67" i="24"/>
  <c r="BK75" i="6"/>
  <c r="BK67" i="6" s="1"/>
  <c r="BE81" i="5"/>
  <c r="BK90" i="6"/>
  <c r="BK81" i="6" s="1"/>
  <c r="BR75" i="24"/>
  <c r="BR67" i="24" s="1"/>
  <c r="BJ61" i="5"/>
  <c r="BJ62" i="5" s="1"/>
  <c r="BJ55" i="5" s="1"/>
  <c r="BF67" i="24"/>
  <c r="CE75" i="6"/>
  <c r="CE67" i="6" s="1"/>
  <c r="AK75" i="24"/>
  <c r="AK67" i="24" s="1"/>
  <c r="BK73" i="24"/>
  <c r="BK74" i="24" s="1"/>
  <c r="BK75" i="24" s="1"/>
  <c r="CA90" i="5"/>
  <c r="CA81" i="5" s="1"/>
  <c r="O81" i="24"/>
  <c r="AB44" i="24"/>
  <c r="AA89" i="24"/>
  <c r="BG55" i="6"/>
  <c r="AO74" i="24"/>
  <c r="AO75" i="24" s="1"/>
  <c r="AO67" i="24" s="1"/>
  <c r="BM67" i="5"/>
  <c r="BA88" i="6"/>
  <c r="AU90" i="24"/>
  <c r="AU81" i="24" s="1"/>
  <c r="BI55" i="5"/>
  <c r="BS81" i="5"/>
  <c r="CE88" i="24"/>
  <c r="CE89" i="24" s="1"/>
  <c r="AT88" i="6"/>
  <c r="BA74" i="5"/>
  <c r="BA75" i="5" s="1"/>
  <c r="M89" i="24"/>
  <c r="M90" i="24" s="1"/>
  <c r="M81" i="24" s="1"/>
  <c r="CD81" i="5"/>
  <c r="AQ89" i="5"/>
  <c r="AQ90" i="5" s="1"/>
  <c r="AQ81" i="5" s="1"/>
  <c r="AC67" i="24"/>
  <c r="U67" i="24"/>
  <c r="BV67" i="6"/>
  <c r="CH88" i="24"/>
  <c r="CH89" i="24" s="1"/>
  <c r="BO44" i="5"/>
  <c r="AK89" i="24"/>
  <c r="AK90" i="24" s="1"/>
  <c r="AK81" i="24" s="1"/>
  <c r="BM74" i="6"/>
  <c r="BM75" i="6" s="1"/>
  <c r="BO74" i="5"/>
  <c r="BO75" i="5" s="1"/>
  <c r="CB74" i="5"/>
  <c r="CB75" i="5" s="1"/>
  <c r="BS75" i="24"/>
  <c r="BS67" i="24" s="1"/>
  <c r="CD90" i="24"/>
  <c r="CD81" i="24" s="1"/>
  <c r="BT89" i="6"/>
  <c r="BT90" i="6" s="1"/>
  <c r="BT81" i="6" s="1"/>
  <c r="P88" i="24"/>
  <c r="P89" i="24" s="1"/>
  <c r="BS90" i="6"/>
  <c r="BS81" i="6" s="1"/>
  <c r="AM89" i="24"/>
  <c r="N90" i="24"/>
  <c r="N81" i="24" s="1"/>
  <c r="CH75" i="24"/>
  <c r="CH67" i="24" s="1"/>
  <c r="AQ89" i="24"/>
  <c r="AQ90" i="24" s="1"/>
  <c r="BW73" i="6"/>
  <c r="Y75" i="24"/>
  <c r="Y67" i="24" s="1"/>
  <c r="AS89" i="24"/>
  <c r="AS90" i="24" s="1"/>
  <c r="AS81" i="24" s="1"/>
  <c r="AX89" i="24"/>
  <c r="AX90" i="24" s="1"/>
  <c r="AX81" i="24" s="1"/>
  <c r="AY88" i="24"/>
  <c r="AY89" i="24" s="1"/>
  <c r="AY90" i="24" s="1"/>
  <c r="AY81" i="24" s="1"/>
  <c r="AM89" i="6"/>
  <c r="AM90" i="6" s="1"/>
  <c r="AM81" i="6" s="1"/>
  <c r="M67" i="24"/>
  <c r="CC90" i="24"/>
  <c r="CC81" i="24" s="1"/>
  <c r="AV90" i="24"/>
  <c r="AV81" i="24" s="1"/>
  <c r="BI89" i="6"/>
  <c r="BI90" i="6" s="1"/>
  <c r="BI81" i="6" s="1"/>
  <c r="BR81" i="24"/>
  <c r="AN62" i="6"/>
  <c r="AN55" i="6" s="1"/>
  <c r="L67" i="24"/>
  <c r="BU62" i="6"/>
  <c r="BU55" i="6" s="1"/>
  <c r="BS89" i="24"/>
  <c r="BS90" i="24" s="1"/>
  <c r="BF88" i="24"/>
  <c r="BF89" i="24" s="1"/>
  <c r="BF90" i="24" s="1"/>
  <c r="BF81" i="24" s="1"/>
  <c r="K88" i="24"/>
  <c r="K89" i="24" s="1"/>
  <c r="K90" i="24" s="1"/>
  <c r="K81" i="24" s="1"/>
  <c r="D81" i="24"/>
  <c r="BB50" i="6"/>
  <c r="BB44" i="6" s="1"/>
  <c r="T74" i="24"/>
  <c r="T75" i="24" s="1"/>
  <c r="CC88" i="6"/>
  <c r="CC89" i="6" s="1"/>
  <c r="CC90" i="6" s="1"/>
  <c r="CC81" i="6" s="1"/>
  <c r="BA50" i="6"/>
  <c r="BA44" i="6" s="1"/>
  <c r="BH89" i="24"/>
  <c r="BH90" i="24" s="1"/>
  <c r="S75" i="24"/>
  <c r="S67" i="24" s="1"/>
  <c r="AP67" i="24"/>
  <c r="AD89" i="24"/>
  <c r="AD90" i="24" s="1"/>
  <c r="AD81" i="24" s="1"/>
  <c r="BL90" i="24"/>
  <c r="BL81" i="24" s="1"/>
  <c r="BX88" i="24"/>
  <c r="BX89" i="24" s="1"/>
  <c r="BX90" i="24" s="1"/>
  <c r="BT88" i="24"/>
  <c r="AX61" i="6"/>
  <c r="AX62" i="6" s="1"/>
  <c r="AX55" i="6" s="1"/>
  <c r="BW62" i="5"/>
  <c r="BW55" i="5" s="1"/>
  <c r="K61" i="24"/>
  <c r="K62" i="24" s="1"/>
  <c r="K55" i="24" s="1"/>
  <c r="P75" i="24"/>
  <c r="P67" i="24" s="1"/>
  <c r="BC75" i="6"/>
  <c r="BC67" i="6" s="1"/>
  <c r="AS87" i="6"/>
  <c r="BW90" i="6"/>
  <c r="BW81" i="6" s="1"/>
  <c r="AX89" i="6"/>
  <c r="AX90" i="6" s="1"/>
  <c r="BD90" i="24"/>
  <c r="BD81" i="24" s="1"/>
  <c r="AV67" i="24"/>
  <c r="U89" i="24"/>
  <c r="V61" i="24"/>
  <c r="V62" i="24" s="1"/>
  <c r="V55" i="24" s="1"/>
  <c r="AW88" i="6"/>
  <c r="AW89" i="6" s="1"/>
  <c r="AN90" i="24"/>
  <c r="AN81" i="24" s="1"/>
  <c r="BS74" i="5"/>
  <c r="BS75" i="5" s="1"/>
  <c r="BG89" i="6"/>
  <c r="AE81" i="24"/>
  <c r="BC62" i="24"/>
  <c r="BC55" i="24" s="1"/>
  <c r="BY75" i="5"/>
  <c r="BY67" i="5" s="1"/>
  <c r="BF89" i="6"/>
  <c r="BF90" i="6" s="1"/>
  <c r="BF81" i="6" s="1"/>
  <c r="BT75" i="6"/>
  <c r="BT67" i="6" s="1"/>
  <c r="AP89" i="6"/>
  <c r="AP90" i="6" s="1"/>
  <c r="BJ74" i="6"/>
  <c r="BJ75" i="6" s="1"/>
  <c r="BJ67" i="6" s="1"/>
  <c r="BL88" i="6"/>
  <c r="AX75" i="5"/>
  <c r="AX67" i="5" s="1"/>
  <c r="AZ70" i="8"/>
  <c r="V89" i="24"/>
  <c r="V90" i="24" s="1"/>
  <c r="BZ67" i="24"/>
  <c r="BY89" i="24"/>
  <c r="BY90" i="24" s="1"/>
  <c r="F87" i="24"/>
  <c r="F88" i="24" s="1"/>
  <c r="F89" i="24" s="1"/>
  <c r="AY75" i="6"/>
  <c r="AY67" i="6" s="1"/>
  <c r="AQ67" i="6"/>
  <c r="AX74" i="6"/>
  <c r="AX75" i="6" s="1"/>
  <c r="AX67" i="6" s="1"/>
  <c r="BO89" i="24"/>
  <c r="W73" i="24"/>
  <c r="AN89" i="5"/>
  <c r="AN90" i="5" s="1"/>
  <c r="BF89" i="5"/>
  <c r="BF90" i="5" s="1"/>
  <c r="BF81" i="5" s="1"/>
  <c r="CA55" i="6"/>
  <c r="I62" i="24"/>
  <c r="I55" i="24" s="1"/>
  <c r="CD89" i="6"/>
  <c r="CD90" i="6" s="1"/>
  <c r="CD81" i="6" s="1"/>
  <c r="CG62" i="24"/>
  <c r="CG55" i="24" s="1"/>
  <c r="BO67" i="24"/>
  <c r="Q74" i="24"/>
  <c r="Q75" i="24" s="1"/>
  <c r="Q67" i="24" s="1"/>
  <c r="CB88" i="5"/>
  <c r="CA90" i="24"/>
  <c r="CA81" i="24" s="1"/>
  <c r="BU87" i="24"/>
  <c r="BU88" i="24" s="1"/>
  <c r="BO75" i="6"/>
  <c r="BO67" i="6" s="1"/>
  <c r="BB74" i="5"/>
  <c r="BB75" i="5" s="1"/>
  <c r="BX90" i="6"/>
  <c r="BX81" i="6" s="1"/>
  <c r="BJ81" i="24"/>
  <c r="BE90" i="24"/>
  <c r="BE81" i="24" s="1"/>
  <c r="AO88" i="5"/>
  <c r="BV62" i="6"/>
  <c r="BV55" i="6" s="1"/>
  <c r="I88" i="24"/>
  <c r="BO90" i="5"/>
  <c r="BO81" i="5" s="1"/>
  <c r="AG88" i="24"/>
  <c r="AG89" i="24" s="1"/>
  <c r="AG90" i="24" s="1"/>
  <c r="AG81" i="24" s="1"/>
  <c r="BL74" i="24"/>
  <c r="BL75" i="24" s="1"/>
  <c r="BL67" i="24" s="1"/>
  <c r="AV89" i="6"/>
  <c r="AV90" i="6" s="1"/>
  <c r="AV81" i="6" s="1"/>
  <c r="BH44" i="24"/>
  <c r="G88" i="24"/>
  <c r="G89" i="24" s="1"/>
  <c r="AN74" i="5"/>
  <c r="AN75" i="5" s="1"/>
  <c r="AN67" i="5" s="1"/>
  <c r="S88" i="24"/>
  <c r="BR81" i="5"/>
  <c r="AQ55" i="24"/>
  <c r="AL73" i="24"/>
  <c r="AL74" i="24" s="1"/>
  <c r="CA62" i="24"/>
  <c r="CA55" i="24" s="1"/>
  <c r="BD90" i="5"/>
  <c r="BD81" i="5" s="1"/>
  <c r="T89" i="24"/>
  <c r="T90" i="24" s="1"/>
  <c r="AV67" i="6"/>
  <c r="E90" i="24"/>
  <c r="E81" i="24" s="1"/>
  <c r="BN90" i="24"/>
  <c r="BN81" i="24" s="1"/>
  <c r="AF89" i="24"/>
  <c r="AF90" i="24" s="1"/>
  <c r="AF81" i="24" s="1"/>
  <c r="BZ55" i="24"/>
  <c r="BW89" i="24"/>
  <c r="BW90" i="24" s="1"/>
  <c r="BW81" i="24" s="1"/>
  <c r="AU88" i="6"/>
  <c r="AY62" i="6"/>
  <c r="AY55" i="6" s="1"/>
  <c r="AT29" i="8"/>
  <c r="BB29" i="8"/>
  <c r="AY70" i="8"/>
  <c r="AV29" i="8"/>
  <c r="BH29" i="8"/>
  <c r="BH70" i="8"/>
  <c r="BD70" i="8"/>
  <c r="BE70" i="8"/>
  <c r="BB70" i="8"/>
  <c r="AW29" i="8"/>
  <c r="AU70" i="8"/>
  <c r="BA70" i="8"/>
  <c r="AT70" i="8"/>
  <c r="BE29" i="8"/>
  <c r="BJ70" i="8"/>
  <c r="BF29" i="8"/>
  <c r="AV70" i="8"/>
  <c r="AU29" i="8"/>
  <c r="AW70" i="8"/>
  <c r="BC29" i="8"/>
  <c r="BG29" i="8"/>
  <c r="BF70" i="8"/>
  <c r="BD29" i="8"/>
  <c r="AY29" i="8"/>
  <c r="BG70" i="8"/>
  <c r="AZ29" i="8"/>
  <c r="BI29" i="8"/>
  <c r="BC70" i="8"/>
  <c r="BI70" i="8"/>
  <c r="AX29" i="8"/>
  <c r="BJ29" i="8"/>
  <c r="AX70" i="8"/>
  <c r="AZ5" i="13"/>
  <c r="AZ6" i="13" s="1"/>
  <c r="S9" i="3"/>
  <c r="AF29" i="8"/>
  <c r="AF70" i="8"/>
  <c r="R27" i="9"/>
  <c r="R68" i="9"/>
  <c r="J27" i="9"/>
  <c r="K27" i="9"/>
  <c r="P27" i="9"/>
  <c r="O27" i="9"/>
  <c r="M27" i="9"/>
  <c r="Q27" i="9"/>
  <c r="N27" i="9"/>
  <c r="L27" i="9"/>
  <c r="N68" i="9"/>
  <c r="O68" i="9"/>
  <c r="Q68" i="9"/>
  <c r="P68" i="9"/>
  <c r="J68" i="9"/>
  <c r="K68" i="9"/>
  <c r="M68" i="9"/>
  <c r="L68" i="9"/>
  <c r="I68" i="9"/>
  <c r="G27" i="9"/>
  <c r="H27" i="9"/>
  <c r="H68" i="9"/>
  <c r="G68" i="9"/>
  <c r="E27" i="9"/>
  <c r="E68" i="9"/>
  <c r="F27" i="9"/>
  <c r="F68" i="9"/>
  <c r="D27" i="9"/>
  <c r="D68" i="9"/>
  <c r="C27" i="9"/>
  <c r="C68" i="9"/>
  <c r="B27" i="9"/>
  <c r="B68" i="9"/>
  <c r="AS29" i="8"/>
  <c r="AS70" i="8"/>
  <c r="AR29" i="8"/>
  <c r="AR70" i="8"/>
  <c r="AQ70" i="8"/>
  <c r="AP70" i="8"/>
  <c r="AO29" i="8"/>
  <c r="AO70" i="8"/>
  <c r="AN70" i="8"/>
  <c r="AN29" i="8"/>
  <c r="AM70" i="8"/>
  <c r="AM29" i="8"/>
  <c r="AL29" i="8"/>
  <c r="AL70" i="8"/>
  <c r="AK70" i="8"/>
  <c r="AK29" i="8"/>
  <c r="AJ29" i="8"/>
  <c r="AJ70" i="8"/>
  <c r="AI70" i="8"/>
  <c r="AH29" i="8"/>
  <c r="AH70" i="8"/>
  <c r="AG29" i="8"/>
  <c r="AG70" i="8"/>
  <c r="AE29" i="8"/>
  <c r="AE70" i="8"/>
  <c r="AD70" i="8"/>
  <c r="AD29" i="8"/>
  <c r="AC29" i="8"/>
  <c r="AC70" i="8"/>
  <c r="AB29" i="8"/>
  <c r="AB70" i="8"/>
  <c r="AA70" i="8"/>
  <c r="Y29" i="8"/>
  <c r="Z70" i="8"/>
  <c r="Z29" i="8"/>
  <c r="Y70" i="8"/>
  <c r="X70" i="8"/>
  <c r="X29" i="8"/>
  <c r="W29" i="8"/>
  <c r="W70" i="8"/>
  <c r="V29" i="8"/>
  <c r="V70" i="8"/>
  <c r="U70" i="8"/>
  <c r="U29" i="8"/>
  <c r="T70" i="8"/>
  <c r="T29" i="8"/>
  <c r="S29" i="8"/>
  <c r="S70" i="8"/>
  <c r="R29" i="8"/>
  <c r="R70" i="8"/>
  <c r="Q70" i="8"/>
  <c r="P70" i="8"/>
  <c r="P29" i="8"/>
  <c r="O29" i="8"/>
  <c r="O70" i="8"/>
  <c r="L29" i="8"/>
  <c r="L70" i="8"/>
  <c r="K29" i="8"/>
  <c r="K70" i="8"/>
  <c r="J70" i="8"/>
  <c r="J29" i="8"/>
  <c r="I70" i="8"/>
  <c r="I29" i="8"/>
  <c r="H29" i="8"/>
  <c r="H70" i="8"/>
  <c r="G29" i="8"/>
  <c r="G70" i="8"/>
  <c r="F70" i="8"/>
  <c r="F29" i="8"/>
  <c r="E70" i="8"/>
  <c r="E29" i="8"/>
  <c r="D70" i="8"/>
  <c r="D29" i="8"/>
  <c r="Y27" i="3"/>
  <c r="Y68" i="3"/>
  <c r="X68" i="3"/>
  <c r="X27" i="3"/>
  <c r="V68" i="3"/>
  <c r="W27" i="3"/>
  <c r="W68" i="3"/>
  <c r="V27" i="3"/>
  <c r="U3" i="3"/>
  <c r="U27" i="3" s="1"/>
  <c r="T27" i="3"/>
  <c r="T68" i="3"/>
  <c r="U29" i="3"/>
  <c r="U68" i="3" s="1"/>
  <c r="S48" i="3"/>
  <c r="S50" i="3"/>
  <c r="S65" i="3"/>
  <c r="S62" i="3"/>
  <c r="S39" i="3"/>
  <c r="S29" i="3"/>
  <c r="S24" i="3"/>
  <c r="S23" i="3"/>
  <c r="S25" i="3"/>
  <c r="S20" i="3"/>
  <c r="S10" i="3"/>
  <c r="S18" i="3"/>
  <c r="S16" i="3"/>
  <c r="S13" i="3"/>
  <c r="S3" i="3"/>
  <c r="R68" i="3"/>
  <c r="Q68" i="3"/>
  <c r="O68" i="3"/>
  <c r="P68" i="3"/>
  <c r="M68" i="3"/>
  <c r="N68" i="3"/>
  <c r="L68" i="3"/>
  <c r="K68" i="3"/>
  <c r="J62" i="3"/>
  <c r="J27" i="3"/>
  <c r="J45" i="3"/>
  <c r="J47" i="3"/>
  <c r="I45" i="3"/>
  <c r="J32" i="3"/>
  <c r="J33" i="3"/>
  <c r="I32" i="3"/>
  <c r="I47" i="3"/>
  <c r="I33" i="3"/>
  <c r="I62" i="3"/>
  <c r="G27" i="3"/>
  <c r="H62" i="3"/>
  <c r="H33" i="3"/>
  <c r="H45" i="3"/>
  <c r="H47" i="3"/>
  <c r="AH62" i="6"/>
  <c r="AH55" i="6" s="1"/>
  <c r="S34" i="6"/>
  <c r="AG44" i="6"/>
  <c r="L88" i="6"/>
  <c r="L89" i="6" s="1"/>
  <c r="L90" i="6" s="1"/>
  <c r="L81" i="6" s="1"/>
  <c r="G32" i="3"/>
  <c r="AC25" i="6"/>
  <c r="AD49" i="6"/>
  <c r="G45" i="3"/>
  <c r="X86" i="6"/>
  <c r="X87" i="6" s="1"/>
  <c r="X88" i="6" s="1"/>
  <c r="AK61" i="6"/>
  <c r="AK62" i="6" s="1"/>
  <c r="Q86" i="6"/>
  <c r="Q87" i="6" s="1"/>
  <c r="T60" i="6"/>
  <c r="T61" i="6" s="1"/>
  <c r="R88" i="6"/>
  <c r="R89" i="6" s="1"/>
  <c r="AC49" i="6"/>
  <c r="AC50" i="6" s="1"/>
  <c r="AC44" i="6" s="1"/>
  <c r="AE87" i="6"/>
  <c r="AE88" i="6" s="1"/>
  <c r="AE34" i="6"/>
  <c r="AB60" i="6"/>
  <c r="AB61" i="6" s="1"/>
  <c r="K44" i="6"/>
  <c r="U50" i="6"/>
  <c r="U44" i="6" s="1"/>
  <c r="W86" i="6"/>
  <c r="AJ89" i="6"/>
  <c r="AJ90" i="6" s="1"/>
  <c r="AJ81" i="6" s="1"/>
  <c r="D50" i="6"/>
  <c r="D44" i="6" s="1"/>
  <c r="S61" i="6"/>
  <c r="S62" i="6" s="1"/>
  <c r="S55" i="6" s="1"/>
  <c r="J62" i="6"/>
  <c r="J55" i="6" s="1"/>
  <c r="E25" i="6"/>
  <c r="I4" i="3" s="1"/>
  <c r="AJ50" i="6"/>
  <c r="AJ44" i="6" s="1"/>
  <c r="S48" i="6"/>
  <c r="AI72" i="6"/>
  <c r="AI73" i="6" s="1"/>
  <c r="AI62" i="6"/>
  <c r="AI55" i="6" s="1"/>
  <c r="R72" i="6"/>
  <c r="R73" i="6" s="1"/>
  <c r="R74" i="6" s="1"/>
  <c r="AK50" i="6"/>
  <c r="AK44" i="6" s="1"/>
  <c r="AF85" i="6"/>
  <c r="AF86" i="6" s="1"/>
  <c r="AF87" i="6" s="1"/>
  <c r="AF88" i="6" s="1"/>
  <c r="AC72" i="6"/>
  <c r="AC73" i="6" s="1"/>
  <c r="AC74" i="6" s="1"/>
  <c r="Z39" i="6"/>
  <c r="Z34" i="6" s="1"/>
  <c r="AH50" i="6"/>
  <c r="AH44" i="6" s="1"/>
  <c r="AK87" i="6"/>
  <c r="AK88" i="6" s="1"/>
  <c r="U71" i="6"/>
  <c r="U72" i="6" s="1"/>
  <c r="F71" i="6"/>
  <c r="F72" i="6" s="1"/>
  <c r="F73" i="6" s="1"/>
  <c r="K39" i="6"/>
  <c r="K34" i="6" s="1"/>
  <c r="M88" i="6"/>
  <c r="M89" i="6" s="1"/>
  <c r="M90" i="6" s="1"/>
  <c r="G61" i="6"/>
  <c r="G62" i="6" s="1"/>
  <c r="G55" i="6" s="1"/>
  <c r="AK29" i="6"/>
  <c r="AK25" i="6" s="1"/>
  <c r="W61" i="6"/>
  <c r="W62" i="6" s="1"/>
  <c r="W55" i="6" s="1"/>
  <c r="J34" i="6"/>
  <c r="H86" i="6"/>
  <c r="H87" i="6" s="1"/>
  <c r="N87" i="6"/>
  <c r="N88" i="6" s="1"/>
  <c r="N89" i="6" s="1"/>
  <c r="N90" i="6" s="1"/>
  <c r="V87" i="6"/>
  <c r="AG55" i="6"/>
  <c r="W50" i="6"/>
  <c r="W44" i="6" s="1"/>
  <c r="P72" i="6"/>
  <c r="P73" i="6" s="1"/>
  <c r="Y73" i="6"/>
  <c r="Y74" i="6" s="1"/>
  <c r="T81" i="6"/>
  <c r="AA89" i="6"/>
  <c r="AA90" i="6" s="1"/>
  <c r="H62" i="6"/>
  <c r="H55" i="6" s="1"/>
  <c r="Y85" i="6"/>
  <c r="Y86" i="6" s="1"/>
  <c r="Y87" i="6" s="1"/>
  <c r="X61" i="6"/>
  <c r="X62" i="6" s="1"/>
  <c r="X55" i="6" s="1"/>
  <c r="AH86" i="6"/>
  <c r="E60" i="6"/>
  <c r="E61" i="6" s="1"/>
  <c r="Q50" i="6"/>
  <c r="Q44" i="6" s="1"/>
  <c r="U60" i="6"/>
  <c r="U61" i="6" s="1"/>
  <c r="J71" i="6"/>
  <c r="J72" i="6" s="1"/>
  <c r="J73" i="6" s="1"/>
  <c r="I48" i="6"/>
  <c r="I49" i="6" s="1"/>
  <c r="W73" i="6"/>
  <c r="L71" i="6"/>
  <c r="E71" i="6"/>
  <c r="S86" i="6"/>
  <c r="N73" i="6"/>
  <c r="H72" i="6"/>
  <c r="K61" i="6"/>
  <c r="I85" i="6"/>
  <c r="V50" i="6"/>
  <c r="V44" i="6" s="1"/>
  <c r="M61" i="6"/>
  <c r="M62" i="6" s="1"/>
  <c r="M55" i="6" s="1"/>
  <c r="AE62" i="6"/>
  <c r="AE55" i="6" s="1"/>
  <c r="N34" i="6"/>
  <c r="L59" i="6"/>
  <c r="L60" i="6" s="1"/>
  <c r="G71" i="6"/>
  <c r="M71" i="6"/>
  <c r="I72" i="6"/>
  <c r="I73" i="6" s="1"/>
  <c r="AD71" i="6"/>
  <c r="AD72" i="6" s="1"/>
  <c r="I60" i="6"/>
  <c r="I61" i="6" s="1"/>
  <c r="P85" i="6"/>
  <c r="G85" i="6"/>
  <c r="G86" i="6" s="1"/>
  <c r="G87" i="6" s="1"/>
  <c r="AE72" i="6"/>
  <c r="AE73" i="6" s="1"/>
  <c r="P49" i="6"/>
  <c r="P50" i="6" s="1"/>
  <c r="AL85" i="6"/>
  <c r="V71" i="6"/>
  <c r="V72" i="6" s="1"/>
  <c r="AG85" i="6"/>
  <c r="AG86" i="6" s="1"/>
  <c r="T74" i="6"/>
  <c r="T75" i="6" s="1"/>
  <c r="O85" i="6"/>
  <c r="O86" i="6" s="1"/>
  <c r="O87" i="6" s="1"/>
  <c r="Y49" i="6"/>
  <c r="R60" i="6"/>
  <c r="R61" i="6" s="1"/>
  <c r="AC87" i="6"/>
  <c r="O62" i="6"/>
  <c r="O55" i="6" s="1"/>
  <c r="Y60" i="6"/>
  <c r="Y61" i="6" s="1"/>
  <c r="Y62" i="6" s="1"/>
  <c r="AF73" i="6"/>
  <c r="F49" i="6"/>
  <c r="F50" i="6" s="1"/>
  <c r="AK39" i="6"/>
  <c r="AK34" i="6" s="1"/>
  <c r="AJ61" i="6"/>
  <c r="AJ62" i="6" s="1"/>
  <c r="AJ55" i="6" s="1"/>
  <c r="Z87" i="6"/>
  <c r="Z88" i="6" s="1"/>
  <c r="Z89" i="6" s="1"/>
  <c r="AC59" i="6"/>
  <c r="E34" i="6"/>
  <c r="P62" i="6"/>
  <c r="P55" i="6" s="1"/>
  <c r="AD87" i="6"/>
  <c r="AD88" i="6" s="1"/>
  <c r="J50" i="6"/>
  <c r="J44" i="6" s="1"/>
  <c r="AJ72" i="6"/>
  <c r="AJ73" i="6" s="1"/>
  <c r="AD61" i="6"/>
  <c r="AD62" i="6" s="1"/>
  <c r="AD55" i="6" s="1"/>
  <c r="H50" i="6"/>
  <c r="H44" i="6" s="1"/>
  <c r="U88" i="6"/>
  <c r="F38" i="6"/>
  <c r="F39" i="6" s="1"/>
  <c r="F34" i="6" s="1"/>
  <c r="L48" i="6"/>
  <c r="L49" i="6" s="1"/>
  <c r="E49" i="6"/>
  <c r="AL50" i="6"/>
  <c r="AL44" i="6" s="1"/>
  <c r="T50" i="6"/>
  <c r="T44" i="6" s="1"/>
  <c r="AA60" i="6"/>
  <c r="AA61" i="6" s="1"/>
  <c r="AA62" i="6" s="1"/>
  <c r="AA55" i="6" s="1"/>
  <c r="AB49" i="6"/>
  <c r="AB50" i="6" s="1"/>
  <c r="E87" i="6"/>
  <c r="E88" i="6" s="1"/>
  <c r="AI86" i="6"/>
  <c r="F85" i="6"/>
  <c r="AA50" i="6"/>
  <c r="AA44" i="6" s="1"/>
  <c r="G49" i="6"/>
  <c r="G50" i="6" s="1"/>
  <c r="N48" i="6"/>
  <c r="K74" i="6"/>
  <c r="K75" i="6" s="1"/>
  <c r="F61" i="6"/>
  <c r="F62" i="6" s="1"/>
  <c r="AG72" i="6"/>
  <c r="AG73" i="6" s="1"/>
  <c r="N62" i="6"/>
  <c r="N55" i="6" s="1"/>
  <c r="AB73" i="6"/>
  <c r="AB74" i="6" s="1"/>
  <c r="AI34" i="6"/>
  <c r="AL34" i="6"/>
  <c r="Q73" i="6"/>
  <c r="Q74" i="6" s="1"/>
  <c r="Q75" i="6" s="1"/>
  <c r="AL73" i="6"/>
  <c r="AL74" i="6" s="1"/>
  <c r="AL60" i="6"/>
  <c r="V38" i="6"/>
  <c r="V39" i="6" s="1"/>
  <c r="V34" i="6" s="1"/>
  <c r="AB87" i="6"/>
  <c r="AK71" i="6"/>
  <c r="J86" i="6"/>
  <c r="M34" i="6"/>
  <c r="K86" i="6"/>
  <c r="AE50" i="6"/>
  <c r="AE44" i="6" s="1"/>
  <c r="D72" i="6"/>
  <c r="D73" i="6" s="1"/>
  <c r="AA74" i="6"/>
  <c r="M25" i="6"/>
  <c r="D60" i="6"/>
  <c r="Z49" i="6"/>
  <c r="X67" i="6"/>
  <c r="AE25" i="6"/>
  <c r="X48" i="6"/>
  <c r="V62" i="6"/>
  <c r="V55" i="6" s="1"/>
  <c r="O73" i="6"/>
  <c r="Q61" i="6"/>
  <c r="Q62" i="6" s="1"/>
  <c r="Q55" i="6" s="1"/>
  <c r="S72" i="6"/>
  <c r="S73" i="6" s="1"/>
  <c r="AD39" i="6"/>
  <c r="AD34" i="6" s="1"/>
  <c r="G62" i="3"/>
  <c r="G33" i="3"/>
  <c r="D27" i="3"/>
  <c r="M87" i="5"/>
  <c r="M88" i="5" s="1"/>
  <c r="Z87" i="5"/>
  <c r="Z88" i="5" s="1"/>
  <c r="W88" i="5"/>
  <c r="W89" i="5" s="1"/>
  <c r="W90" i="5" s="1"/>
  <c r="W81" i="5" s="1"/>
  <c r="X87" i="5"/>
  <c r="X88" i="5" s="1"/>
  <c r="X89" i="5" s="1"/>
  <c r="AK86" i="5"/>
  <c r="AK87" i="5" s="1"/>
  <c r="T90" i="5"/>
  <c r="T81" i="5" s="1"/>
  <c r="AB87" i="5"/>
  <c r="AB88" i="5" s="1"/>
  <c r="AB89" i="5" s="1"/>
  <c r="G87" i="5"/>
  <c r="G88" i="5" s="1"/>
  <c r="G89" i="5" s="1"/>
  <c r="G90" i="5" s="1"/>
  <c r="G81" i="5" s="1"/>
  <c r="AD86" i="5"/>
  <c r="L87" i="5"/>
  <c r="L88" i="5" s="1"/>
  <c r="L89" i="5" s="1"/>
  <c r="L90" i="5" s="1"/>
  <c r="AE86" i="5"/>
  <c r="AE87" i="5" s="1"/>
  <c r="K85" i="5"/>
  <c r="K86" i="5" s="1"/>
  <c r="K87" i="5" s="1"/>
  <c r="S89" i="5"/>
  <c r="AJ85" i="5"/>
  <c r="AJ86" i="5" s="1"/>
  <c r="R88" i="5"/>
  <c r="R89" i="5" s="1"/>
  <c r="R90" i="5" s="1"/>
  <c r="H87" i="5"/>
  <c r="AH86" i="5"/>
  <c r="AA87" i="5"/>
  <c r="V89" i="5"/>
  <c r="V90" i="5" s="1"/>
  <c r="Q85" i="5"/>
  <c r="Q86" i="5" s="1"/>
  <c r="AG86" i="5"/>
  <c r="AG87" i="5" s="1"/>
  <c r="AF87" i="5"/>
  <c r="O86" i="5"/>
  <c r="F86" i="5"/>
  <c r="F87" i="5" s="1"/>
  <c r="U88" i="5"/>
  <c r="P86" i="5"/>
  <c r="Y89" i="5"/>
  <c r="Y90" i="5" s="1"/>
  <c r="J86" i="5"/>
  <c r="J87" i="5" s="1"/>
  <c r="J88" i="5" s="1"/>
  <c r="N85" i="5"/>
  <c r="N86" i="5" s="1"/>
  <c r="E87" i="5"/>
  <c r="AC87" i="5"/>
  <c r="AC88" i="5" s="1"/>
  <c r="AI86" i="5"/>
  <c r="AL87" i="5"/>
  <c r="I86" i="5"/>
  <c r="I87" i="5" s="1"/>
  <c r="D88" i="5"/>
  <c r="D89" i="5" s="1"/>
  <c r="D90" i="5" s="1"/>
  <c r="W74" i="5"/>
  <c r="W75" i="5" s="1"/>
  <c r="W67" i="5" s="1"/>
  <c r="AC73" i="5"/>
  <c r="AC74" i="5" s="1"/>
  <c r="AK73" i="5"/>
  <c r="AK74" i="5" s="1"/>
  <c r="L74" i="5"/>
  <c r="X73" i="5"/>
  <c r="X74" i="5" s="1"/>
  <c r="S71" i="5"/>
  <c r="S72" i="5" s="1"/>
  <c r="M72" i="5"/>
  <c r="M73" i="5" s="1"/>
  <c r="F74" i="5"/>
  <c r="F75" i="5" s="1"/>
  <c r="F67" i="5" s="1"/>
  <c r="Q72" i="5"/>
  <c r="Q73" i="5" s="1"/>
  <c r="Q74" i="5" s="1"/>
  <c r="AD73" i="5"/>
  <c r="AD74" i="5" s="1"/>
  <c r="R75" i="5"/>
  <c r="R67" i="5" s="1"/>
  <c r="G73" i="5"/>
  <c r="G74" i="5" s="1"/>
  <c r="P73" i="5"/>
  <c r="P74" i="5" s="1"/>
  <c r="P75" i="5" s="1"/>
  <c r="P67" i="5" s="1"/>
  <c r="V75" i="5"/>
  <c r="V67" i="5" s="1"/>
  <c r="AB73" i="5"/>
  <c r="AB74" i="5" s="1"/>
  <c r="AA73" i="5"/>
  <c r="AA74" i="5" s="1"/>
  <c r="K74" i="5"/>
  <c r="AE73" i="5"/>
  <c r="AE74" i="5" s="1"/>
  <c r="Y73" i="5"/>
  <c r="Y74" i="5" s="1"/>
  <c r="Y75" i="5" s="1"/>
  <c r="Y67" i="5" s="1"/>
  <c r="J73" i="5"/>
  <c r="J74" i="5" s="1"/>
  <c r="AG72" i="5"/>
  <c r="AG73" i="5" s="1"/>
  <c r="AG74" i="5" s="1"/>
  <c r="Z75" i="5"/>
  <c r="Z67" i="5" s="1"/>
  <c r="H73" i="5"/>
  <c r="H74" i="5" s="1"/>
  <c r="I73" i="5"/>
  <c r="AH71" i="5"/>
  <c r="T73" i="5"/>
  <c r="N73" i="5"/>
  <c r="N74" i="5" s="1"/>
  <c r="AJ71" i="5"/>
  <c r="AF73" i="5"/>
  <c r="AI71" i="5"/>
  <c r="AI72" i="5" s="1"/>
  <c r="AI73" i="5" s="1"/>
  <c r="AL71" i="5"/>
  <c r="AL72" i="5" s="1"/>
  <c r="O71" i="5"/>
  <c r="E67" i="5"/>
  <c r="D74" i="5"/>
  <c r="D75" i="5" s="1"/>
  <c r="X55" i="5"/>
  <c r="U61" i="5"/>
  <c r="U62" i="5" s="1"/>
  <c r="U55" i="5" s="1"/>
  <c r="O62" i="5"/>
  <c r="O55" i="5" s="1"/>
  <c r="AJ61" i="5"/>
  <c r="AJ62" i="5" s="1"/>
  <c r="AJ55" i="5" s="1"/>
  <c r="AD55" i="5"/>
  <c r="S62" i="5"/>
  <c r="S55" i="5" s="1"/>
  <c r="AB62" i="5"/>
  <c r="AB55" i="5" s="1"/>
  <c r="R62" i="5"/>
  <c r="R55" i="5" s="1"/>
  <c r="F62" i="5"/>
  <c r="F55" i="5" s="1"/>
  <c r="M59" i="5"/>
  <c r="M60" i="5" s="1"/>
  <c r="L61" i="5"/>
  <c r="L62" i="5" s="1"/>
  <c r="H61" i="5"/>
  <c r="H62" i="5" s="1"/>
  <c r="V62" i="5"/>
  <c r="V55" i="5" s="1"/>
  <c r="I62" i="5"/>
  <c r="I55" i="5" s="1"/>
  <c r="AL59" i="5"/>
  <c r="AL60" i="5" s="1"/>
  <c r="AL61" i="5" s="1"/>
  <c r="P61" i="5"/>
  <c r="P62" i="5" s="1"/>
  <c r="P55" i="5" s="1"/>
  <c r="AH61" i="5"/>
  <c r="J61" i="5"/>
  <c r="J62" i="5" s="1"/>
  <c r="J55" i="5" s="1"/>
  <c r="K62" i="5"/>
  <c r="K55" i="5" s="1"/>
  <c r="E61" i="5"/>
  <c r="E62" i="5" s="1"/>
  <c r="Q59" i="5"/>
  <c r="AI61" i="5"/>
  <c r="AI62" i="5" s="1"/>
  <c r="AE60" i="5"/>
  <c r="AE61" i="5" s="1"/>
  <c r="AC61" i="5"/>
  <c r="AC62" i="5" s="1"/>
  <c r="AC55" i="5" s="1"/>
  <c r="N60" i="5"/>
  <c r="N61" i="5" s="1"/>
  <c r="N62" i="5" s="1"/>
  <c r="Y61" i="5"/>
  <c r="Y62" i="5" s="1"/>
  <c r="AF61" i="5"/>
  <c r="AF62" i="5" s="1"/>
  <c r="AF55" i="5" s="1"/>
  <c r="AK61" i="5"/>
  <c r="AK62" i="5" s="1"/>
  <c r="T55" i="5"/>
  <c r="D61" i="5"/>
  <c r="S44" i="5"/>
  <c r="L44" i="5"/>
  <c r="F50" i="5"/>
  <c r="F44" i="5" s="1"/>
  <c r="X49" i="5"/>
  <c r="X50" i="5" s="1"/>
  <c r="T50" i="5"/>
  <c r="T44" i="5" s="1"/>
  <c r="Q48" i="5"/>
  <c r="AL48" i="5"/>
  <c r="AL49" i="5" s="1"/>
  <c r="AF44" i="5"/>
  <c r="AA49" i="5"/>
  <c r="AE44" i="5"/>
  <c r="AJ44" i="5"/>
  <c r="G49" i="5"/>
  <c r="G50" i="5" s="1"/>
  <c r="G44" i="5" s="1"/>
  <c r="R49" i="5"/>
  <c r="R50" i="5" s="1"/>
  <c r="R44" i="5" s="1"/>
  <c r="W44" i="5"/>
  <c r="N48" i="5"/>
  <c r="AD49" i="5"/>
  <c r="AD50" i="5" s="1"/>
  <c r="AD44" i="5" s="1"/>
  <c r="AG49" i="5"/>
  <c r="AG50" i="5" s="1"/>
  <c r="M49" i="5"/>
  <c r="M50" i="5" s="1"/>
  <c r="I49" i="5"/>
  <c r="I50" i="5" s="1"/>
  <c r="I44" i="5" s="1"/>
  <c r="E44" i="5"/>
  <c r="F30" i="3" s="1"/>
  <c r="AH49" i="5"/>
  <c r="AH50" i="5" s="1"/>
  <c r="AK49" i="5"/>
  <c r="AK50" i="5" s="1"/>
  <c r="H49" i="5"/>
  <c r="AI50" i="5"/>
  <c r="AI44" i="5" s="1"/>
  <c r="P34" i="5"/>
  <c r="G34" i="5"/>
  <c r="E34" i="5"/>
  <c r="Q19" i="3" s="1"/>
  <c r="T39" i="5"/>
  <c r="T34" i="5" s="1"/>
  <c r="S39" i="5"/>
  <c r="S34" i="5" s="1"/>
  <c r="M38" i="5"/>
  <c r="M39" i="5" s="1"/>
  <c r="AK38" i="5"/>
  <c r="AK39" i="5" s="1"/>
  <c r="Q34" i="5"/>
  <c r="O39" i="5"/>
  <c r="O34" i="5" s="1"/>
  <c r="AE34" i="5"/>
  <c r="I34" i="5"/>
  <c r="R25" i="5"/>
  <c r="U25" i="5"/>
  <c r="AL25" i="5"/>
  <c r="Y25" i="5"/>
  <c r="S25" i="5"/>
  <c r="V25" i="5"/>
  <c r="AA25" i="5"/>
  <c r="T25" i="5"/>
  <c r="Y7" i="23" l="1"/>
  <c r="Y3" i="23"/>
  <c r="Y4" i="23"/>
  <c r="Y5" i="23"/>
  <c r="Y6" i="23"/>
  <c r="Y2" i="23"/>
  <c r="H158" i="24"/>
  <c r="H159" i="24" s="1"/>
  <c r="H160" i="24" s="1"/>
  <c r="H147" i="24" s="1"/>
  <c r="BV147" i="6"/>
  <c r="AU160" i="24"/>
  <c r="AU147" i="24" s="1"/>
  <c r="BY140" i="24"/>
  <c r="BY141" i="24" s="1"/>
  <c r="P96" i="6"/>
  <c r="BI129" i="24"/>
  <c r="T122" i="5"/>
  <c r="T123" i="5" s="1"/>
  <c r="T112" i="5" s="1"/>
  <c r="AG105" i="6"/>
  <c r="AG106" i="6" s="1"/>
  <c r="AG96" i="6" s="1"/>
  <c r="BM141" i="24"/>
  <c r="BM129" i="24" s="1"/>
  <c r="X147" i="5"/>
  <c r="M121" i="6"/>
  <c r="M122" i="6" s="1"/>
  <c r="BL159" i="24"/>
  <c r="BL160" i="24" s="1"/>
  <c r="AH129" i="6"/>
  <c r="AT96" i="24"/>
  <c r="V123" i="24"/>
  <c r="V112" i="24" s="1"/>
  <c r="BE160" i="5"/>
  <c r="BE147" i="5" s="1"/>
  <c r="E160" i="24"/>
  <c r="E147" i="24" s="1"/>
  <c r="BL159" i="6"/>
  <c r="BL160" i="6" s="1"/>
  <c r="BL147" i="6" s="1"/>
  <c r="CA123" i="6"/>
  <c r="CA112" i="6" s="1"/>
  <c r="BD159" i="5"/>
  <c r="BD160" i="5" s="1"/>
  <c r="BD147" i="5" s="1"/>
  <c r="BU159" i="6"/>
  <c r="BU160" i="6" s="1"/>
  <c r="BU147" i="6" s="1"/>
  <c r="D88" i="6"/>
  <c r="D89" i="6" s="1"/>
  <c r="J122" i="6"/>
  <c r="J123" i="6" s="1"/>
  <c r="J112" i="6" s="1"/>
  <c r="BA156" i="6"/>
  <c r="BA157" i="6" s="1"/>
  <c r="BN140" i="6"/>
  <c r="BN141" i="6" s="1"/>
  <c r="BN129" i="6" s="1"/>
  <c r="F129" i="6"/>
  <c r="AY160" i="5"/>
  <c r="AY147" i="5" s="1"/>
  <c r="BD123" i="24"/>
  <c r="BD112" i="24" s="1"/>
  <c r="AM112" i="24"/>
  <c r="BT141" i="6"/>
  <c r="BT129" i="6" s="1"/>
  <c r="T123" i="6"/>
  <c r="T112" i="6" s="1"/>
  <c r="AH147" i="24"/>
  <c r="BL158" i="5"/>
  <c r="BL159" i="5" s="1"/>
  <c r="BL160" i="5" s="1"/>
  <c r="BL147" i="5" s="1"/>
  <c r="BJ96" i="6"/>
  <c r="BT112" i="24"/>
  <c r="AI141" i="6"/>
  <c r="AI129" i="6" s="1"/>
  <c r="G106" i="6"/>
  <c r="G96" i="6" s="1"/>
  <c r="AT158" i="24"/>
  <c r="AT159" i="24" s="1"/>
  <c r="AT160" i="24" s="1"/>
  <c r="AT147" i="24" s="1"/>
  <c r="BR129" i="24"/>
  <c r="AC157" i="6"/>
  <c r="AC158" i="6" s="1"/>
  <c r="AC159" i="6" s="1"/>
  <c r="Z158" i="5"/>
  <c r="Z159" i="5" s="1"/>
  <c r="Z160" i="5" s="1"/>
  <c r="T139" i="6"/>
  <c r="T140" i="6" s="1"/>
  <c r="T141" i="6" s="1"/>
  <c r="AI121" i="24"/>
  <c r="AI122" i="24" s="1"/>
  <c r="AJ160" i="24"/>
  <c r="AJ147" i="24" s="1"/>
  <c r="BY158" i="24"/>
  <c r="BY159" i="24" s="1"/>
  <c r="BE138" i="6"/>
  <c r="BE139" i="6" s="1"/>
  <c r="BE140" i="6" s="1"/>
  <c r="BE141" i="6" s="1"/>
  <c r="BE129" i="6" s="1"/>
  <c r="Q123" i="24"/>
  <c r="Q112" i="24" s="1"/>
  <c r="CB159" i="24"/>
  <c r="CB160" i="24" s="1"/>
  <c r="CB147" i="24" s="1"/>
  <c r="BP140" i="6"/>
  <c r="BP141" i="6" s="1"/>
  <c r="AG159" i="5"/>
  <c r="AG160" i="5" s="1"/>
  <c r="AG147" i="5" s="1"/>
  <c r="BN123" i="6"/>
  <c r="BN112" i="6" s="1"/>
  <c r="BY138" i="6"/>
  <c r="BY139" i="6" s="1"/>
  <c r="Y121" i="6"/>
  <c r="Y122" i="6" s="1"/>
  <c r="AF141" i="24"/>
  <c r="AF129" i="24" s="1"/>
  <c r="BM159" i="6"/>
  <c r="BM160" i="6" s="1"/>
  <c r="BM147" i="6" s="1"/>
  <c r="AG160" i="6"/>
  <c r="AG147" i="6" s="1"/>
  <c r="N160" i="6"/>
  <c r="N147" i="6" s="1"/>
  <c r="O158" i="24"/>
  <c r="AX140" i="24"/>
  <c r="AX141" i="24" s="1"/>
  <c r="AX129" i="24" s="1"/>
  <c r="D140" i="24"/>
  <c r="D141" i="24" s="1"/>
  <c r="BJ158" i="6"/>
  <c r="BJ159" i="6" s="1"/>
  <c r="BO158" i="24"/>
  <c r="BO159" i="24" s="1"/>
  <c r="AH158" i="6"/>
  <c r="AH159" i="6" s="1"/>
  <c r="AH160" i="6" s="1"/>
  <c r="AH147" i="6" s="1"/>
  <c r="AC106" i="6"/>
  <c r="AC96" i="6" s="1"/>
  <c r="AM160" i="24"/>
  <c r="AM147" i="24" s="1"/>
  <c r="CD156" i="6"/>
  <c r="CD157" i="6" s="1"/>
  <c r="CD158" i="6" s="1"/>
  <c r="BF129" i="24"/>
  <c r="BG147" i="24"/>
  <c r="CG157" i="6"/>
  <c r="CG158" i="6" s="1"/>
  <c r="AO147" i="5"/>
  <c r="AM129" i="24"/>
  <c r="BC105" i="6"/>
  <c r="BC106" i="6" s="1"/>
  <c r="BC96" i="6" s="1"/>
  <c r="T129" i="24"/>
  <c r="BS129" i="24"/>
  <c r="AQ159" i="24"/>
  <c r="AQ160" i="24" s="1"/>
  <c r="O158" i="6"/>
  <c r="O159" i="6" s="1"/>
  <c r="O160" i="6" s="1"/>
  <c r="K140" i="6"/>
  <c r="N158" i="24"/>
  <c r="N159" i="24" s="1"/>
  <c r="N160" i="24" s="1"/>
  <c r="N147" i="24" s="1"/>
  <c r="M138" i="24"/>
  <c r="M139" i="24" s="1"/>
  <c r="M140" i="24" s="1"/>
  <c r="M141" i="24" s="1"/>
  <c r="M129" i="24" s="1"/>
  <c r="CF159" i="6"/>
  <c r="CF160" i="6" s="1"/>
  <c r="CF147" i="6" s="1"/>
  <c r="AB129" i="24"/>
  <c r="E129" i="6"/>
  <c r="Z141" i="24"/>
  <c r="Z129" i="24" s="1"/>
  <c r="BJ129" i="6"/>
  <c r="V96" i="24"/>
  <c r="CD140" i="6"/>
  <c r="CD141" i="6" s="1"/>
  <c r="CD129" i="6" s="1"/>
  <c r="W147" i="24"/>
  <c r="AN138" i="24"/>
  <c r="AN139" i="24" s="1"/>
  <c r="BB137" i="6"/>
  <c r="BB138" i="6" s="1"/>
  <c r="BB139" i="6" s="1"/>
  <c r="BG141" i="6"/>
  <c r="BG129" i="6" s="1"/>
  <c r="BS158" i="6"/>
  <c r="BS159" i="6" s="1"/>
  <c r="BS160" i="6" s="1"/>
  <c r="AT147" i="6"/>
  <c r="BH106" i="6"/>
  <c r="BH96" i="6" s="1"/>
  <c r="AM121" i="6"/>
  <c r="AM122" i="6" s="1"/>
  <c r="AM123" i="6" s="1"/>
  <c r="AM112" i="6" s="1"/>
  <c r="CH158" i="6"/>
  <c r="CH159" i="6" s="1"/>
  <c r="CH160" i="6" s="1"/>
  <c r="M122" i="24"/>
  <c r="M123" i="24" s="1"/>
  <c r="M112" i="24" s="1"/>
  <c r="O140" i="6"/>
  <c r="O141" i="6" s="1"/>
  <c r="O129" i="6" s="1"/>
  <c r="P141" i="24"/>
  <c r="P129" i="24" s="1"/>
  <c r="Y147" i="24"/>
  <c r="AK122" i="24"/>
  <c r="AK123" i="24" s="1"/>
  <c r="H147" i="6"/>
  <c r="X158" i="24"/>
  <c r="X159" i="24" s="1"/>
  <c r="X160" i="24" s="1"/>
  <c r="X147" i="24" s="1"/>
  <c r="BG96" i="24"/>
  <c r="AS139" i="6"/>
  <c r="AS140" i="6" s="1"/>
  <c r="AS141" i="6" s="1"/>
  <c r="AS129" i="6" s="1"/>
  <c r="AG159" i="24"/>
  <c r="AG160" i="24" s="1"/>
  <c r="U147" i="6"/>
  <c r="BH159" i="6"/>
  <c r="BH160" i="6" s="1"/>
  <c r="BH147" i="6" s="1"/>
  <c r="CB137" i="24"/>
  <c r="CB138" i="24" s="1"/>
  <c r="AK160" i="6"/>
  <c r="AK147" i="6" s="1"/>
  <c r="BR147" i="6"/>
  <c r="CE141" i="24"/>
  <c r="CE129" i="24" s="1"/>
  <c r="AH158" i="5"/>
  <c r="AL159" i="6"/>
  <c r="AL160" i="6" s="1"/>
  <c r="AL147" i="6" s="1"/>
  <c r="BN147" i="24"/>
  <c r="X105" i="24"/>
  <c r="X106" i="24" s="1"/>
  <c r="X96" i="24" s="1"/>
  <c r="BB159" i="6"/>
  <c r="BB160" i="6" s="1"/>
  <c r="BB147" i="6" s="1"/>
  <c r="K158" i="24"/>
  <c r="K159" i="24" s="1"/>
  <c r="K160" i="24" s="1"/>
  <c r="K147" i="24" s="1"/>
  <c r="BA129" i="24"/>
  <c r="P141" i="6"/>
  <c r="P129" i="6" s="1"/>
  <c r="AZ157" i="24"/>
  <c r="AZ158" i="24" s="1"/>
  <c r="AZ159" i="24" s="1"/>
  <c r="AZ160" i="24" s="1"/>
  <c r="AZ147" i="24" s="1"/>
  <c r="BG138" i="24"/>
  <c r="BG139" i="24" s="1"/>
  <c r="BG140" i="24" s="1"/>
  <c r="BG141" i="24" s="1"/>
  <c r="BG129" i="24" s="1"/>
  <c r="G158" i="24"/>
  <c r="G159" i="24" s="1"/>
  <c r="G160" i="24" s="1"/>
  <c r="G147" i="24" s="1"/>
  <c r="BA160" i="24"/>
  <c r="BA147" i="24" s="1"/>
  <c r="BK139" i="6"/>
  <c r="BK140" i="6" s="1"/>
  <c r="BK141" i="6" s="1"/>
  <c r="BK129" i="6" s="1"/>
  <c r="BP158" i="24"/>
  <c r="BP159" i="24" s="1"/>
  <c r="BP160" i="24" s="1"/>
  <c r="BP147" i="24" s="1"/>
  <c r="CH140" i="6"/>
  <c r="CH141" i="6" s="1"/>
  <c r="CH129" i="6" s="1"/>
  <c r="U122" i="24"/>
  <c r="U123" i="24" s="1"/>
  <c r="U112" i="24" s="1"/>
  <c r="D139" i="6"/>
  <c r="AC158" i="24"/>
  <c r="AC159" i="24" s="1"/>
  <c r="AC160" i="24" s="1"/>
  <c r="AC147" i="24" s="1"/>
  <c r="BL138" i="24"/>
  <c r="BL139" i="24" s="1"/>
  <c r="BL140" i="24" s="1"/>
  <c r="BL141" i="24" s="1"/>
  <c r="BL129" i="24" s="1"/>
  <c r="J137" i="24"/>
  <c r="CA129" i="24"/>
  <c r="AT140" i="6"/>
  <c r="AT141" i="6" s="1"/>
  <c r="AT129" i="6" s="1"/>
  <c r="F96" i="24"/>
  <c r="BW106" i="6"/>
  <c r="BW96" i="6" s="1"/>
  <c r="AD96" i="24"/>
  <c r="AM159" i="5"/>
  <c r="AM160" i="5" s="1"/>
  <c r="AM147" i="5" s="1"/>
  <c r="M157" i="6"/>
  <c r="M158" i="6" s="1"/>
  <c r="M159" i="6" s="1"/>
  <c r="M160" i="6" s="1"/>
  <c r="BH139" i="24"/>
  <c r="BH140" i="24" s="1"/>
  <c r="BH141" i="24" s="1"/>
  <c r="BH129" i="24" s="1"/>
  <c r="CD120" i="24"/>
  <c r="CD121" i="24" s="1"/>
  <c r="CD122" i="24" s="1"/>
  <c r="CD123" i="24" s="1"/>
  <c r="CA155" i="24"/>
  <c r="CA156" i="24" s="1"/>
  <c r="CA157" i="24" s="1"/>
  <c r="CA158" i="24" s="1"/>
  <c r="CA159" i="24" s="1"/>
  <c r="CA160" i="24" s="1"/>
  <c r="CA147" i="24" s="1"/>
  <c r="BI121" i="24"/>
  <c r="BI122" i="24" s="1"/>
  <c r="BI123" i="24" s="1"/>
  <c r="BI112" i="24" s="1"/>
  <c r="CC157" i="6"/>
  <c r="AX123" i="6"/>
  <c r="AX112" i="6" s="1"/>
  <c r="AR158" i="24"/>
  <c r="AR159" i="24" s="1"/>
  <c r="AS140" i="24"/>
  <c r="AS141" i="24" s="1"/>
  <c r="AS129" i="24" s="1"/>
  <c r="BK158" i="6"/>
  <c r="AG121" i="24"/>
  <c r="AG122" i="24" s="1"/>
  <c r="BS156" i="24"/>
  <c r="BS157" i="24" s="1"/>
  <c r="AV123" i="24"/>
  <c r="AV112" i="24" s="1"/>
  <c r="BB157" i="24"/>
  <c r="BB158" i="24" s="1"/>
  <c r="BB159" i="24" s="1"/>
  <c r="AH138" i="24"/>
  <c r="AH139" i="24" s="1"/>
  <c r="AH140" i="24" s="1"/>
  <c r="AH141" i="24" s="1"/>
  <c r="AH129" i="24" s="1"/>
  <c r="AE156" i="24"/>
  <c r="AE157" i="24" s="1"/>
  <c r="AE158" i="24" s="1"/>
  <c r="AE159" i="24" s="1"/>
  <c r="AE160" i="24" s="1"/>
  <c r="AE147" i="24" s="1"/>
  <c r="AA156" i="24"/>
  <c r="CB156" i="6"/>
  <c r="CB157" i="6" s="1"/>
  <c r="CB158" i="6" s="1"/>
  <c r="CB159" i="6" s="1"/>
  <c r="CB160" i="6" s="1"/>
  <c r="CB147" i="6" s="1"/>
  <c r="N138" i="6"/>
  <c r="Y157" i="6"/>
  <c r="Y158" i="6" s="1"/>
  <c r="Y159" i="6" s="1"/>
  <c r="Y160" i="6" s="1"/>
  <c r="Y147" i="6" s="1"/>
  <c r="I141" i="24"/>
  <c r="I129" i="24" s="1"/>
  <c r="O138" i="24"/>
  <c r="O139" i="24" s="1"/>
  <c r="O140" i="24" s="1"/>
  <c r="O141" i="24" s="1"/>
  <c r="O129" i="24" s="1"/>
  <c r="D104" i="24"/>
  <c r="D105" i="24" s="1"/>
  <c r="D106" i="24" s="1"/>
  <c r="G121" i="6"/>
  <c r="G122" i="6" s="1"/>
  <c r="CF105" i="6"/>
  <c r="CF106" i="6" s="1"/>
  <c r="CF96" i="6" s="1"/>
  <c r="X140" i="6"/>
  <c r="X141" i="6" s="1"/>
  <c r="X129" i="6" s="1"/>
  <c r="Y158" i="5"/>
  <c r="Y159" i="5" s="1"/>
  <c r="Y160" i="5" s="1"/>
  <c r="Y147" i="5" s="1"/>
  <c r="AY104" i="24"/>
  <c r="AY105" i="24" s="1"/>
  <c r="AY106" i="24" s="1"/>
  <c r="AY96" i="24" s="1"/>
  <c r="BZ122" i="24"/>
  <c r="BZ123" i="24" s="1"/>
  <c r="BZ112" i="24" s="1"/>
  <c r="D159" i="24"/>
  <c r="D160" i="24" s="1"/>
  <c r="D147" i="24" s="1"/>
  <c r="BQ159" i="6"/>
  <c r="BQ160" i="6" s="1"/>
  <c r="BQ147" i="6" s="1"/>
  <c r="BC140" i="24"/>
  <c r="BC141" i="24" s="1"/>
  <c r="BC129" i="24" s="1"/>
  <c r="AG139" i="6"/>
  <c r="AG140" i="6" s="1"/>
  <c r="AG141" i="6" s="1"/>
  <c r="AG129" i="6" s="1"/>
  <c r="AO156" i="24"/>
  <c r="AO157" i="24" s="1"/>
  <c r="AO158" i="24" s="1"/>
  <c r="AO159" i="24" s="1"/>
  <c r="AO160" i="24" s="1"/>
  <c r="AB156" i="24"/>
  <c r="AB157" i="24" s="1"/>
  <c r="AB158" i="24" s="1"/>
  <c r="AB159" i="24" s="1"/>
  <c r="BP106" i="6"/>
  <c r="BP96" i="6" s="1"/>
  <c r="BT147" i="6"/>
  <c r="U156" i="24"/>
  <c r="AD140" i="6"/>
  <c r="AD141" i="6" s="1"/>
  <c r="AD129" i="6" s="1"/>
  <c r="V155" i="24"/>
  <c r="V156" i="24" s="1"/>
  <c r="V157" i="24" s="1"/>
  <c r="BC147" i="24"/>
  <c r="AE138" i="6"/>
  <c r="AE139" i="6" s="1"/>
  <c r="AE140" i="6" s="1"/>
  <c r="AE141" i="6" s="1"/>
  <c r="AE129" i="6" s="1"/>
  <c r="AI138" i="24"/>
  <c r="AI139" i="24" s="1"/>
  <c r="AI140" i="24" s="1"/>
  <c r="AI141" i="24" s="1"/>
  <c r="BR159" i="5"/>
  <c r="BR160" i="5" s="1"/>
  <c r="BR147" i="5" s="1"/>
  <c r="BW157" i="24"/>
  <c r="BW158" i="24" s="1"/>
  <c r="BW159" i="24" s="1"/>
  <c r="BW160" i="24" s="1"/>
  <c r="BW147" i="24" s="1"/>
  <c r="BS123" i="24"/>
  <c r="BS112" i="24" s="1"/>
  <c r="AB105" i="24"/>
  <c r="AB106" i="24" s="1"/>
  <c r="AB96" i="24" s="1"/>
  <c r="BX158" i="24"/>
  <c r="BX159" i="24" s="1"/>
  <c r="CA139" i="6"/>
  <c r="CA140" i="6" s="1"/>
  <c r="CA141" i="6" s="1"/>
  <c r="CA129" i="6" s="1"/>
  <c r="AJ129" i="6"/>
  <c r="AW138" i="24"/>
  <c r="BT147" i="24"/>
  <c r="BZ156" i="6"/>
  <c r="W112" i="24"/>
  <c r="U140" i="6"/>
  <c r="U141" i="6" s="1"/>
  <c r="U129" i="6" s="1"/>
  <c r="M160" i="24"/>
  <c r="M147" i="24" s="1"/>
  <c r="CF139" i="24"/>
  <c r="CF140" i="24" s="1"/>
  <c r="CF141" i="24" s="1"/>
  <c r="CF129" i="24" s="1"/>
  <c r="BE123" i="6"/>
  <c r="BE112" i="6" s="1"/>
  <c r="BK158" i="5"/>
  <c r="BK159" i="5" s="1"/>
  <c r="BK160" i="5" s="1"/>
  <c r="BK147" i="5" s="1"/>
  <c r="AP140" i="24"/>
  <c r="AP141" i="24" s="1"/>
  <c r="AP129" i="24" s="1"/>
  <c r="AL121" i="24"/>
  <c r="AL122" i="24" s="1"/>
  <c r="AL123" i="24" s="1"/>
  <c r="AL112" i="24" s="1"/>
  <c r="G141" i="24"/>
  <c r="G129" i="24" s="1"/>
  <c r="AJ159" i="6"/>
  <c r="AJ160" i="6" s="1"/>
  <c r="AJ147" i="6" s="1"/>
  <c r="J160" i="5"/>
  <c r="J147" i="5" s="1"/>
  <c r="R160" i="5"/>
  <c r="R147" i="5" s="1"/>
  <c r="AF157" i="24"/>
  <c r="T157" i="6"/>
  <c r="T158" i="6" s="1"/>
  <c r="T159" i="6" s="1"/>
  <c r="T160" i="6" s="1"/>
  <c r="T147" i="6" s="1"/>
  <c r="AL157" i="24"/>
  <c r="F121" i="24"/>
  <c r="F122" i="24" s="1"/>
  <c r="F123" i="24" s="1"/>
  <c r="F112" i="24" s="1"/>
  <c r="AL104" i="24"/>
  <c r="AL105" i="24" s="1"/>
  <c r="AL106" i="24" s="1"/>
  <c r="AL96" i="24" s="1"/>
  <c r="N160" i="5"/>
  <c r="N147" i="5" s="1"/>
  <c r="BX140" i="6"/>
  <c r="BX141" i="6" s="1"/>
  <c r="BX129" i="6" s="1"/>
  <c r="AL139" i="24"/>
  <c r="AL140" i="24" s="1"/>
  <c r="AL141" i="24" s="1"/>
  <c r="AL129" i="24" s="1"/>
  <c r="AD156" i="24"/>
  <c r="AD157" i="24" s="1"/>
  <c r="AD158" i="24" s="1"/>
  <c r="AD159" i="24" s="1"/>
  <c r="AD160" i="24" s="1"/>
  <c r="AD147" i="24" s="1"/>
  <c r="W129" i="24"/>
  <c r="AQ139" i="24"/>
  <c r="AQ140" i="24" s="1"/>
  <c r="AQ141" i="24" s="1"/>
  <c r="AQ129" i="24" s="1"/>
  <c r="AE156" i="6"/>
  <c r="AE157" i="6" s="1"/>
  <c r="AE158" i="6" s="1"/>
  <c r="AE159" i="6" s="1"/>
  <c r="AE160" i="6" s="1"/>
  <c r="AE147" i="6" s="1"/>
  <c r="CA156" i="6"/>
  <c r="CA157" i="6" s="1"/>
  <c r="CA158" i="6" s="1"/>
  <c r="CA159" i="6" s="1"/>
  <c r="CA160" i="6" s="1"/>
  <c r="CA147" i="6" s="1"/>
  <c r="BI129" i="6"/>
  <c r="AQ159" i="6"/>
  <c r="AQ160" i="6" s="1"/>
  <c r="AQ147" i="6" s="1"/>
  <c r="K123" i="6"/>
  <c r="K112" i="6" s="1"/>
  <c r="S121" i="24"/>
  <c r="S122" i="24" s="1"/>
  <c r="S123" i="24" s="1"/>
  <c r="S112" i="24" s="1"/>
  <c r="AI147" i="5"/>
  <c r="AP158" i="5"/>
  <c r="AP159" i="5" s="1"/>
  <c r="Q159" i="5"/>
  <c r="Q160" i="5" s="1"/>
  <c r="Q147" i="5" s="1"/>
  <c r="AA147" i="5"/>
  <c r="F157" i="5"/>
  <c r="F158" i="5" s="1"/>
  <c r="F159" i="5" s="1"/>
  <c r="F160" i="5" s="1"/>
  <c r="F147" i="5" s="1"/>
  <c r="AK158" i="5"/>
  <c r="AK159" i="5" s="1"/>
  <c r="AK160" i="5" s="1"/>
  <c r="AK147" i="5" s="1"/>
  <c r="CE156" i="5"/>
  <c r="CE157" i="5" s="1"/>
  <c r="BG138" i="5"/>
  <c r="BG139" i="5" s="1"/>
  <c r="BG140" i="5" s="1"/>
  <c r="BG141" i="5" s="1"/>
  <c r="BG129" i="5" s="1"/>
  <c r="K156" i="5"/>
  <c r="P155" i="5"/>
  <c r="BS158" i="5"/>
  <c r="BS159" i="5" s="1"/>
  <c r="BS160" i="5" s="1"/>
  <c r="BS147" i="5" s="1"/>
  <c r="BM156" i="5"/>
  <c r="BZ158" i="5"/>
  <c r="BZ159" i="5" s="1"/>
  <c r="BZ160" i="5" s="1"/>
  <c r="BZ147" i="5" s="1"/>
  <c r="AV129" i="5"/>
  <c r="J129" i="5"/>
  <c r="AJ160" i="5"/>
  <c r="AJ147" i="5" s="1"/>
  <c r="L158" i="5"/>
  <c r="L159" i="5" s="1"/>
  <c r="L160" i="5" s="1"/>
  <c r="L147" i="5" s="1"/>
  <c r="G147" i="5"/>
  <c r="BM138" i="5"/>
  <c r="BM139" i="5" s="1"/>
  <c r="BM140" i="5" s="1"/>
  <c r="BM141" i="5" s="1"/>
  <c r="BM129" i="5" s="1"/>
  <c r="AX159" i="5"/>
  <c r="AX160" i="5" s="1"/>
  <c r="AX147" i="5" s="1"/>
  <c r="AT158" i="5"/>
  <c r="AT159" i="5" s="1"/>
  <c r="AT160" i="5" s="1"/>
  <c r="AT147" i="5" s="1"/>
  <c r="BA129" i="5"/>
  <c r="BQ140" i="5"/>
  <c r="BQ141" i="5" s="1"/>
  <c r="BK105" i="5"/>
  <c r="BK106" i="5" s="1"/>
  <c r="BK96" i="5" s="1"/>
  <c r="BI140" i="5"/>
  <c r="BI141" i="5" s="1"/>
  <c r="BI129" i="5" s="1"/>
  <c r="H96" i="5"/>
  <c r="K141" i="5"/>
  <c r="K129" i="5" s="1"/>
  <c r="F129" i="5"/>
  <c r="CG139" i="5"/>
  <c r="CG140" i="5" s="1"/>
  <c r="CG141" i="5" s="1"/>
  <c r="CG129" i="5" s="1"/>
  <c r="O96" i="5"/>
  <c r="I139" i="5"/>
  <c r="I140" i="5" s="1"/>
  <c r="I141" i="5" s="1"/>
  <c r="I129" i="5" s="1"/>
  <c r="CH138" i="5"/>
  <c r="CH139" i="5" s="1"/>
  <c r="CH140" i="5" s="1"/>
  <c r="CH141" i="5" s="1"/>
  <c r="CH129" i="5" s="1"/>
  <c r="AM129" i="5"/>
  <c r="AH105" i="5"/>
  <c r="AH106" i="5" s="1"/>
  <c r="R138" i="5"/>
  <c r="R139" i="5" s="1"/>
  <c r="R140" i="5" s="1"/>
  <c r="R141" i="5" s="1"/>
  <c r="R129" i="5" s="1"/>
  <c r="AG138" i="5"/>
  <c r="L138" i="5"/>
  <c r="L139" i="5" s="1"/>
  <c r="CD105" i="5"/>
  <c r="CD106" i="5" s="1"/>
  <c r="CD96" i="5" s="1"/>
  <c r="N139" i="5"/>
  <c r="N140" i="5" s="1"/>
  <c r="N141" i="5" s="1"/>
  <c r="N129" i="5" s="1"/>
  <c r="AK140" i="5"/>
  <c r="AK141" i="5" s="1"/>
  <c r="AP139" i="5"/>
  <c r="AP140" i="5" s="1"/>
  <c r="AE112" i="5"/>
  <c r="BS122" i="5"/>
  <c r="BS123" i="5" s="1"/>
  <c r="BS112" i="5" s="1"/>
  <c r="AF96" i="5"/>
  <c r="AS140" i="5"/>
  <c r="AS141" i="5" s="1"/>
  <c r="AS129" i="5" s="1"/>
  <c r="BY139" i="5"/>
  <c r="BY140" i="5" s="1"/>
  <c r="BY141" i="5" s="1"/>
  <c r="BY129" i="5" s="1"/>
  <c r="G96" i="5"/>
  <c r="AK123" i="5"/>
  <c r="AK112" i="5" s="1"/>
  <c r="R122" i="5"/>
  <c r="AM96" i="5"/>
  <c r="BP121" i="5"/>
  <c r="P106" i="5"/>
  <c r="P96" i="5" s="1"/>
  <c r="AP123" i="5"/>
  <c r="AP112" i="5" s="1"/>
  <c r="AF112" i="5"/>
  <c r="BK112" i="5"/>
  <c r="CA122" i="5"/>
  <c r="CA123" i="5" s="1"/>
  <c r="CA112" i="5" s="1"/>
  <c r="AT112" i="5"/>
  <c r="J121" i="5"/>
  <c r="J122" i="5" s="1"/>
  <c r="X112" i="5"/>
  <c r="CD122" i="5"/>
  <c r="CD123" i="5" s="1"/>
  <c r="CD112" i="5" s="1"/>
  <c r="BE121" i="5"/>
  <c r="BE122" i="5" s="1"/>
  <c r="BE123" i="5" s="1"/>
  <c r="BE112" i="5" s="1"/>
  <c r="AH123" i="5"/>
  <c r="AH112" i="5" s="1"/>
  <c r="AN123" i="5"/>
  <c r="AN112" i="5" s="1"/>
  <c r="CE112" i="5"/>
  <c r="AZ123" i="5"/>
  <c r="AZ112" i="5" s="1"/>
  <c r="D81" i="5"/>
  <c r="BA67" i="5"/>
  <c r="BH81" i="24"/>
  <c r="BS81" i="24"/>
  <c r="I89" i="24"/>
  <c r="I90" i="24" s="1"/>
  <c r="BA89" i="6"/>
  <c r="BA90" i="6" s="1"/>
  <c r="BA81" i="6" s="1"/>
  <c r="AT89" i="6"/>
  <c r="AT90" i="6" s="1"/>
  <c r="AT81" i="6" s="1"/>
  <c r="BQ67" i="5"/>
  <c r="BP74" i="5"/>
  <c r="BP75" i="5" s="1"/>
  <c r="BR75" i="5"/>
  <c r="BR67" i="5" s="1"/>
  <c r="CH90" i="24"/>
  <c r="CH81" i="24" s="1"/>
  <c r="AN81" i="5"/>
  <c r="BS67" i="5"/>
  <c r="T67" i="24"/>
  <c r="AW90" i="6"/>
  <c r="AW81" i="6" s="1"/>
  <c r="CE90" i="24"/>
  <c r="CE81" i="24" s="1"/>
  <c r="BO67" i="5"/>
  <c r="AA90" i="24"/>
  <c r="AA81" i="24" s="1"/>
  <c r="U90" i="24"/>
  <c r="U81" i="24" s="1"/>
  <c r="CB67" i="5"/>
  <c r="AM90" i="24"/>
  <c r="AM81" i="24" s="1"/>
  <c r="BK67" i="24"/>
  <c r="BL89" i="6"/>
  <c r="BL90" i="6" s="1"/>
  <c r="BL81" i="6" s="1"/>
  <c r="BM67" i="6"/>
  <c r="T81" i="24"/>
  <c r="F90" i="24"/>
  <c r="F81" i="24" s="1"/>
  <c r="BO90" i="24"/>
  <c r="BO81" i="24" s="1"/>
  <c r="AX81" i="6"/>
  <c r="AQ81" i="24"/>
  <c r="BB67" i="5"/>
  <c r="CB89" i="5"/>
  <c r="CB90" i="5" s="1"/>
  <c r="CB81" i="5" s="1"/>
  <c r="P90" i="24"/>
  <c r="P81" i="24" s="1"/>
  <c r="G90" i="24"/>
  <c r="G81" i="24" s="1"/>
  <c r="V81" i="24"/>
  <c r="BY81" i="24"/>
  <c r="S89" i="24"/>
  <c r="S90" i="24" s="1"/>
  <c r="S81" i="24" s="1"/>
  <c r="AL75" i="24"/>
  <c r="AL67" i="24" s="1"/>
  <c r="BU89" i="24"/>
  <c r="BU90" i="24" s="1"/>
  <c r="BU81" i="24" s="1"/>
  <c r="BT89" i="24"/>
  <c r="BT90" i="24" s="1"/>
  <c r="BT81" i="24" s="1"/>
  <c r="BW74" i="6"/>
  <c r="BW75" i="6" s="1"/>
  <c r="BW67" i="6" s="1"/>
  <c r="BX81" i="24"/>
  <c r="AU89" i="6"/>
  <c r="AU90" i="6" s="1"/>
  <c r="AU81" i="6" s="1"/>
  <c r="AP81" i="6"/>
  <c r="W74" i="24"/>
  <c r="W75" i="24" s="1"/>
  <c r="W67" i="24" s="1"/>
  <c r="BG90" i="6"/>
  <c r="BG81" i="6" s="1"/>
  <c r="AS88" i="6"/>
  <c r="AS89" i="6" s="1"/>
  <c r="AS90" i="6" s="1"/>
  <c r="AO89" i="5"/>
  <c r="AO90" i="5" s="1"/>
  <c r="O5" i="14"/>
  <c r="J5" i="14"/>
  <c r="T5" i="14"/>
  <c r="AL5" i="14"/>
  <c r="BF5" i="14"/>
  <c r="Q5" i="14"/>
  <c r="U5" i="14"/>
  <c r="Y5" i="14"/>
  <c r="AC5" i="14"/>
  <c r="AI5" i="14"/>
  <c r="AR5" i="14"/>
  <c r="AW5" i="14"/>
  <c r="AZ5" i="14"/>
  <c r="BE5" i="14"/>
  <c r="G5" i="14"/>
  <c r="K5" i="14"/>
  <c r="AD5" i="14"/>
  <c r="AM5" i="14"/>
  <c r="BC5" i="14"/>
  <c r="BI5" i="14"/>
  <c r="P5" i="14"/>
  <c r="C5" i="14"/>
  <c r="C6" i="14" s="1"/>
  <c r="R5" i="14"/>
  <c r="V5" i="14"/>
  <c r="Z5" i="14"/>
  <c r="AN5" i="14"/>
  <c r="AS5" i="14"/>
  <c r="AV5" i="14"/>
  <c r="BD5" i="14"/>
  <c r="N5" i="14"/>
  <c r="AA5" i="14"/>
  <c r="AF5" i="14"/>
  <c r="AJ5" i="14"/>
  <c r="BB5" i="14"/>
  <c r="AE5" i="14"/>
  <c r="I5" i="14"/>
  <c r="F5" i="14"/>
  <c r="AH5" i="14"/>
  <c r="D5" i="14"/>
  <c r="D7" i="14" s="1"/>
  <c r="H5" i="14"/>
  <c r="AK5" i="14"/>
  <c r="AO5" i="14"/>
  <c r="AT5" i="14"/>
  <c r="AX5" i="14"/>
  <c r="BA5" i="14"/>
  <c r="S5" i="14"/>
  <c r="W5" i="14"/>
  <c r="AB5" i="14"/>
  <c r="AG5" i="14"/>
  <c r="AP5" i="14"/>
  <c r="AY5" i="14"/>
  <c r="BG5" i="14"/>
  <c r="E5" i="14"/>
  <c r="X5" i="14"/>
  <c r="AQ5" i="14"/>
  <c r="AU5" i="14"/>
  <c r="BH5" i="14"/>
  <c r="AZ21" i="13"/>
  <c r="AZ24" i="13"/>
  <c r="AZ19" i="13"/>
  <c r="AZ8" i="13"/>
  <c r="AZ9" i="13"/>
  <c r="AZ16" i="13"/>
  <c r="AZ28" i="13"/>
  <c r="AZ28" i="21" s="1"/>
  <c r="AZ14" i="13"/>
  <c r="AZ27" i="13"/>
  <c r="AZ11" i="13"/>
  <c r="AZ23" i="13"/>
  <c r="AZ13" i="13"/>
  <c r="AZ10" i="13"/>
  <c r="AZ12" i="13"/>
  <c r="AZ26" i="13"/>
  <c r="AZ18" i="13"/>
  <c r="AZ15" i="13"/>
  <c r="AZ20" i="13"/>
  <c r="AZ22" i="13"/>
  <c r="AZ7" i="13"/>
  <c r="AZ25" i="13"/>
  <c r="AZ17" i="13"/>
  <c r="AQ5" i="13"/>
  <c r="AQ14" i="13" s="1"/>
  <c r="BB5" i="13"/>
  <c r="BB15" i="13" s="1"/>
  <c r="C5" i="13"/>
  <c r="C9" i="13" s="1"/>
  <c r="Q5" i="13"/>
  <c r="Q7" i="13" s="1"/>
  <c r="U5" i="13"/>
  <c r="U7" i="13" s="1"/>
  <c r="X5" i="13"/>
  <c r="X7" i="13" s="1"/>
  <c r="AI5" i="13"/>
  <c r="AI14" i="13" s="1"/>
  <c r="AR5" i="13"/>
  <c r="AR10" i="13" s="1"/>
  <c r="AW5" i="13"/>
  <c r="AW15" i="13" s="1"/>
  <c r="BC5" i="13"/>
  <c r="BC17" i="13" s="1"/>
  <c r="AX5" i="13"/>
  <c r="AX11" i="13" s="1"/>
  <c r="F5" i="13"/>
  <c r="F12" i="13" s="1"/>
  <c r="G5" i="13"/>
  <c r="G11" i="13" s="1"/>
  <c r="K5" i="13"/>
  <c r="K9" i="13" s="1"/>
  <c r="AD5" i="13"/>
  <c r="AD15" i="13" s="1"/>
  <c r="AJ5" i="13"/>
  <c r="AJ18" i="13" s="1"/>
  <c r="BE5" i="13"/>
  <c r="BE14" i="13" s="1"/>
  <c r="BI5" i="13"/>
  <c r="BI11" i="13" s="1"/>
  <c r="Y5" i="13"/>
  <c r="Y8" i="13" s="1"/>
  <c r="D5" i="13"/>
  <c r="D6" i="13" s="1"/>
  <c r="H5" i="13"/>
  <c r="H6" i="13" s="1"/>
  <c r="R5" i="13"/>
  <c r="R6" i="13" s="1"/>
  <c r="V5" i="13"/>
  <c r="V16" i="13" s="1"/>
  <c r="AN5" i="13"/>
  <c r="AN17" i="13" s="1"/>
  <c r="AV5" i="13"/>
  <c r="AV9" i="13" s="1"/>
  <c r="BH5" i="13"/>
  <c r="BH6" i="13" s="1"/>
  <c r="AC5" i="13"/>
  <c r="AC10" i="13" s="1"/>
  <c r="N5" i="13"/>
  <c r="N9" i="13" s="1"/>
  <c r="S5" i="13"/>
  <c r="S8" i="13" s="1"/>
  <c r="W5" i="13"/>
  <c r="W14" i="13" s="1"/>
  <c r="AA5" i="13"/>
  <c r="AA9" i="13" s="1"/>
  <c r="AF5" i="13"/>
  <c r="AF7" i="13" s="1"/>
  <c r="BD5" i="13"/>
  <c r="BD15" i="13" s="1"/>
  <c r="AE5" i="13"/>
  <c r="AE12" i="13" s="1"/>
  <c r="E5" i="13"/>
  <c r="E16" i="13" s="1"/>
  <c r="I5" i="13"/>
  <c r="I7" i="13" s="1"/>
  <c r="O5" i="13"/>
  <c r="O6" i="13" s="1"/>
  <c r="AK5" i="13"/>
  <c r="AK7" i="13" s="1"/>
  <c r="AT5" i="13"/>
  <c r="AT16" i="13" s="1"/>
  <c r="BF5" i="13"/>
  <c r="BF6" i="13" s="1"/>
  <c r="AU5" i="13"/>
  <c r="AU12" i="13" s="1"/>
  <c r="J5" i="13"/>
  <c r="J9" i="13" s="1"/>
  <c r="AM5" i="13"/>
  <c r="AM12" i="13" s="1"/>
  <c r="BA5" i="13"/>
  <c r="BA15" i="13" s="1"/>
  <c r="T5" i="13"/>
  <c r="T11" i="13" s="1"/>
  <c r="AB5" i="13"/>
  <c r="AB15" i="13" s="1"/>
  <c r="AG5" i="13"/>
  <c r="AG11" i="13" s="1"/>
  <c r="AL5" i="13"/>
  <c r="AL8" i="13" s="1"/>
  <c r="AY5" i="13"/>
  <c r="AY10" i="13" s="1"/>
  <c r="BG5" i="13"/>
  <c r="BG13" i="13" s="1"/>
  <c r="AS5" i="13"/>
  <c r="S68" i="3"/>
  <c r="S27" i="3"/>
  <c r="N16" i="3"/>
  <c r="Q16" i="3"/>
  <c r="Q5" i="3"/>
  <c r="Q20" i="3"/>
  <c r="P18" i="3"/>
  <c r="Q13" i="3"/>
  <c r="P19" i="3"/>
  <c r="P16" i="3"/>
  <c r="Q6" i="3"/>
  <c r="P6" i="3"/>
  <c r="P20" i="3"/>
  <c r="P5" i="3"/>
  <c r="N6" i="3"/>
  <c r="N20" i="3"/>
  <c r="N5" i="3"/>
  <c r="N13" i="3"/>
  <c r="L5" i="3"/>
  <c r="L19" i="3"/>
  <c r="N19" i="3"/>
  <c r="L16" i="3"/>
  <c r="L6" i="3"/>
  <c r="L20" i="3"/>
  <c r="F12" i="3"/>
  <c r="L13" i="3"/>
  <c r="I22" i="3"/>
  <c r="J68" i="3"/>
  <c r="H21" i="3"/>
  <c r="I21" i="3"/>
  <c r="I24" i="3"/>
  <c r="I68" i="3"/>
  <c r="H4" i="3"/>
  <c r="I6" i="3"/>
  <c r="H6" i="3"/>
  <c r="H68" i="3"/>
  <c r="G68" i="3"/>
  <c r="H24" i="3"/>
  <c r="H22" i="3"/>
  <c r="R90" i="6"/>
  <c r="R81" i="6" s="1"/>
  <c r="M81" i="6"/>
  <c r="AK55" i="6"/>
  <c r="T62" i="6"/>
  <c r="T55" i="6" s="1"/>
  <c r="W87" i="6"/>
  <c r="X89" i="6"/>
  <c r="X90" i="6" s="1"/>
  <c r="X81" i="6" s="1"/>
  <c r="AB62" i="6"/>
  <c r="AB55" i="6" s="1"/>
  <c r="AD50" i="6"/>
  <c r="AD44" i="6" s="1"/>
  <c r="AK89" i="6"/>
  <c r="AK90" i="6" s="1"/>
  <c r="AK81" i="6" s="1"/>
  <c r="AE89" i="6"/>
  <c r="AG74" i="6"/>
  <c r="AG75" i="6" s="1"/>
  <c r="F86" i="6"/>
  <c r="F87" i="6" s="1"/>
  <c r="AF74" i="6"/>
  <c r="AF75" i="6" s="1"/>
  <c r="I74" i="6"/>
  <c r="I75" i="6" s="1"/>
  <c r="I67" i="6" s="1"/>
  <c r="AI74" i="6"/>
  <c r="V73" i="6"/>
  <c r="V74" i="6" s="1"/>
  <c r="V75" i="6" s="1"/>
  <c r="Z50" i="6"/>
  <c r="Z44" i="6" s="1"/>
  <c r="AA75" i="6"/>
  <c r="AA67" i="6" s="1"/>
  <c r="P44" i="6"/>
  <c r="U73" i="6"/>
  <c r="U74" i="6" s="1"/>
  <c r="S49" i="6"/>
  <c r="AB88" i="6"/>
  <c r="AB89" i="6" s="1"/>
  <c r="Q88" i="6"/>
  <c r="Q89" i="6" s="1"/>
  <c r="Q90" i="6" s="1"/>
  <c r="E89" i="6"/>
  <c r="E90" i="6" s="1"/>
  <c r="E81" i="6" s="1"/>
  <c r="N74" i="6"/>
  <c r="N75" i="6" s="1"/>
  <c r="N67" i="6" s="1"/>
  <c r="AB44" i="6"/>
  <c r="AD89" i="6"/>
  <c r="R75" i="6"/>
  <c r="R67" i="6" s="1"/>
  <c r="R62" i="6"/>
  <c r="R55" i="6" s="1"/>
  <c r="AC75" i="6"/>
  <c r="AC67" i="6" s="1"/>
  <c r="AE74" i="6"/>
  <c r="AJ74" i="6"/>
  <c r="AJ75" i="6" s="1"/>
  <c r="AJ67" i="6" s="1"/>
  <c r="AC60" i="6"/>
  <c r="AC61" i="6" s="1"/>
  <c r="AC62" i="6" s="1"/>
  <c r="AC55" i="6" s="1"/>
  <c r="S87" i="6"/>
  <c r="N49" i="6"/>
  <c r="N50" i="6" s="1"/>
  <c r="N44" i="6" s="1"/>
  <c r="AL75" i="6"/>
  <c r="AL67" i="6" s="1"/>
  <c r="D61" i="6"/>
  <c r="Q67" i="6"/>
  <c r="X49" i="6"/>
  <c r="X50" i="6" s="1"/>
  <c r="X44" i="6" s="1"/>
  <c r="U89" i="6"/>
  <c r="U90" i="6" s="1"/>
  <c r="P86" i="6"/>
  <c r="P87" i="6" s="1"/>
  <c r="Y50" i="6"/>
  <c r="Y44" i="6" s="1"/>
  <c r="AC88" i="6"/>
  <c r="AC89" i="6" s="1"/>
  <c r="I86" i="6"/>
  <c r="N81" i="6"/>
  <c r="AH87" i="6"/>
  <c r="AH88" i="6" s="1"/>
  <c r="Y88" i="6"/>
  <c r="K62" i="6"/>
  <c r="K55" i="6" s="1"/>
  <c r="P74" i="6"/>
  <c r="P75" i="6" s="1"/>
  <c r="F55" i="6"/>
  <c r="AF89" i="6"/>
  <c r="AF90" i="6" s="1"/>
  <c r="D74" i="6"/>
  <c r="D75" i="6" s="1"/>
  <c r="D67" i="6" s="1"/>
  <c r="L50" i="6"/>
  <c r="L44" i="6" s="1"/>
  <c r="O74" i="6"/>
  <c r="O75" i="6" s="1"/>
  <c r="O67" i="6" s="1"/>
  <c r="Y55" i="6"/>
  <c r="S74" i="6"/>
  <c r="S75" i="6" s="1"/>
  <c r="E72" i="6"/>
  <c r="E73" i="6" s="1"/>
  <c r="E74" i="6" s="1"/>
  <c r="E75" i="6" s="1"/>
  <c r="T67" i="6"/>
  <c r="AA81" i="6"/>
  <c r="Y75" i="6"/>
  <c r="Y67" i="6" s="1"/>
  <c r="K67" i="6"/>
  <c r="O88" i="6"/>
  <c r="O89" i="6" s="1"/>
  <c r="AG87" i="6"/>
  <c r="AG88" i="6" s="1"/>
  <c r="AG89" i="6" s="1"/>
  <c r="AL86" i="6"/>
  <c r="L61" i="6"/>
  <c r="L62" i="6" s="1"/>
  <c r="L55" i="6" s="1"/>
  <c r="I50" i="6"/>
  <c r="I44" i="6" s="1"/>
  <c r="H88" i="6"/>
  <c r="H89" i="6" s="1"/>
  <c r="H90" i="6" s="1"/>
  <c r="W74" i="6"/>
  <c r="W75" i="6" s="1"/>
  <c r="J74" i="6"/>
  <c r="J75" i="6" s="1"/>
  <c r="J67" i="6" s="1"/>
  <c r="F74" i="6"/>
  <c r="AL61" i="6"/>
  <c r="AL62" i="6" s="1"/>
  <c r="AB75" i="6"/>
  <c r="AB67" i="6" s="1"/>
  <c r="E50" i="6"/>
  <c r="E44" i="6" s="1"/>
  <c r="Z90" i="6"/>
  <c r="Z81" i="6" s="1"/>
  <c r="AI87" i="6"/>
  <c r="J87" i="6"/>
  <c r="J88" i="6" s="1"/>
  <c r="AD73" i="6"/>
  <c r="AD74" i="6" s="1"/>
  <c r="K87" i="6"/>
  <c r="E62" i="6"/>
  <c r="E55" i="6" s="1"/>
  <c r="G88" i="6"/>
  <c r="G89" i="6" s="1"/>
  <c r="H73" i="6"/>
  <c r="H74" i="6" s="1"/>
  <c r="V88" i="6"/>
  <c r="I62" i="6"/>
  <c r="I55" i="6" s="1"/>
  <c r="AK72" i="6"/>
  <c r="G44" i="6"/>
  <c r="M72" i="6"/>
  <c r="L72" i="6"/>
  <c r="L73" i="6" s="1"/>
  <c r="L74" i="6" s="1"/>
  <c r="U62" i="6"/>
  <c r="U55" i="6" s="1"/>
  <c r="G72" i="6"/>
  <c r="F44" i="6"/>
  <c r="F66" i="3"/>
  <c r="F22" i="3"/>
  <c r="F33" i="3"/>
  <c r="F38" i="3"/>
  <c r="F48" i="3"/>
  <c r="F49" i="3"/>
  <c r="F6" i="3"/>
  <c r="F11" i="3"/>
  <c r="F15" i="3"/>
  <c r="F21" i="3"/>
  <c r="F39" i="3"/>
  <c r="D62" i="5"/>
  <c r="M89" i="5"/>
  <c r="M90" i="5" s="1"/>
  <c r="Z89" i="5"/>
  <c r="Z90" i="5" s="1"/>
  <c r="Z81" i="5" s="1"/>
  <c r="AB90" i="5"/>
  <c r="AB81" i="5" s="1"/>
  <c r="AK88" i="5"/>
  <c r="AK89" i="5" s="1"/>
  <c r="AK90" i="5" s="1"/>
  <c r="AK81" i="5" s="1"/>
  <c r="AF88" i="5"/>
  <c r="AF89" i="5" s="1"/>
  <c r="AF90" i="5" s="1"/>
  <c r="AF81" i="5" s="1"/>
  <c r="AD87" i="5"/>
  <c r="Y81" i="5"/>
  <c r="AC89" i="5"/>
  <c r="AC90" i="5" s="1"/>
  <c r="AC81" i="5" s="1"/>
  <c r="R81" i="5"/>
  <c r="V81" i="5"/>
  <c r="K88" i="5"/>
  <c r="K89" i="5" s="1"/>
  <c r="K90" i="5" s="1"/>
  <c r="E88" i="5"/>
  <c r="E89" i="5" s="1"/>
  <c r="F88" i="5"/>
  <c r="F89" i="5" s="1"/>
  <c r="I88" i="5"/>
  <c r="I89" i="5" s="1"/>
  <c r="O87" i="5"/>
  <c r="X90" i="5"/>
  <c r="X81" i="5" s="1"/>
  <c r="AL88" i="5"/>
  <c r="AL89" i="5" s="1"/>
  <c r="AL90" i="5" s="1"/>
  <c r="AL81" i="5" s="1"/>
  <c r="N87" i="5"/>
  <c r="AJ87" i="5"/>
  <c r="AJ88" i="5" s="1"/>
  <c r="AJ89" i="5" s="1"/>
  <c r="AJ90" i="5" s="1"/>
  <c r="Q87" i="5"/>
  <c r="H88" i="5"/>
  <c r="H89" i="5" s="1"/>
  <c r="H90" i="5" s="1"/>
  <c r="H81" i="5" s="1"/>
  <c r="AH87" i="5"/>
  <c r="AH88" i="5" s="1"/>
  <c r="P87" i="5"/>
  <c r="P88" i="5" s="1"/>
  <c r="P89" i="5" s="1"/>
  <c r="AG88" i="5"/>
  <c r="AG89" i="5" s="1"/>
  <c r="AG90" i="5" s="1"/>
  <c r="AG81" i="5" s="1"/>
  <c r="AI87" i="5"/>
  <c r="AI88" i="5" s="1"/>
  <c r="AI89" i="5" s="1"/>
  <c r="S90" i="5"/>
  <c r="S81" i="5" s="1"/>
  <c r="L81" i="5"/>
  <c r="U89" i="5"/>
  <c r="U90" i="5" s="1"/>
  <c r="U81" i="5" s="1"/>
  <c r="AE88" i="5"/>
  <c r="AE89" i="5" s="1"/>
  <c r="J89" i="5"/>
  <c r="J90" i="5" s="1"/>
  <c r="J81" i="5" s="1"/>
  <c r="AA88" i="5"/>
  <c r="AA89" i="5" s="1"/>
  <c r="AA90" i="5" s="1"/>
  <c r="AC75" i="5"/>
  <c r="AC67" i="5" s="1"/>
  <c r="M74" i="5"/>
  <c r="M75" i="5" s="1"/>
  <c r="M67" i="5" s="1"/>
  <c r="AK75" i="5"/>
  <c r="AK67" i="5" s="1"/>
  <c r="AI74" i="5"/>
  <c r="AI75" i="5" s="1"/>
  <c r="AI67" i="5" s="1"/>
  <c r="J75" i="5"/>
  <c r="J67" i="5" s="1"/>
  <c r="S73" i="5"/>
  <c r="S74" i="5" s="1"/>
  <c r="S75" i="5" s="1"/>
  <c r="S67" i="5" s="1"/>
  <c r="AD75" i="5"/>
  <c r="AD67" i="5" s="1"/>
  <c r="X75" i="5"/>
  <c r="X67" i="5" s="1"/>
  <c r="AF74" i="5"/>
  <c r="AF75" i="5" s="1"/>
  <c r="AF67" i="5" s="1"/>
  <c r="Q75" i="5"/>
  <c r="Q67" i="5" s="1"/>
  <c r="L75" i="5"/>
  <c r="L67" i="5" s="1"/>
  <c r="AA75" i="5"/>
  <c r="AA67" i="5" s="1"/>
  <c r="AG75" i="5"/>
  <c r="AG67" i="5" s="1"/>
  <c r="AE75" i="5"/>
  <c r="AE67" i="5" s="1"/>
  <c r="I74" i="5"/>
  <c r="I75" i="5" s="1"/>
  <c r="AL73" i="5"/>
  <c r="T74" i="5"/>
  <c r="T75" i="5" s="1"/>
  <c r="T67" i="5" s="1"/>
  <c r="K75" i="5"/>
  <c r="K67" i="5" s="1"/>
  <c r="AJ72" i="5"/>
  <c r="AB75" i="5"/>
  <c r="AB67" i="5" s="1"/>
  <c r="AH72" i="5"/>
  <c r="AH73" i="5" s="1"/>
  <c r="AH74" i="5" s="1"/>
  <c r="O72" i="5"/>
  <c r="O73" i="5" s="1"/>
  <c r="G75" i="5"/>
  <c r="G67" i="5" s="1"/>
  <c r="N75" i="5"/>
  <c r="N67" i="5" s="1"/>
  <c r="H75" i="5"/>
  <c r="H67" i="5" s="1"/>
  <c r="AE62" i="5"/>
  <c r="AE55" i="5" s="1"/>
  <c r="L55" i="5"/>
  <c r="E55" i="5"/>
  <c r="H55" i="5"/>
  <c r="AK55" i="5"/>
  <c r="D67" i="5"/>
  <c r="Q60" i="5"/>
  <c r="AH62" i="5"/>
  <c r="AH55" i="5" s="1"/>
  <c r="Y55" i="5"/>
  <c r="AL62" i="5"/>
  <c r="AL55" i="5" s="1"/>
  <c r="N55" i="5"/>
  <c r="M61" i="5"/>
  <c r="M62" i="5" s="1"/>
  <c r="M55" i="5" s="1"/>
  <c r="AI55" i="5"/>
  <c r="AH44" i="5"/>
  <c r="Q49" i="5"/>
  <c r="Q50" i="5" s="1"/>
  <c r="X44" i="5"/>
  <c r="N49" i="5"/>
  <c r="N50" i="5" s="1"/>
  <c r="AL50" i="5"/>
  <c r="AL44" i="5" s="1"/>
  <c r="H50" i="5"/>
  <c r="H44" i="5" s="1"/>
  <c r="AK44" i="5"/>
  <c r="M44" i="5"/>
  <c r="AA50" i="5"/>
  <c r="AA44" i="5" s="1"/>
  <c r="AG44" i="5"/>
  <c r="M34" i="5"/>
  <c r="AK34" i="5"/>
  <c r="G14" i="14" l="1"/>
  <c r="G9" i="14"/>
  <c r="G17" i="14"/>
  <c r="G12" i="14"/>
  <c r="G7" i="14"/>
  <c r="G15" i="14"/>
  <c r="G10" i="14"/>
  <c r="G18" i="14"/>
  <c r="G13" i="14"/>
  <c r="G8" i="14"/>
  <c r="G16" i="14"/>
  <c r="G20" i="14"/>
  <c r="G23" i="14"/>
  <c r="G21" i="14"/>
  <c r="G24" i="14"/>
  <c r="G19" i="14"/>
  <c r="G27" i="14"/>
  <c r="G25" i="14"/>
  <c r="G6" i="14"/>
  <c r="G26" i="14"/>
  <c r="G11" i="14"/>
  <c r="G11" i="16" s="1"/>
  <c r="G28" i="14"/>
  <c r="G22" i="14"/>
  <c r="AU14" i="14"/>
  <c r="AU9" i="14"/>
  <c r="AU17" i="14"/>
  <c r="AU12" i="14"/>
  <c r="AU12" i="16" s="1"/>
  <c r="AU7" i="14"/>
  <c r="AU15" i="14"/>
  <c r="AU10" i="14"/>
  <c r="AU13" i="14"/>
  <c r="AU8" i="14"/>
  <c r="AU16" i="14"/>
  <c r="AU20" i="14"/>
  <c r="AU23" i="14"/>
  <c r="AU18" i="14"/>
  <c r="AU11" i="14"/>
  <c r="AU21" i="14"/>
  <c r="AU24" i="14"/>
  <c r="AU19" i="14"/>
  <c r="AU27" i="14"/>
  <c r="AU25" i="14"/>
  <c r="AU26" i="14"/>
  <c r="AU6" i="14"/>
  <c r="AU22" i="14"/>
  <c r="AU28" i="14"/>
  <c r="AB7" i="14"/>
  <c r="AB15" i="14"/>
  <c r="AB15" i="16" s="1"/>
  <c r="AB15" i="17" s="1"/>
  <c r="AB10" i="14"/>
  <c r="AB18" i="14"/>
  <c r="AB13" i="14"/>
  <c r="AB8" i="14"/>
  <c r="AB16" i="14"/>
  <c r="AB11" i="14"/>
  <c r="AB14" i="14"/>
  <c r="AB9" i="14"/>
  <c r="AB17" i="14"/>
  <c r="AB12" i="14"/>
  <c r="AB21" i="14"/>
  <c r="AB24" i="14"/>
  <c r="AB19" i="14"/>
  <c r="AB22" i="14"/>
  <c r="AB25" i="14"/>
  <c r="AB20" i="14"/>
  <c r="AB28" i="14"/>
  <c r="AB26" i="14"/>
  <c r="AB27" i="14"/>
  <c r="AB6" i="14"/>
  <c r="AB23" i="14"/>
  <c r="H11" i="14"/>
  <c r="H14" i="14"/>
  <c r="H9" i="14"/>
  <c r="H17" i="14"/>
  <c r="H12" i="14"/>
  <c r="H7" i="14"/>
  <c r="H15" i="14"/>
  <c r="H10" i="14"/>
  <c r="H18" i="14"/>
  <c r="H13" i="14"/>
  <c r="H8" i="14"/>
  <c r="H25" i="14"/>
  <c r="H20" i="14"/>
  <c r="H28" i="14"/>
  <c r="H23" i="14"/>
  <c r="H16" i="14"/>
  <c r="H26" i="14"/>
  <c r="H21" i="14"/>
  <c r="H24" i="14"/>
  <c r="H22" i="14"/>
  <c r="H27" i="14"/>
  <c r="H6" i="14"/>
  <c r="H19" i="14"/>
  <c r="AF11" i="14"/>
  <c r="AF14" i="14"/>
  <c r="AF9" i="14"/>
  <c r="AF17" i="14"/>
  <c r="AF12" i="14"/>
  <c r="AF7" i="14"/>
  <c r="AF15" i="14"/>
  <c r="AF10" i="14"/>
  <c r="AF18" i="14"/>
  <c r="AF13" i="14"/>
  <c r="AF25" i="14"/>
  <c r="AF20" i="14"/>
  <c r="AF23" i="14"/>
  <c r="AF8" i="14"/>
  <c r="AF26" i="14"/>
  <c r="AF21" i="14"/>
  <c r="AF24" i="14"/>
  <c r="AF22" i="14"/>
  <c r="AF16" i="14"/>
  <c r="AF28" i="14"/>
  <c r="AF27" i="14"/>
  <c r="AF19" i="14"/>
  <c r="AF6" i="14"/>
  <c r="V9" i="14"/>
  <c r="V17" i="14"/>
  <c r="V12" i="14"/>
  <c r="V7" i="14"/>
  <c r="V15" i="14"/>
  <c r="V10" i="14"/>
  <c r="V18" i="14"/>
  <c r="V13" i="14"/>
  <c r="V8" i="14"/>
  <c r="V16" i="14"/>
  <c r="V16" i="16" s="1"/>
  <c r="V11" i="14"/>
  <c r="V23" i="14"/>
  <c r="V26" i="14"/>
  <c r="V21" i="14"/>
  <c r="V24" i="14"/>
  <c r="V19" i="14"/>
  <c r="V27" i="14"/>
  <c r="V22" i="14"/>
  <c r="V20" i="14"/>
  <c r="V28" i="14"/>
  <c r="V6" i="14"/>
  <c r="V25" i="14"/>
  <c r="V14" i="14"/>
  <c r="K10" i="14"/>
  <c r="K13" i="14"/>
  <c r="K8" i="14"/>
  <c r="K16" i="14"/>
  <c r="K11" i="14"/>
  <c r="K14" i="14"/>
  <c r="K9" i="14"/>
  <c r="K9" i="16" s="1"/>
  <c r="K17" i="14"/>
  <c r="K12" i="14"/>
  <c r="K18" i="14"/>
  <c r="K24" i="14"/>
  <c r="K7" i="14"/>
  <c r="K19" i="14"/>
  <c r="K27" i="14"/>
  <c r="K22" i="14"/>
  <c r="K25" i="14"/>
  <c r="K15" i="14"/>
  <c r="K20" i="14"/>
  <c r="K28" i="14"/>
  <c r="K23" i="14"/>
  <c r="K21" i="14"/>
  <c r="K26" i="14"/>
  <c r="K6" i="14"/>
  <c r="Y8" i="14"/>
  <c r="Y8" i="16" s="1"/>
  <c r="Y16" i="14"/>
  <c r="Y11" i="14"/>
  <c r="Y14" i="14"/>
  <c r="Y9" i="14"/>
  <c r="Y17" i="14"/>
  <c r="Y12" i="14"/>
  <c r="Y7" i="14"/>
  <c r="Y15" i="14"/>
  <c r="Y10" i="14"/>
  <c r="Y18" i="14"/>
  <c r="Y22" i="14"/>
  <c r="Y25" i="14"/>
  <c r="Y20" i="14"/>
  <c r="Y23" i="14"/>
  <c r="Y26" i="14"/>
  <c r="Y21" i="14"/>
  <c r="Y13" i="14"/>
  <c r="Y19" i="14"/>
  <c r="Y27" i="14"/>
  <c r="Y6" i="14"/>
  <c r="Y28" i="14"/>
  <c r="Y24" i="14"/>
  <c r="X11" i="14"/>
  <c r="X14" i="14"/>
  <c r="X9" i="14"/>
  <c r="X17" i="14"/>
  <c r="X12" i="14"/>
  <c r="X7" i="14"/>
  <c r="X7" i="16" s="1"/>
  <c r="X15" i="14"/>
  <c r="X10" i="14"/>
  <c r="X18" i="14"/>
  <c r="X13" i="14"/>
  <c r="X25" i="14"/>
  <c r="X20" i="14"/>
  <c r="X28" i="14"/>
  <c r="X8" i="14"/>
  <c r="X23" i="14"/>
  <c r="X26" i="14"/>
  <c r="X21" i="14"/>
  <c r="X16" i="14"/>
  <c r="X24" i="14"/>
  <c r="X22" i="14"/>
  <c r="X19" i="14"/>
  <c r="X6" i="14"/>
  <c r="X27" i="14"/>
  <c r="S10" i="14"/>
  <c r="S13" i="14"/>
  <c r="S8" i="14"/>
  <c r="S8" i="16" s="1"/>
  <c r="S16" i="14"/>
  <c r="S11" i="14"/>
  <c r="S14" i="14"/>
  <c r="S9" i="14"/>
  <c r="S17" i="14"/>
  <c r="S12" i="14"/>
  <c r="S24" i="14"/>
  <c r="S19" i="14"/>
  <c r="S27" i="14"/>
  <c r="S7" i="14"/>
  <c r="S18" i="14"/>
  <c r="S22" i="14"/>
  <c r="S25" i="14"/>
  <c r="S20" i="14"/>
  <c r="S28" i="14"/>
  <c r="S15" i="14"/>
  <c r="S23" i="14"/>
  <c r="S21" i="14"/>
  <c r="S6" i="14"/>
  <c r="S26" i="14"/>
  <c r="AH13" i="14"/>
  <c r="AH13" i="21" s="1"/>
  <c r="AH8" i="14"/>
  <c r="AH16" i="14"/>
  <c r="AH11" i="14"/>
  <c r="AH11" i="21" s="1"/>
  <c r="AH14" i="14"/>
  <c r="AH9" i="14"/>
  <c r="AH9" i="21" s="1"/>
  <c r="AH17" i="14"/>
  <c r="AH17" i="21" s="1"/>
  <c r="AH12" i="14"/>
  <c r="AH12" i="21" s="1"/>
  <c r="AH7" i="14"/>
  <c r="AH15" i="14"/>
  <c r="AH15" i="21" s="1"/>
  <c r="AH19" i="14"/>
  <c r="AH19" i="21" s="1"/>
  <c r="AH22" i="14"/>
  <c r="AH22" i="21" s="1"/>
  <c r="AH10" i="14"/>
  <c r="AH25" i="14"/>
  <c r="AH20" i="14"/>
  <c r="AH20" i="21" s="1"/>
  <c r="AH23" i="14"/>
  <c r="AH18" i="14"/>
  <c r="AH26" i="14"/>
  <c r="AH26" i="21" s="1"/>
  <c r="AH24" i="14"/>
  <c r="AH24" i="21" s="1"/>
  <c r="AH21" i="14"/>
  <c r="AH27" i="14"/>
  <c r="AH28" i="14"/>
  <c r="AH28" i="21" s="1"/>
  <c r="AH6" i="14"/>
  <c r="N9" i="14"/>
  <c r="N9" i="16" s="1"/>
  <c r="N17" i="14"/>
  <c r="N12" i="14"/>
  <c r="N7" i="14"/>
  <c r="N15" i="14"/>
  <c r="N10" i="14"/>
  <c r="N18" i="14"/>
  <c r="N13" i="14"/>
  <c r="N8" i="14"/>
  <c r="N16" i="14"/>
  <c r="N11" i="14"/>
  <c r="N23" i="14"/>
  <c r="N26" i="14"/>
  <c r="N21" i="14"/>
  <c r="N24" i="14"/>
  <c r="N19" i="14"/>
  <c r="N27" i="14"/>
  <c r="N14" i="14"/>
  <c r="N22" i="14"/>
  <c r="N20" i="14"/>
  <c r="N28" i="14"/>
  <c r="N6" i="14"/>
  <c r="N25" i="14"/>
  <c r="C10" i="14"/>
  <c r="C13" i="14"/>
  <c r="C8" i="14"/>
  <c r="C16" i="14"/>
  <c r="C11" i="14"/>
  <c r="C14" i="14"/>
  <c r="C9" i="14"/>
  <c r="C9" i="16" s="1"/>
  <c r="C17" i="14"/>
  <c r="C12" i="14"/>
  <c r="C7" i="14"/>
  <c r="C24" i="14"/>
  <c r="C19" i="14"/>
  <c r="C27" i="14"/>
  <c r="C22" i="14"/>
  <c r="C15" i="14"/>
  <c r="C25" i="14"/>
  <c r="C20" i="14"/>
  <c r="C28" i="14"/>
  <c r="C23" i="14"/>
  <c r="C21" i="14"/>
  <c r="C26" i="14"/>
  <c r="C18" i="14"/>
  <c r="BE8" i="14"/>
  <c r="BE16" i="14"/>
  <c r="BE11" i="14"/>
  <c r="BE14" i="14"/>
  <c r="BE9" i="14"/>
  <c r="BE17" i="14"/>
  <c r="BE12" i="14"/>
  <c r="BE7" i="14"/>
  <c r="BE15" i="14"/>
  <c r="BE10" i="14"/>
  <c r="BE22" i="14"/>
  <c r="BE25" i="14"/>
  <c r="BE20" i="14"/>
  <c r="BE13" i="14"/>
  <c r="BE23" i="14"/>
  <c r="BE18" i="14"/>
  <c r="BE26" i="14"/>
  <c r="BE21" i="14"/>
  <c r="BE19" i="14"/>
  <c r="BE27" i="14"/>
  <c r="BE28" i="14"/>
  <c r="BE24" i="14"/>
  <c r="BE6" i="14"/>
  <c r="Q8" i="14"/>
  <c r="Q16" i="14"/>
  <c r="Q11" i="14"/>
  <c r="Q14" i="14"/>
  <c r="Q9" i="14"/>
  <c r="Q17" i="14"/>
  <c r="Q12" i="14"/>
  <c r="Q7" i="14"/>
  <c r="Q15" i="14"/>
  <c r="Q10" i="14"/>
  <c r="Q18" i="14"/>
  <c r="Q22" i="14"/>
  <c r="Q25" i="14"/>
  <c r="Q20" i="14"/>
  <c r="Q23" i="14"/>
  <c r="Q26" i="14"/>
  <c r="Q21" i="14"/>
  <c r="Q19" i="14"/>
  <c r="Q27" i="14"/>
  <c r="Q28" i="14"/>
  <c r="Q6" i="14"/>
  <c r="Q13" i="14"/>
  <c r="Q24" i="14"/>
  <c r="W14" i="14"/>
  <c r="W14" i="16" s="1"/>
  <c r="W9" i="14"/>
  <c r="W17" i="14"/>
  <c r="W12" i="14"/>
  <c r="W7" i="14"/>
  <c r="W15" i="14"/>
  <c r="W10" i="14"/>
  <c r="W18" i="14"/>
  <c r="W13" i="14"/>
  <c r="W8" i="14"/>
  <c r="W16" i="14"/>
  <c r="W11" i="14"/>
  <c r="W20" i="14"/>
  <c r="W23" i="14"/>
  <c r="W21" i="14"/>
  <c r="W24" i="14"/>
  <c r="W19" i="14"/>
  <c r="W27" i="14"/>
  <c r="W25" i="14"/>
  <c r="W26" i="14"/>
  <c r="W6" i="14"/>
  <c r="W28" i="14"/>
  <c r="W22" i="14"/>
  <c r="AA10" i="14"/>
  <c r="AA13" i="14"/>
  <c r="AA8" i="14"/>
  <c r="AA16" i="14"/>
  <c r="AA11" i="14"/>
  <c r="AA14" i="14"/>
  <c r="AA9" i="14"/>
  <c r="AA9" i="16" s="1"/>
  <c r="AA17" i="14"/>
  <c r="AA12" i="14"/>
  <c r="AA24" i="14"/>
  <c r="AA19" i="14"/>
  <c r="AA27" i="14"/>
  <c r="AA22" i="14"/>
  <c r="AA7" i="14"/>
  <c r="AA25" i="14"/>
  <c r="AA18" i="14"/>
  <c r="AA20" i="14"/>
  <c r="AA28" i="14"/>
  <c r="AA23" i="14"/>
  <c r="AA21" i="14"/>
  <c r="AA26" i="14"/>
  <c r="AA6" i="14"/>
  <c r="AA15" i="14"/>
  <c r="U12" i="14"/>
  <c r="U7" i="14"/>
  <c r="U7" i="16" s="1"/>
  <c r="U15" i="14"/>
  <c r="U10" i="14"/>
  <c r="U18" i="14"/>
  <c r="U13" i="14"/>
  <c r="U8" i="14"/>
  <c r="U16" i="14"/>
  <c r="U11" i="14"/>
  <c r="U14" i="14"/>
  <c r="U9" i="14"/>
  <c r="U21" i="14"/>
  <c r="U24" i="14"/>
  <c r="U19" i="14"/>
  <c r="U27" i="14"/>
  <c r="U17" i="14"/>
  <c r="U22" i="14"/>
  <c r="U25" i="14"/>
  <c r="U23" i="14"/>
  <c r="U20" i="14"/>
  <c r="U28" i="14"/>
  <c r="U26" i="14"/>
  <c r="U6" i="14"/>
  <c r="E12" i="14"/>
  <c r="E7" i="14"/>
  <c r="E15" i="14"/>
  <c r="E10" i="14"/>
  <c r="E18" i="14"/>
  <c r="E13" i="14"/>
  <c r="E8" i="14"/>
  <c r="E16" i="14"/>
  <c r="E16" i="16" s="1"/>
  <c r="E11" i="14"/>
  <c r="E14" i="14"/>
  <c r="E21" i="14"/>
  <c r="E17" i="14"/>
  <c r="E24" i="14"/>
  <c r="E19" i="14"/>
  <c r="E27" i="14"/>
  <c r="E22" i="14"/>
  <c r="E25" i="14"/>
  <c r="E9" i="14"/>
  <c r="E23" i="14"/>
  <c r="E26" i="14"/>
  <c r="E28" i="14"/>
  <c r="E20" i="14"/>
  <c r="E6" i="14"/>
  <c r="BA12" i="14"/>
  <c r="BA7" i="14"/>
  <c r="BA15" i="14"/>
  <c r="BA15" i="16" s="1"/>
  <c r="BA10" i="14"/>
  <c r="BA13" i="14"/>
  <c r="BA8" i="14"/>
  <c r="BA16" i="14"/>
  <c r="BA11" i="14"/>
  <c r="BA14" i="14"/>
  <c r="BA18" i="14"/>
  <c r="BA21" i="14"/>
  <c r="BA24" i="14"/>
  <c r="BA17" i="14"/>
  <c r="BA19" i="14"/>
  <c r="BA27" i="14"/>
  <c r="BA22" i="14"/>
  <c r="BA9" i="14"/>
  <c r="BA25" i="14"/>
  <c r="BA23" i="14"/>
  <c r="BA26" i="14"/>
  <c r="BA20" i="14"/>
  <c r="BA28" i="14"/>
  <c r="BA6" i="14"/>
  <c r="F9" i="14"/>
  <c r="F17" i="14"/>
  <c r="F12" i="14"/>
  <c r="F12" i="16" s="1"/>
  <c r="F7" i="14"/>
  <c r="F15" i="14"/>
  <c r="F10" i="14"/>
  <c r="F18" i="14"/>
  <c r="F13" i="14"/>
  <c r="F8" i="14"/>
  <c r="F16" i="14"/>
  <c r="F11" i="14"/>
  <c r="F23" i="14"/>
  <c r="F26" i="14"/>
  <c r="F21" i="14"/>
  <c r="F24" i="14"/>
  <c r="F14" i="14"/>
  <c r="F19" i="14"/>
  <c r="F27" i="14"/>
  <c r="F22" i="14"/>
  <c r="F20" i="14"/>
  <c r="F28" i="14"/>
  <c r="F6" i="14"/>
  <c r="F25" i="14"/>
  <c r="BD11" i="14"/>
  <c r="BD14" i="14"/>
  <c r="BD9" i="14"/>
  <c r="BD17" i="14"/>
  <c r="BD12" i="14"/>
  <c r="BD7" i="14"/>
  <c r="BD15" i="14"/>
  <c r="BD15" i="16" s="1"/>
  <c r="BD10" i="14"/>
  <c r="BD13" i="14"/>
  <c r="BD16" i="14"/>
  <c r="BD20" i="14"/>
  <c r="BD23" i="14"/>
  <c r="BD18" i="14"/>
  <c r="BD26" i="14"/>
  <c r="BD21" i="14"/>
  <c r="BD24" i="14"/>
  <c r="BD22" i="14"/>
  <c r="BD28" i="14"/>
  <c r="BD8" i="14"/>
  <c r="BD27" i="14"/>
  <c r="BD6" i="14"/>
  <c r="BD19" i="14"/>
  <c r="BD25" i="14"/>
  <c r="P11" i="14"/>
  <c r="P11" i="21" s="1"/>
  <c r="P14" i="14"/>
  <c r="P9" i="14"/>
  <c r="P9" i="21" s="1"/>
  <c r="P17" i="14"/>
  <c r="P17" i="21" s="1"/>
  <c r="P12" i="14"/>
  <c r="P12" i="21" s="1"/>
  <c r="P7" i="14"/>
  <c r="P15" i="14"/>
  <c r="P15" i="21" s="1"/>
  <c r="P10" i="14"/>
  <c r="P18" i="14"/>
  <c r="P13" i="14"/>
  <c r="P13" i="21" s="1"/>
  <c r="P25" i="14"/>
  <c r="P8" i="14"/>
  <c r="P20" i="14"/>
  <c r="P20" i="21" s="1"/>
  <c r="P28" i="14"/>
  <c r="P28" i="21" s="1"/>
  <c r="P23" i="14"/>
  <c r="P26" i="14"/>
  <c r="P26" i="21" s="1"/>
  <c r="P16" i="14"/>
  <c r="P21" i="14"/>
  <c r="P24" i="14"/>
  <c r="P24" i="21" s="1"/>
  <c r="P22" i="14"/>
  <c r="P22" i="21" s="1"/>
  <c r="P19" i="14"/>
  <c r="P19" i="21" s="1"/>
  <c r="P6" i="14"/>
  <c r="P27" i="14"/>
  <c r="AZ7" i="14"/>
  <c r="AZ15" i="14"/>
  <c r="AZ15" i="16" s="1"/>
  <c r="AZ10" i="14"/>
  <c r="AZ13" i="14"/>
  <c r="AZ13" i="16" s="1"/>
  <c r="AZ8" i="14"/>
  <c r="AZ16" i="14"/>
  <c r="AZ11" i="14"/>
  <c r="AZ11" i="16" s="1"/>
  <c r="AZ14" i="14"/>
  <c r="AZ9" i="14"/>
  <c r="AZ9" i="16" s="1"/>
  <c r="AZ17" i="14"/>
  <c r="AZ17" i="16" s="1"/>
  <c r="AZ21" i="14"/>
  <c r="AZ24" i="14"/>
  <c r="AZ24" i="16" s="1"/>
  <c r="AZ19" i="14"/>
  <c r="AZ19" i="16" s="1"/>
  <c r="AZ12" i="14"/>
  <c r="AZ12" i="16" s="1"/>
  <c r="AZ22" i="14"/>
  <c r="AZ22" i="16" s="1"/>
  <c r="AZ25" i="14"/>
  <c r="AZ20" i="14"/>
  <c r="AZ20" i="16" s="1"/>
  <c r="AZ18" i="14"/>
  <c r="AZ26" i="14"/>
  <c r="AZ26" i="16" s="1"/>
  <c r="AZ26" i="17" s="1"/>
  <c r="AZ27" i="14"/>
  <c r="AZ23" i="14"/>
  <c r="AZ28" i="14"/>
  <c r="AZ6" i="14"/>
  <c r="BF13" i="14"/>
  <c r="BF8" i="14"/>
  <c r="BF16" i="14"/>
  <c r="BF11" i="14"/>
  <c r="BF14" i="14"/>
  <c r="BF9" i="14"/>
  <c r="BF17" i="14"/>
  <c r="BF12" i="14"/>
  <c r="BF7" i="14"/>
  <c r="BF15" i="14"/>
  <c r="BF19" i="14"/>
  <c r="BF22" i="14"/>
  <c r="BF20" i="14"/>
  <c r="BF23" i="14"/>
  <c r="BF10" i="14"/>
  <c r="BF18" i="14"/>
  <c r="BF26" i="14"/>
  <c r="BF24" i="14"/>
  <c r="BF28" i="14"/>
  <c r="BF27" i="14"/>
  <c r="BF21" i="14"/>
  <c r="BF6" i="14"/>
  <c r="BF25" i="14"/>
  <c r="D15" i="14"/>
  <c r="D10" i="14"/>
  <c r="D18" i="14"/>
  <c r="D13" i="14"/>
  <c r="D8" i="14"/>
  <c r="D16" i="14"/>
  <c r="D11" i="14"/>
  <c r="D14" i="14"/>
  <c r="D9" i="14"/>
  <c r="D17" i="14"/>
  <c r="D21" i="14"/>
  <c r="D24" i="14"/>
  <c r="D19" i="14"/>
  <c r="D22" i="14"/>
  <c r="D25" i="14"/>
  <c r="D12" i="14"/>
  <c r="D20" i="14"/>
  <c r="D28" i="14"/>
  <c r="D26" i="14"/>
  <c r="D23" i="14"/>
  <c r="D6" i="14"/>
  <c r="D6" i="16" s="1"/>
  <c r="D27" i="14"/>
  <c r="BG10" i="14"/>
  <c r="BG13" i="14"/>
  <c r="BG13" i="16" s="1"/>
  <c r="BG8" i="14"/>
  <c r="BG16" i="14"/>
  <c r="BG11" i="14"/>
  <c r="BG14" i="14"/>
  <c r="BG9" i="14"/>
  <c r="BG17" i="14"/>
  <c r="BG12" i="14"/>
  <c r="BG24" i="14"/>
  <c r="BG19" i="14"/>
  <c r="BG27" i="14"/>
  <c r="BG15" i="14"/>
  <c r="BG22" i="14"/>
  <c r="BG25" i="14"/>
  <c r="BG20" i="14"/>
  <c r="BG23" i="14"/>
  <c r="BG7" i="14"/>
  <c r="BG21" i="14"/>
  <c r="BG28" i="14"/>
  <c r="BG18" i="14"/>
  <c r="BG26" i="14"/>
  <c r="BG6" i="14"/>
  <c r="AX13" i="14"/>
  <c r="AX8" i="14"/>
  <c r="AX16" i="14"/>
  <c r="AX11" i="14"/>
  <c r="AX11" i="16" s="1"/>
  <c r="AX14" i="14"/>
  <c r="AX9" i="14"/>
  <c r="AX17" i="14"/>
  <c r="AX12" i="14"/>
  <c r="AX7" i="14"/>
  <c r="AX15" i="14"/>
  <c r="AX19" i="14"/>
  <c r="AX22" i="14"/>
  <c r="AX20" i="14"/>
  <c r="AX10" i="14"/>
  <c r="AX23" i="14"/>
  <c r="AX18" i="14"/>
  <c r="AX26" i="14"/>
  <c r="AX24" i="14"/>
  <c r="AX27" i="14"/>
  <c r="AX28" i="14"/>
  <c r="AX21" i="14"/>
  <c r="AX25" i="14"/>
  <c r="AX6" i="14"/>
  <c r="I8" i="14"/>
  <c r="I16" i="14"/>
  <c r="I11" i="14"/>
  <c r="I14" i="14"/>
  <c r="I9" i="14"/>
  <c r="I17" i="14"/>
  <c r="I12" i="14"/>
  <c r="I7" i="14"/>
  <c r="I15" i="14"/>
  <c r="I10" i="14"/>
  <c r="I18" i="14"/>
  <c r="I22" i="14"/>
  <c r="I25" i="14"/>
  <c r="I20" i="14"/>
  <c r="I23" i="14"/>
  <c r="I26" i="14"/>
  <c r="I13" i="14"/>
  <c r="I21" i="14"/>
  <c r="I19" i="14"/>
  <c r="I27" i="14"/>
  <c r="I6" i="14"/>
  <c r="I24" i="14"/>
  <c r="I28" i="14"/>
  <c r="AV11" i="14"/>
  <c r="AV14" i="14"/>
  <c r="AV9" i="14"/>
  <c r="AV9" i="16" s="1"/>
  <c r="AV17" i="14"/>
  <c r="AV12" i="14"/>
  <c r="AV7" i="14"/>
  <c r="AV15" i="14"/>
  <c r="AV10" i="14"/>
  <c r="AV13" i="14"/>
  <c r="AV16" i="14"/>
  <c r="AV20" i="14"/>
  <c r="AV23" i="14"/>
  <c r="AV18" i="14"/>
  <c r="AV26" i="14"/>
  <c r="AV21" i="14"/>
  <c r="AV8" i="14"/>
  <c r="AV24" i="14"/>
  <c r="AV22" i="14"/>
  <c r="AV28" i="14"/>
  <c r="AV6" i="14"/>
  <c r="AV25" i="14"/>
  <c r="AV19" i="14"/>
  <c r="AV27" i="14"/>
  <c r="BI12" i="14"/>
  <c r="BI7" i="14"/>
  <c r="BI15" i="14"/>
  <c r="BI10" i="14"/>
  <c r="BI13" i="14"/>
  <c r="BI8" i="14"/>
  <c r="BI16" i="14"/>
  <c r="BI11" i="14"/>
  <c r="BI11" i="16" s="1"/>
  <c r="BI14" i="14"/>
  <c r="BI18" i="14"/>
  <c r="BI21" i="14"/>
  <c r="BI24" i="14"/>
  <c r="BI19" i="14"/>
  <c r="BI27" i="14"/>
  <c r="BI22" i="14"/>
  <c r="BI17" i="14"/>
  <c r="BI25" i="14"/>
  <c r="BI23" i="14"/>
  <c r="BI9" i="14"/>
  <c r="BI26" i="14"/>
  <c r="BI20" i="14"/>
  <c r="BI28" i="14"/>
  <c r="BI6" i="14"/>
  <c r="AW8" i="14"/>
  <c r="AW16" i="14"/>
  <c r="AW11" i="14"/>
  <c r="AW14" i="14"/>
  <c r="AW9" i="14"/>
  <c r="AW17" i="14"/>
  <c r="AW12" i="14"/>
  <c r="AW7" i="14"/>
  <c r="AW15" i="14"/>
  <c r="AW15" i="16" s="1"/>
  <c r="AW10" i="14"/>
  <c r="AW22" i="14"/>
  <c r="AW25" i="14"/>
  <c r="AW13" i="14"/>
  <c r="AW20" i="14"/>
  <c r="AW23" i="14"/>
  <c r="AW18" i="14"/>
  <c r="AW26" i="14"/>
  <c r="AW21" i="14"/>
  <c r="AW19" i="14"/>
  <c r="AW27" i="14"/>
  <c r="AW24" i="14"/>
  <c r="AW28" i="14"/>
  <c r="AW6" i="14"/>
  <c r="AL9" i="14"/>
  <c r="AL12" i="14"/>
  <c r="AL7" i="14"/>
  <c r="AL15" i="14"/>
  <c r="AL10" i="14"/>
  <c r="AL13" i="14"/>
  <c r="AL8" i="14"/>
  <c r="AL8" i="16" s="1"/>
  <c r="AL16" i="14"/>
  <c r="AL11" i="14"/>
  <c r="AL14" i="14"/>
  <c r="AL17" i="14"/>
  <c r="AL23" i="14"/>
  <c r="AL18" i="14"/>
  <c r="AL26" i="14"/>
  <c r="AL21" i="14"/>
  <c r="AL24" i="14"/>
  <c r="AL19" i="14"/>
  <c r="AL27" i="14"/>
  <c r="AL22" i="14"/>
  <c r="AL20" i="14"/>
  <c r="AL6" i="14"/>
  <c r="AL28" i="14"/>
  <c r="AL25" i="14"/>
  <c r="AY10" i="14"/>
  <c r="AY13" i="14"/>
  <c r="AY8" i="14"/>
  <c r="AY16" i="14"/>
  <c r="AY11" i="14"/>
  <c r="AY14" i="14"/>
  <c r="AY9" i="14"/>
  <c r="AY17" i="14"/>
  <c r="AY12" i="14"/>
  <c r="AY24" i="14"/>
  <c r="AY15" i="14"/>
  <c r="AY19" i="14"/>
  <c r="AY27" i="14"/>
  <c r="AY22" i="14"/>
  <c r="AY25" i="14"/>
  <c r="AY20" i="14"/>
  <c r="AY23" i="14"/>
  <c r="AY21" i="14"/>
  <c r="AY7" i="14"/>
  <c r="AY26" i="14"/>
  <c r="AY28" i="14"/>
  <c r="AY18" i="14"/>
  <c r="AY6" i="14"/>
  <c r="AT9" i="14"/>
  <c r="AT12" i="14"/>
  <c r="AT7" i="14"/>
  <c r="AT15" i="14"/>
  <c r="AT10" i="14"/>
  <c r="AT13" i="14"/>
  <c r="AT8" i="14"/>
  <c r="AT16" i="14"/>
  <c r="AT11" i="14"/>
  <c r="AT23" i="14"/>
  <c r="AT14" i="14"/>
  <c r="AT18" i="14"/>
  <c r="AT26" i="14"/>
  <c r="AT17" i="14"/>
  <c r="AT21" i="14"/>
  <c r="AT24" i="14"/>
  <c r="AT19" i="14"/>
  <c r="AT27" i="14"/>
  <c r="AT22" i="14"/>
  <c r="AT20" i="14"/>
  <c r="AT6" i="14"/>
  <c r="AT25" i="14"/>
  <c r="AT28" i="14"/>
  <c r="AE14" i="14"/>
  <c r="AE9" i="14"/>
  <c r="AE17" i="14"/>
  <c r="AE12" i="14"/>
  <c r="AE12" i="16" s="1"/>
  <c r="AE7" i="14"/>
  <c r="AE15" i="14"/>
  <c r="AE10" i="14"/>
  <c r="AE18" i="14"/>
  <c r="AE13" i="14"/>
  <c r="AE8" i="14"/>
  <c r="AE16" i="14"/>
  <c r="AE20" i="14"/>
  <c r="AE11" i="14"/>
  <c r="AE23" i="14"/>
  <c r="AE21" i="14"/>
  <c r="AE24" i="14"/>
  <c r="AE19" i="14"/>
  <c r="AE27" i="14"/>
  <c r="AE25" i="14"/>
  <c r="AE22" i="14"/>
  <c r="AE6" i="14"/>
  <c r="AE26" i="14"/>
  <c r="AE28" i="14"/>
  <c r="AS12" i="14"/>
  <c r="AS7" i="14"/>
  <c r="AS15" i="14"/>
  <c r="AS10" i="14"/>
  <c r="AS13" i="14"/>
  <c r="AS8" i="14"/>
  <c r="AS16" i="14"/>
  <c r="AS11" i="14"/>
  <c r="AS14" i="14"/>
  <c r="AS18" i="14"/>
  <c r="AS17" i="14"/>
  <c r="AS21" i="14"/>
  <c r="AS24" i="14"/>
  <c r="AS19" i="14"/>
  <c r="AS27" i="14"/>
  <c r="AS9" i="14"/>
  <c r="AS22" i="14"/>
  <c r="AS25" i="14"/>
  <c r="AS23" i="14"/>
  <c r="AS26" i="14"/>
  <c r="AS20" i="14"/>
  <c r="AS28" i="14"/>
  <c r="AS6" i="14"/>
  <c r="BC14" i="14"/>
  <c r="BC9" i="14"/>
  <c r="BC17" i="14"/>
  <c r="BC17" i="16" s="1"/>
  <c r="BC12" i="14"/>
  <c r="BC7" i="14"/>
  <c r="BC15" i="14"/>
  <c r="BC10" i="14"/>
  <c r="BC13" i="14"/>
  <c r="BC8" i="14"/>
  <c r="BC16" i="14"/>
  <c r="BC20" i="14"/>
  <c r="BC23" i="14"/>
  <c r="BC18" i="14"/>
  <c r="BC21" i="14"/>
  <c r="BC11" i="14"/>
  <c r="BC24" i="14"/>
  <c r="BC19" i="14"/>
  <c r="BC27" i="14"/>
  <c r="BC25" i="14"/>
  <c r="BC6" i="14"/>
  <c r="BC22" i="14"/>
  <c r="BC26" i="14"/>
  <c r="BC28" i="14"/>
  <c r="AR7" i="14"/>
  <c r="AR15" i="14"/>
  <c r="AR10" i="14"/>
  <c r="AR13" i="14"/>
  <c r="AR8" i="14"/>
  <c r="AR16" i="14"/>
  <c r="AR11" i="14"/>
  <c r="AR14" i="14"/>
  <c r="AR9" i="14"/>
  <c r="AR17" i="14"/>
  <c r="AR21" i="14"/>
  <c r="AR24" i="14"/>
  <c r="AR12" i="14"/>
  <c r="AR19" i="14"/>
  <c r="AR22" i="14"/>
  <c r="AR25" i="14"/>
  <c r="AR20" i="14"/>
  <c r="AR18" i="14"/>
  <c r="AR26" i="14"/>
  <c r="AR23" i="14"/>
  <c r="AR28" i="14"/>
  <c r="AR6" i="14"/>
  <c r="AR27" i="14"/>
  <c r="T7" i="14"/>
  <c r="T15" i="14"/>
  <c r="T10" i="14"/>
  <c r="T18" i="14"/>
  <c r="T13" i="14"/>
  <c r="T8" i="14"/>
  <c r="T16" i="14"/>
  <c r="T11" i="14"/>
  <c r="T11" i="16" s="1"/>
  <c r="T14" i="14"/>
  <c r="T9" i="14"/>
  <c r="T17" i="14"/>
  <c r="T21" i="14"/>
  <c r="T24" i="14"/>
  <c r="T19" i="14"/>
  <c r="T22" i="14"/>
  <c r="T25" i="14"/>
  <c r="T20" i="14"/>
  <c r="T28" i="14"/>
  <c r="T12" i="14"/>
  <c r="T26" i="14"/>
  <c r="T27" i="14"/>
  <c r="T23" i="14"/>
  <c r="T6" i="14"/>
  <c r="AP13" i="14"/>
  <c r="AP13" i="21" s="1"/>
  <c r="AP8" i="14"/>
  <c r="AP16" i="14"/>
  <c r="AP11" i="14"/>
  <c r="AP11" i="21" s="1"/>
  <c r="AP14" i="14"/>
  <c r="AP9" i="14"/>
  <c r="AP9" i="21" s="1"/>
  <c r="AP17" i="14"/>
  <c r="AP17" i="21" s="1"/>
  <c r="AP12" i="14"/>
  <c r="AP12" i="21" s="1"/>
  <c r="AP7" i="14"/>
  <c r="AP15" i="14"/>
  <c r="AP15" i="21" s="1"/>
  <c r="AP19" i="14"/>
  <c r="AP19" i="21" s="1"/>
  <c r="AP22" i="14"/>
  <c r="AP22" i="21" s="1"/>
  <c r="AP10" i="14"/>
  <c r="AP20" i="14"/>
  <c r="AP20" i="21" s="1"/>
  <c r="AP23" i="14"/>
  <c r="AP18" i="14"/>
  <c r="AP26" i="14"/>
  <c r="AP26" i="21" s="1"/>
  <c r="AP24" i="14"/>
  <c r="AP24" i="21" s="1"/>
  <c r="AP25" i="14"/>
  <c r="AP21" i="14"/>
  <c r="AP28" i="14"/>
  <c r="AP28" i="21" s="1"/>
  <c r="AP6" i="14"/>
  <c r="AP27" i="14"/>
  <c r="AO8" i="14"/>
  <c r="AO16" i="14"/>
  <c r="AO11" i="14"/>
  <c r="AO11" i="21" s="1"/>
  <c r="AO14" i="14"/>
  <c r="AO9" i="14"/>
  <c r="AO9" i="21" s="1"/>
  <c r="AO17" i="14"/>
  <c r="AO17" i="21" s="1"/>
  <c r="AO12" i="14"/>
  <c r="AO12" i="21" s="1"/>
  <c r="AO7" i="14"/>
  <c r="AO15" i="14"/>
  <c r="AO15" i="21" s="1"/>
  <c r="AO10" i="14"/>
  <c r="AO22" i="14"/>
  <c r="AO22" i="21" s="1"/>
  <c r="AO13" i="14"/>
  <c r="AO13" i="21" s="1"/>
  <c r="AO25" i="14"/>
  <c r="AO20" i="14"/>
  <c r="AO20" i="21" s="1"/>
  <c r="AO23" i="14"/>
  <c r="AO18" i="14"/>
  <c r="AO26" i="14"/>
  <c r="AO26" i="21" s="1"/>
  <c r="AO21" i="14"/>
  <c r="AO19" i="14"/>
  <c r="AO19" i="21" s="1"/>
  <c r="AO27" i="14"/>
  <c r="AO24" i="14"/>
  <c r="AO24" i="21" s="1"/>
  <c r="AO28" i="14"/>
  <c r="AO28" i="21" s="1"/>
  <c r="AO6" i="14"/>
  <c r="BB9" i="14"/>
  <c r="BB12" i="14"/>
  <c r="BB7" i="14"/>
  <c r="BB15" i="14"/>
  <c r="BB15" i="16" s="1"/>
  <c r="BB10" i="14"/>
  <c r="BB13" i="14"/>
  <c r="BB8" i="14"/>
  <c r="BB16" i="14"/>
  <c r="BB11" i="14"/>
  <c r="BB23" i="14"/>
  <c r="BB18" i="14"/>
  <c r="BB26" i="14"/>
  <c r="BB14" i="14"/>
  <c r="BB21" i="14"/>
  <c r="BB24" i="14"/>
  <c r="BB17" i="14"/>
  <c r="BB19" i="14"/>
  <c r="BB27" i="14"/>
  <c r="BB22" i="14"/>
  <c r="BB20" i="14"/>
  <c r="BB6" i="14"/>
  <c r="BB28" i="14"/>
  <c r="BB25" i="14"/>
  <c r="AN11" i="14"/>
  <c r="AN14" i="14"/>
  <c r="AN9" i="14"/>
  <c r="AN17" i="14"/>
  <c r="AN17" i="21" s="1"/>
  <c r="AN12" i="14"/>
  <c r="AN7" i="14"/>
  <c r="AN15" i="14"/>
  <c r="AN10" i="14"/>
  <c r="AN13" i="14"/>
  <c r="AN20" i="14"/>
  <c r="AN23" i="14"/>
  <c r="AN18" i="14"/>
  <c r="AN26" i="14"/>
  <c r="AN8" i="14"/>
  <c r="AN21" i="14"/>
  <c r="AN24" i="14"/>
  <c r="AN16" i="14"/>
  <c r="AN22" i="14"/>
  <c r="AN25" i="14"/>
  <c r="AN28" i="14"/>
  <c r="AN6" i="14"/>
  <c r="AN19" i="14"/>
  <c r="AN27" i="14"/>
  <c r="AM14" i="14"/>
  <c r="AM9" i="14"/>
  <c r="AM17" i="14"/>
  <c r="AM12" i="14"/>
  <c r="AM12" i="16" s="1"/>
  <c r="AM7" i="14"/>
  <c r="AM15" i="14"/>
  <c r="AM10" i="14"/>
  <c r="AM13" i="14"/>
  <c r="AM8" i="14"/>
  <c r="AM16" i="14"/>
  <c r="AM20" i="14"/>
  <c r="AM23" i="14"/>
  <c r="AM11" i="14"/>
  <c r="AM18" i="14"/>
  <c r="AM21" i="14"/>
  <c r="AM24" i="14"/>
  <c r="AM19" i="14"/>
  <c r="AM27" i="14"/>
  <c r="AM25" i="14"/>
  <c r="AM22" i="14"/>
  <c r="AM6" i="14"/>
  <c r="AM26" i="14"/>
  <c r="AM28" i="14"/>
  <c r="AI10" i="14"/>
  <c r="AI13" i="14"/>
  <c r="AI8" i="14"/>
  <c r="AI16" i="14"/>
  <c r="AI11" i="14"/>
  <c r="AI14" i="14"/>
  <c r="AI9" i="14"/>
  <c r="AI17" i="14"/>
  <c r="AI12" i="14"/>
  <c r="AI24" i="14"/>
  <c r="AI19" i="14"/>
  <c r="AI27" i="14"/>
  <c r="AI22" i="14"/>
  <c r="AI25" i="14"/>
  <c r="AI7" i="14"/>
  <c r="AI20" i="14"/>
  <c r="AI23" i="14"/>
  <c r="AI15" i="14"/>
  <c r="AI21" i="14"/>
  <c r="AI18" i="14"/>
  <c r="AI28" i="14"/>
  <c r="AI26" i="14"/>
  <c r="AI6" i="14"/>
  <c r="J13" i="14"/>
  <c r="J8" i="14"/>
  <c r="J16" i="14"/>
  <c r="J11" i="14"/>
  <c r="J14" i="14"/>
  <c r="J9" i="14"/>
  <c r="J9" i="16" s="1"/>
  <c r="J17" i="14"/>
  <c r="J12" i="14"/>
  <c r="J7" i="14"/>
  <c r="J15" i="14"/>
  <c r="J19" i="14"/>
  <c r="J22" i="14"/>
  <c r="J25" i="14"/>
  <c r="J20" i="14"/>
  <c r="J28" i="14"/>
  <c r="J23" i="14"/>
  <c r="J26" i="14"/>
  <c r="J10" i="14"/>
  <c r="J18" i="14"/>
  <c r="J24" i="14"/>
  <c r="J27" i="14"/>
  <c r="J6" i="14"/>
  <c r="J21" i="14"/>
  <c r="AQ10" i="14"/>
  <c r="AQ13" i="14"/>
  <c r="AQ8" i="14"/>
  <c r="AQ16" i="14"/>
  <c r="AQ11" i="14"/>
  <c r="AQ14" i="14"/>
  <c r="AQ9" i="14"/>
  <c r="AQ17" i="14"/>
  <c r="AQ12" i="14"/>
  <c r="AQ15" i="14"/>
  <c r="AQ24" i="14"/>
  <c r="AQ19" i="14"/>
  <c r="AQ27" i="14"/>
  <c r="AQ22" i="14"/>
  <c r="AQ25" i="14"/>
  <c r="AQ20" i="14"/>
  <c r="AQ7" i="14"/>
  <c r="AQ23" i="14"/>
  <c r="AQ21" i="14"/>
  <c r="AQ28" i="14"/>
  <c r="AQ18" i="14"/>
  <c r="AQ6" i="14"/>
  <c r="AQ26" i="14"/>
  <c r="R13" i="14"/>
  <c r="R8" i="14"/>
  <c r="R16" i="14"/>
  <c r="R11" i="14"/>
  <c r="R14" i="14"/>
  <c r="R9" i="14"/>
  <c r="R17" i="14"/>
  <c r="R12" i="14"/>
  <c r="R7" i="14"/>
  <c r="R15" i="14"/>
  <c r="R10" i="14"/>
  <c r="R19" i="14"/>
  <c r="R18" i="14"/>
  <c r="R22" i="14"/>
  <c r="R25" i="14"/>
  <c r="R20" i="14"/>
  <c r="R28" i="14"/>
  <c r="R23" i="14"/>
  <c r="R26" i="14"/>
  <c r="R24" i="14"/>
  <c r="R27" i="14"/>
  <c r="R6" i="14"/>
  <c r="R6" i="16" s="1"/>
  <c r="R21" i="14"/>
  <c r="BH7" i="14"/>
  <c r="BH15" i="14"/>
  <c r="BH10" i="14"/>
  <c r="BH13" i="14"/>
  <c r="BH8" i="14"/>
  <c r="BH16" i="14"/>
  <c r="BH11" i="14"/>
  <c r="BH14" i="14"/>
  <c r="BH9" i="14"/>
  <c r="BH17" i="14"/>
  <c r="BH21" i="14"/>
  <c r="BH24" i="14"/>
  <c r="BH19" i="14"/>
  <c r="BH22" i="14"/>
  <c r="BH12" i="14"/>
  <c r="BH25" i="14"/>
  <c r="BH20" i="14"/>
  <c r="BH18" i="14"/>
  <c r="BH26" i="14"/>
  <c r="BH23" i="14"/>
  <c r="BH27" i="14"/>
  <c r="BH28" i="14"/>
  <c r="BH6" i="14"/>
  <c r="AG8" i="14"/>
  <c r="AG16" i="14"/>
  <c r="AG11" i="14"/>
  <c r="AG11" i="21" s="1"/>
  <c r="AG14" i="14"/>
  <c r="AG9" i="14"/>
  <c r="AG17" i="14"/>
  <c r="AG12" i="14"/>
  <c r="AG7" i="14"/>
  <c r="AG15" i="14"/>
  <c r="AG10" i="14"/>
  <c r="AG18" i="14"/>
  <c r="AG13" i="14"/>
  <c r="AG22" i="14"/>
  <c r="AG25" i="14"/>
  <c r="AG20" i="14"/>
  <c r="AG23" i="14"/>
  <c r="AG26" i="14"/>
  <c r="AG21" i="14"/>
  <c r="AG19" i="14"/>
  <c r="AG27" i="14"/>
  <c r="AG28" i="14"/>
  <c r="AG6" i="14"/>
  <c r="AG24" i="14"/>
  <c r="AK12" i="14"/>
  <c r="AK7" i="14"/>
  <c r="AK7" i="16" s="1"/>
  <c r="AK15" i="14"/>
  <c r="AK10" i="14"/>
  <c r="AK13" i="14"/>
  <c r="AK8" i="14"/>
  <c r="AK16" i="14"/>
  <c r="AK11" i="14"/>
  <c r="AK14" i="14"/>
  <c r="AK18" i="14"/>
  <c r="AK21" i="14"/>
  <c r="AK24" i="14"/>
  <c r="AK9" i="14"/>
  <c r="AK19" i="14"/>
  <c r="AK27" i="14"/>
  <c r="AK22" i="14"/>
  <c r="AK25" i="14"/>
  <c r="AK17" i="14"/>
  <c r="AK23" i="14"/>
  <c r="AK20" i="14"/>
  <c r="AK26" i="14"/>
  <c r="AK28" i="14"/>
  <c r="AK6" i="14"/>
  <c r="AJ7" i="14"/>
  <c r="AJ15" i="14"/>
  <c r="AJ10" i="14"/>
  <c r="AJ13" i="14"/>
  <c r="AJ8" i="14"/>
  <c r="AJ16" i="14"/>
  <c r="AJ11" i="14"/>
  <c r="AJ14" i="14"/>
  <c r="AJ9" i="14"/>
  <c r="AJ17" i="14"/>
  <c r="AJ21" i="14"/>
  <c r="AJ12" i="14"/>
  <c r="AJ24" i="14"/>
  <c r="AJ19" i="14"/>
  <c r="AJ22" i="14"/>
  <c r="AJ25" i="14"/>
  <c r="AJ20" i="14"/>
  <c r="AJ18" i="14"/>
  <c r="AJ26" i="14"/>
  <c r="AJ23" i="14"/>
  <c r="AJ27" i="14"/>
  <c r="AJ28" i="14"/>
  <c r="AJ6" i="14"/>
  <c r="Z13" i="14"/>
  <c r="Z13" i="21" s="1"/>
  <c r="Z8" i="14"/>
  <c r="Z16" i="14"/>
  <c r="Z11" i="14"/>
  <c r="Z11" i="21" s="1"/>
  <c r="Z14" i="14"/>
  <c r="Z9" i="14"/>
  <c r="Z9" i="21" s="1"/>
  <c r="Z17" i="14"/>
  <c r="Z17" i="21" s="1"/>
  <c r="Z12" i="14"/>
  <c r="Z12" i="21" s="1"/>
  <c r="Z7" i="14"/>
  <c r="Z15" i="14"/>
  <c r="Z15" i="21" s="1"/>
  <c r="Z19" i="14"/>
  <c r="Z19" i="21" s="1"/>
  <c r="Z10" i="14"/>
  <c r="Z22" i="14"/>
  <c r="Z22" i="21" s="1"/>
  <c r="Z25" i="14"/>
  <c r="Z18" i="14"/>
  <c r="Z20" i="14"/>
  <c r="Z20" i="21" s="1"/>
  <c r="Z28" i="14"/>
  <c r="Z28" i="21" s="1"/>
  <c r="Z23" i="14"/>
  <c r="Z26" i="14"/>
  <c r="Z26" i="21" s="1"/>
  <c r="Z24" i="14"/>
  <c r="Z24" i="21" s="1"/>
  <c r="Z21" i="14"/>
  <c r="Z6" i="14"/>
  <c r="Z27" i="14"/>
  <c r="AD9" i="14"/>
  <c r="AD12" i="14"/>
  <c r="AD7" i="14"/>
  <c r="AD15" i="14"/>
  <c r="AD15" i="16" s="1"/>
  <c r="AD15" i="17" s="1"/>
  <c r="AD10" i="14"/>
  <c r="AD18" i="14"/>
  <c r="AD13" i="14"/>
  <c r="AD8" i="14"/>
  <c r="AD16" i="14"/>
  <c r="AD11" i="14"/>
  <c r="AD23" i="14"/>
  <c r="AD26" i="14"/>
  <c r="AD21" i="14"/>
  <c r="AD24" i="14"/>
  <c r="AD19" i="14"/>
  <c r="AD27" i="14"/>
  <c r="AD22" i="14"/>
  <c r="AD14" i="14"/>
  <c r="AD20" i="14"/>
  <c r="AD28" i="14"/>
  <c r="AD6" i="14"/>
  <c r="AD17" i="14"/>
  <c r="AD25" i="14"/>
  <c r="AC12" i="14"/>
  <c r="AC7" i="14"/>
  <c r="AC15" i="14"/>
  <c r="AC10" i="14"/>
  <c r="AC18" i="14"/>
  <c r="AC13" i="14"/>
  <c r="AC8" i="14"/>
  <c r="AC16" i="14"/>
  <c r="AC11" i="14"/>
  <c r="AC14" i="14"/>
  <c r="AC21" i="14"/>
  <c r="AC9" i="14"/>
  <c r="AC24" i="14"/>
  <c r="AC19" i="14"/>
  <c r="AC27" i="14"/>
  <c r="AC22" i="14"/>
  <c r="AC17" i="14"/>
  <c r="AC25" i="14"/>
  <c r="AC23" i="14"/>
  <c r="AC20" i="14"/>
  <c r="AC26" i="14"/>
  <c r="AC28" i="14"/>
  <c r="AC6" i="14"/>
  <c r="O14" i="14"/>
  <c r="O9" i="14"/>
  <c r="O17" i="14"/>
  <c r="O12" i="14"/>
  <c r="O7" i="14"/>
  <c r="O15" i="14"/>
  <c r="O10" i="14"/>
  <c r="O18" i="14"/>
  <c r="O13" i="14"/>
  <c r="O8" i="14"/>
  <c r="O16" i="14"/>
  <c r="O20" i="14"/>
  <c r="O23" i="14"/>
  <c r="O21" i="14"/>
  <c r="O24" i="14"/>
  <c r="O19" i="14"/>
  <c r="O27" i="14"/>
  <c r="O11" i="14"/>
  <c r="O25" i="14"/>
  <c r="O28" i="14"/>
  <c r="O6" i="14"/>
  <c r="O26" i="14"/>
  <c r="O22" i="14"/>
  <c r="BY129" i="24"/>
  <c r="BL147" i="24"/>
  <c r="T129" i="6"/>
  <c r="M123" i="6"/>
  <c r="M112" i="6" s="1"/>
  <c r="BA158" i="6"/>
  <c r="BA159" i="6" s="1"/>
  <c r="BA160" i="6" s="1"/>
  <c r="BA147" i="6" s="1"/>
  <c r="BY160" i="24"/>
  <c r="BY147" i="24" s="1"/>
  <c r="D90" i="6"/>
  <c r="D81" i="6" s="1"/>
  <c r="O147" i="6"/>
  <c r="BP129" i="6"/>
  <c r="CB139" i="24"/>
  <c r="CB140" i="24" s="1"/>
  <c r="CB141" i="24" s="1"/>
  <c r="CB129" i="24" s="1"/>
  <c r="BO160" i="24"/>
  <c r="BO147" i="24" s="1"/>
  <c r="CD112" i="24"/>
  <c r="AI123" i="24"/>
  <c r="AI112" i="24" s="1"/>
  <c r="O159" i="24"/>
  <c r="O160" i="24" s="1"/>
  <c r="O147" i="24" s="1"/>
  <c r="BS147" i="6"/>
  <c r="CE158" i="5"/>
  <c r="CE159" i="5" s="1"/>
  <c r="AC160" i="6"/>
  <c r="AC147" i="6" s="1"/>
  <c r="BB140" i="6"/>
  <c r="BB141" i="6" s="1"/>
  <c r="BB129" i="6" s="1"/>
  <c r="CD159" i="6"/>
  <c r="CD160" i="6" s="1"/>
  <c r="CD147" i="6" s="1"/>
  <c r="AN140" i="24"/>
  <c r="AN141" i="24" s="1"/>
  <c r="AN129" i="24" s="1"/>
  <c r="BY140" i="6"/>
  <c r="BY141" i="6" s="1"/>
  <c r="BY129" i="6" s="1"/>
  <c r="Y123" i="6"/>
  <c r="Y112" i="6" s="1"/>
  <c r="BX160" i="24"/>
  <c r="BX147" i="24" s="1"/>
  <c r="Z147" i="5"/>
  <c r="CG159" i="6"/>
  <c r="CG160" i="6" s="1"/>
  <c r="CG147" i="6" s="1"/>
  <c r="CH147" i="6"/>
  <c r="AH159" i="5"/>
  <c r="AH160" i="5" s="1"/>
  <c r="V158" i="24"/>
  <c r="V159" i="24" s="1"/>
  <c r="V160" i="24" s="1"/>
  <c r="V147" i="24" s="1"/>
  <c r="BJ160" i="6"/>
  <c r="BJ147" i="6" s="1"/>
  <c r="K141" i="6"/>
  <c r="K129" i="6" s="1"/>
  <c r="D140" i="6"/>
  <c r="D141" i="6" s="1"/>
  <c r="D129" i="6" s="1"/>
  <c r="AK112" i="24"/>
  <c r="D129" i="24"/>
  <c r="M147" i="6"/>
  <c r="AQ147" i="24"/>
  <c r="G123" i="6"/>
  <c r="G112" i="6" s="1"/>
  <c r="AG147" i="24"/>
  <c r="AB160" i="24"/>
  <c r="AB147" i="24" s="1"/>
  <c r="BS158" i="24"/>
  <c r="BS159" i="24" s="1"/>
  <c r="BS160" i="24" s="1"/>
  <c r="BS147" i="24" s="1"/>
  <c r="AO147" i="24"/>
  <c r="AG123" i="24"/>
  <c r="AG112" i="24" s="1"/>
  <c r="BK159" i="6"/>
  <c r="BK160" i="6" s="1"/>
  <c r="BK147" i="6" s="1"/>
  <c r="AL158" i="24"/>
  <c r="AL159" i="24" s="1"/>
  <c r="AL160" i="24" s="1"/>
  <c r="AL147" i="24" s="1"/>
  <c r="AI129" i="24"/>
  <c r="AR160" i="24"/>
  <c r="AR147" i="24" s="1"/>
  <c r="AF158" i="24"/>
  <c r="AF159" i="24" s="1"/>
  <c r="AF160" i="24" s="1"/>
  <c r="AF147" i="24" s="1"/>
  <c r="AW139" i="24"/>
  <c r="AW140" i="24" s="1"/>
  <c r="AW141" i="24" s="1"/>
  <c r="AW129" i="24" s="1"/>
  <c r="AA157" i="24"/>
  <c r="AA158" i="24" s="1"/>
  <c r="AA159" i="24" s="1"/>
  <c r="AA160" i="24" s="1"/>
  <c r="AA147" i="24" s="1"/>
  <c r="N139" i="6"/>
  <c r="N140" i="6" s="1"/>
  <c r="N141" i="6" s="1"/>
  <c r="N129" i="6" s="1"/>
  <c r="J138" i="24"/>
  <c r="U157" i="24"/>
  <c r="U158" i="24" s="1"/>
  <c r="U159" i="24" s="1"/>
  <c r="U160" i="24" s="1"/>
  <c r="U147" i="24" s="1"/>
  <c r="BB160" i="24"/>
  <c r="BB147" i="24" s="1"/>
  <c r="D96" i="24"/>
  <c r="CC158" i="6"/>
  <c r="CC159" i="6" s="1"/>
  <c r="BZ157" i="6"/>
  <c r="BZ158" i="6" s="1"/>
  <c r="BZ159" i="6" s="1"/>
  <c r="BZ160" i="6" s="1"/>
  <c r="BZ147" i="6" s="1"/>
  <c r="AP141" i="5"/>
  <c r="AP129" i="5" s="1"/>
  <c r="K157" i="5"/>
  <c r="K158" i="5" s="1"/>
  <c r="K159" i="5" s="1"/>
  <c r="AP160" i="5"/>
  <c r="AP147" i="5" s="1"/>
  <c r="P156" i="5"/>
  <c r="P157" i="5" s="1"/>
  <c r="P158" i="5" s="1"/>
  <c r="P159" i="5" s="1"/>
  <c r="P160" i="5" s="1"/>
  <c r="P147" i="5" s="1"/>
  <c r="AK129" i="5"/>
  <c r="BM157" i="5"/>
  <c r="BM158" i="5" s="1"/>
  <c r="BM159" i="5" s="1"/>
  <c r="BM160" i="5" s="1"/>
  <c r="BM147" i="5" s="1"/>
  <c r="BQ129" i="5"/>
  <c r="L140" i="5"/>
  <c r="L141" i="5" s="1"/>
  <c r="L129" i="5" s="1"/>
  <c r="AG139" i="5"/>
  <c r="AG140" i="5" s="1"/>
  <c r="AG141" i="5" s="1"/>
  <c r="AG129" i="5" s="1"/>
  <c r="AH96" i="5"/>
  <c r="R123" i="5"/>
  <c r="R112" i="5" s="1"/>
  <c r="BP122" i="5"/>
  <c r="BP123" i="5" s="1"/>
  <c r="BP112" i="5" s="1"/>
  <c r="J123" i="5"/>
  <c r="J112" i="5" s="1"/>
  <c r="BP67" i="5"/>
  <c r="I81" i="24"/>
  <c r="AO81" i="5"/>
  <c r="AS81" i="6"/>
  <c r="AZ28" i="16"/>
  <c r="AZ28" i="17" s="1"/>
  <c r="AF27" i="13"/>
  <c r="BF15" i="13"/>
  <c r="BC9" i="13"/>
  <c r="AG28" i="13"/>
  <c r="V21" i="13"/>
  <c r="R7" i="13"/>
  <c r="X21" i="13"/>
  <c r="K26" i="13"/>
  <c r="K26" i="21" s="1"/>
  <c r="K19" i="13"/>
  <c r="K8" i="13"/>
  <c r="W7" i="13"/>
  <c r="AI6" i="13"/>
  <c r="K23" i="13"/>
  <c r="AB20" i="13"/>
  <c r="AK21" i="13"/>
  <c r="K20" i="13"/>
  <c r="AB7" i="13"/>
  <c r="V27" i="13"/>
  <c r="K11" i="13"/>
  <c r="W20" i="13"/>
  <c r="R14" i="13"/>
  <c r="K17" i="13"/>
  <c r="X28" i="13"/>
  <c r="X28" i="21" s="1"/>
  <c r="W18" i="13"/>
  <c r="K27" i="13"/>
  <c r="K16" i="13"/>
  <c r="X13" i="13"/>
  <c r="W12" i="13"/>
  <c r="K28" i="13"/>
  <c r="K28" i="21" s="1"/>
  <c r="K6" i="13"/>
  <c r="X9" i="13"/>
  <c r="W19" i="13"/>
  <c r="K12" i="13"/>
  <c r="K18" i="13"/>
  <c r="K14" i="13"/>
  <c r="AB22" i="13"/>
  <c r="AB22" i="21" s="1"/>
  <c r="X19" i="13"/>
  <c r="Y23" i="13"/>
  <c r="W15" i="13"/>
  <c r="V19" i="13"/>
  <c r="K24" i="13"/>
  <c r="K7" i="13"/>
  <c r="K13" i="13"/>
  <c r="AI27" i="13"/>
  <c r="X10" i="13"/>
  <c r="W8" i="13"/>
  <c r="V12" i="13"/>
  <c r="K15" i="13"/>
  <c r="K25" i="13"/>
  <c r="K10" i="13"/>
  <c r="AI18" i="13"/>
  <c r="X15" i="13"/>
  <c r="AA6" i="13"/>
  <c r="W6" i="13"/>
  <c r="K22" i="13"/>
  <c r="K21" i="13"/>
  <c r="AB8" i="13"/>
  <c r="X24" i="13"/>
  <c r="BB26" i="13"/>
  <c r="O22" i="13"/>
  <c r="AA23" i="13"/>
  <c r="V8" i="13"/>
  <c r="O20" i="13"/>
  <c r="O25" i="13"/>
  <c r="S24" i="13"/>
  <c r="O24" i="13"/>
  <c r="O13" i="13"/>
  <c r="V17" i="13"/>
  <c r="BE24" i="13"/>
  <c r="G21" i="13"/>
  <c r="AI17" i="13"/>
  <c r="O10" i="13"/>
  <c r="AB24" i="13"/>
  <c r="AB24" i="21" s="1"/>
  <c r="O19" i="13"/>
  <c r="BD23" i="13"/>
  <c r="AB13" i="13"/>
  <c r="AK12" i="13"/>
  <c r="O9" i="13"/>
  <c r="AQ26" i="13"/>
  <c r="AQ26" i="21" s="1"/>
  <c r="AA11" i="13"/>
  <c r="G12" i="13"/>
  <c r="AA15" i="13"/>
  <c r="AA21" i="13"/>
  <c r="H19" i="13"/>
  <c r="AA25" i="13"/>
  <c r="G22" i="13"/>
  <c r="AA17" i="13"/>
  <c r="G28" i="13"/>
  <c r="U27" i="13"/>
  <c r="AA22" i="13"/>
  <c r="AA16" i="13"/>
  <c r="G15" i="13"/>
  <c r="U24" i="13"/>
  <c r="AT20" i="13"/>
  <c r="AA12" i="13"/>
  <c r="AA8" i="13"/>
  <c r="G8" i="13"/>
  <c r="U12" i="13"/>
  <c r="BD19" i="13"/>
  <c r="W23" i="13"/>
  <c r="W16" i="13"/>
  <c r="W13" i="13"/>
  <c r="S18" i="13"/>
  <c r="H20" i="13"/>
  <c r="G16" i="13"/>
  <c r="G13" i="13"/>
  <c r="AB23" i="13"/>
  <c r="AW26" i="13"/>
  <c r="U9" i="13"/>
  <c r="O27" i="13"/>
  <c r="O16" i="13"/>
  <c r="BD8" i="13"/>
  <c r="W27" i="13"/>
  <c r="W25" i="13"/>
  <c r="W10" i="13"/>
  <c r="S13" i="13"/>
  <c r="BI16" i="13"/>
  <c r="G26" i="13"/>
  <c r="G10" i="13"/>
  <c r="AB19" i="13"/>
  <c r="AW7" i="13"/>
  <c r="U18" i="13"/>
  <c r="O11" i="13"/>
  <c r="O15" i="13"/>
  <c r="AG24" i="13"/>
  <c r="BD17" i="13"/>
  <c r="AE23" i="13"/>
  <c r="BD11" i="13"/>
  <c r="W26" i="13"/>
  <c r="W24" i="13"/>
  <c r="W17" i="13"/>
  <c r="BH16" i="13"/>
  <c r="BE22" i="13"/>
  <c r="G7" i="13"/>
  <c r="G9" i="13"/>
  <c r="AM23" i="13"/>
  <c r="AG17" i="13"/>
  <c r="AE25" i="13"/>
  <c r="W28" i="13"/>
  <c r="W28" i="21" s="1"/>
  <c r="W11" i="13"/>
  <c r="W9" i="13"/>
  <c r="BH14" i="13"/>
  <c r="BE19" i="13"/>
  <c r="G27" i="13"/>
  <c r="G25" i="13"/>
  <c r="G14" i="13"/>
  <c r="AB14" i="13"/>
  <c r="AM18" i="13"/>
  <c r="O26" i="13"/>
  <c r="O17" i="13"/>
  <c r="AG23" i="13"/>
  <c r="AE17" i="13"/>
  <c r="W22" i="13"/>
  <c r="W21" i="13"/>
  <c r="AV22" i="13"/>
  <c r="G23" i="13"/>
  <c r="G18" i="13"/>
  <c r="G6" i="13"/>
  <c r="AM17" i="13"/>
  <c r="AG6" i="13"/>
  <c r="BD24" i="13"/>
  <c r="AV18" i="13"/>
  <c r="AE28" i="13"/>
  <c r="AE28" i="21" s="1"/>
  <c r="AE8" i="13"/>
  <c r="AE9" i="13"/>
  <c r="BH28" i="13"/>
  <c r="BH26" i="13"/>
  <c r="BH11" i="13"/>
  <c r="BE17" i="13"/>
  <c r="BE21" i="13"/>
  <c r="BE11" i="13"/>
  <c r="AW28" i="13"/>
  <c r="AW28" i="21" s="1"/>
  <c r="AW11" i="13"/>
  <c r="AM22" i="13"/>
  <c r="AM16" i="13"/>
  <c r="AM9" i="13"/>
  <c r="AQ18" i="13"/>
  <c r="AG10" i="13"/>
  <c r="AE26" i="13"/>
  <c r="AE26" i="21" s="1"/>
  <c r="AE24" i="13"/>
  <c r="AE24" i="21" s="1"/>
  <c r="AE14" i="13"/>
  <c r="BH27" i="13"/>
  <c r="BH25" i="13"/>
  <c r="BH13" i="13"/>
  <c r="BE13" i="13"/>
  <c r="BE10" i="13"/>
  <c r="BE8" i="13"/>
  <c r="AW27" i="13"/>
  <c r="AW8" i="13"/>
  <c r="AM28" i="13"/>
  <c r="AM28" i="21" s="1"/>
  <c r="AM11" i="13"/>
  <c r="AM14" i="13"/>
  <c r="AQ25" i="13"/>
  <c r="AG16" i="13"/>
  <c r="AE11" i="13"/>
  <c r="AE21" i="13"/>
  <c r="AE6" i="13"/>
  <c r="BH17" i="13"/>
  <c r="BH8" i="13"/>
  <c r="BH18" i="13"/>
  <c r="BE27" i="13"/>
  <c r="BE23" i="13"/>
  <c r="BE6" i="13"/>
  <c r="AW25" i="13"/>
  <c r="AW6" i="13"/>
  <c r="AM15" i="13"/>
  <c r="AM21" i="13"/>
  <c r="AM6" i="13"/>
  <c r="AQ8" i="13"/>
  <c r="AE15" i="13"/>
  <c r="AE19" i="13"/>
  <c r="BH24" i="13"/>
  <c r="BH21" i="13"/>
  <c r="BH10" i="13"/>
  <c r="BE20" i="13"/>
  <c r="BE15" i="13"/>
  <c r="AW13" i="13"/>
  <c r="AM7" i="13"/>
  <c r="AM8" i="13"/>
  <c r="AQ6" i="13"/>
  <c r="AE27" i="13"/>
  <c r="AE22" i="13"/>
  <c r="AE22" i="21" s="1"/>
  <c r="AE13" i="13"/>
  <c r="BH19" i="13"/>
  <c r="BH12" i="13"/>
  <c r="BH15" i="13"/>
  <c r="BE25" i="13"/>
  <c r="BE16" i="13"/>
  <c r="BE7" i="13"/>
  <c r="AL28" i="13"/>
  <c r="AW16" i="13"/>
  <c r="AM27" i="13"/>
  <c r="AM26" i="13"/>
  <c r="AM26" i="21" s="1"/>
  <c r="AM13" i="13"/>
  <c r="BB18" i="13"/>
  <c r="AC14" i="13"/>
  <c r="AG12" i="13"/>
  <c r="AE18" i="13"/>
  <c r="AE20" i="13"/>
  <c r="AE10" i="13"/>
  <c r="BH23" i="13"/>
  <c r="BH9" i="13"/>
  <c r="BH7" i="13"/>
  <c r="BE28" i="13"/>
  <c r="BE18" i="13"/>
  <c r="BE12" i="13"/>
  <c r="AW23" i="13"/>
  <c r="AM24" i="13"/>
  <c r="AM19" i="13"/>
  <c r="AM10" i="13"/>
  <c r="BB12" i="13"/>
  <c r="AG14" i="13"/>
  <c r="AE16" i="13"/>
  <c r="AE7" i="13"/>
  <c r="BH20" i="13"/>
  <c r="BH22" i="13"/>
  <c r="BE9" i="13"/>
  <c r="BE26" i="13"/>
  <c r="AW9" i="13"/>
  <c r="AM20" i="13"/>
  <c r="AM25" i="13"/>
  <c r="AQ27" i="13"/>
  <c r="AF19" i="13"/>
  <c r="BF26" i="13"/>
  <c r="V26" i="13"/>
  <c r="V23" i="13"/>
  <c r="V13" i="13"/>
  <c r="AI21" i="13"/>
  <c r="AF9" i="13"/>
  <c r="BF28" i="13"/>
  <c r="V14" i="13"/>
  <c r="V10" i="13"/>
  <c r="V15" i="13"/>
  <c r="AI20" i="13"/>
  <c r="AF14" i="13"/>
  <c r="BF21" i="13"/>
  <c r="V28" i="13"/>
  <c r="V28" i="21" s="1"/>
  <c r="V20" i="13"/>
  <c r="V7" i="13"/>
  <c r="AI11" i="13"/>
  <c r="AI25" i="13"/>
  <c r="BF12" i="13"/>
  <c r="V25" i="13"/>
  <c r="V24" i="13"/>
  <c r="V9" i="13"/>
  <c r="AI24" i="13"/>
  <c r="AI16" i="13"/>
  <c r="BF9" i="13"/>
  <c r="V22" i="13"/>
  <c r="V11" i="13"/>
  <c r="V6" i="13"/>
  <c r="AI23" i="13"/>
  <c r="AI8" i="13"/>
  <c r="C6" i="13"/>
  <c r="AF8" i="13"/>
  <c r="V18" i="13"/>
  <c r="AI7" i="13"/>
  <c r="AI13" i="13"/>
  <c r="BI22" i="13"/>
  <c r="BC15" i="13"/>
  <c r="BB25" i="13"/>
  <c r="BB20" i="13"/>
  <c r="BB7" i="13"/>
  <c r="AC23" i="13"/>
  <c r="BI13" i="13"/>
  <c r="BA21" i="13"/>
  <c r="BB17" i="13"/>
  <c r="BB24" i="13"/>
  <c r="BB9" i="13"/>
  <c r="AC27" i="13"/>
  <c r="AC22" i="13"/>
  <c r="AC22" i="21" s="1"/>
  <c r="BI10" i="13"/>
  <c r="BA20" i="13"/>
  <c r="BB28" i="13"/>
  <c r="BB11" i="13"/>
  <c r="BB6" i="13"/>
  <c r="AC20" i="13"/>
  <c r="AC11" i="13"/>
  <c r="BI6" i="13"/>
  <c r="BA7" i="13"/>
  <c r="BB19" i="13"/>
  <c r="BB16" i="13"/>
  <c r="AC16" i="13"/>
  <c r="AC8" i="13"/>
  <c r="BI9" i="13"/>
  <c r="BA6" i="13"/>
  <c r="BB21" i="13"/>
  <c r="BB10" i="13"/>
  <c r="BB8" i="13"/>
  <c r="AC9" i="13"/>
  <c r="AC15" i="13"/>
  <c r="BI21" i="13"/>
  <c r="BB22" i="13"/>
  <c r="BB27" i="13"/>
  <c r="BB13" i="13"/>
  <c r="AC28" i="13"/>
  <c r="AC28" i="21" s="1"/>
  <c r="AC7" i="13"/>
  <c r="BI28" i="13"/>
  <c r="BI28" i="21" s="1"/>
  <c r="BC28" i="13"/>
  <c r="BB14" i="13"/>
  <c r="BB23" i="13"/>
  <c r="AC26" i="13"/>
  <c r="AC26" i="21" s="1"/>
  <c r="AC12" i="13"/>
  <c r="BD28" i="13"/>
  <c r="BD22" i="13"/>
  <c r="BD7" i="13"/>
  <c r="AV25" i="13"/>
  <c r="AV6" i="13"/>
  <c r="C18" i="13"/>
  <c r="AX16" i="13"/>
  <c r="Y24" i="13"/>
  <c r="AT28" i="13"/>
  <c r="AT28" i="21" s="1"/>
  <c r="BD13" i="13"/>
  <c r="BD12" i="13"/>
  <c r="BD9" i="13"/>
  <c r="AV21" i="13"/>
  <c r="Y10" i="13"/>
  <c r="AT14" i="13"/>
  <c r="BD27" i="13"/>
  <c r="BD21" i="13"/>
  <c r="BD14" i="13"/>
  <c r="AV16" i="13"/>
  <c r="Y7" i="13"/>
  <c r="AT13" i="13"/>
  <c r="AX22" i="13"/>
  <c r="Y11" i="13"/>
  <c r="BD20" i="13"/>
  <c r="BD18" i="13"/>
  <c r="BD6" i="13"/>
  <c r="AV24" i="13"/>
  <c r="AV7" i="13"/>
  <c r="AX14" i="13"/>
  <c r="Y25" i="13"/>
  <c r="Y6" i="13"/>
  <c r="BD16" i="13"/>
  <c r="BD10" i="13"/>
  <c r="AV28" i="13"/>
  <c r="AV28" i="21" s="1"/>
  <c r="AV17" i="13"/>
  <c r="AX15" i="13"/>
  <c r="Y21" i="13"/>
  <c r="BD26" i="13"/>
  <c r="BD25" i="13"/>
  <c r="AV27" i="13"/>
  <c r="AV11" i="13"/>
  <c r="AX9" i="13"/>
  <c r="Y17" i="13"/>
  <c r="AT25" i="13"/>
  <c r="S20" i="13"/>
  <c r="R12" i="13"/>
  <c r="C21" i="13"/>
  <c r="S7" i="13"/>
  <c r="S25" i="13"/>
  <c r="S6" i="13"/>
  <c r="I28" i="13"/>
  <c r="I28" i="21" s="1"/>
  <c r="R10" i="13"/>
  <c r="R22" i="13"/>
  <c r="R9" i="13"/>
  <c r="H15" i="13"/>
  <c r="AL7" i="13"/>
  <c r="BC19" i="13"/>
  <c r="BC21" i="13"/>
  <c r="BC6" i="13"/>
  <c r="C27" i="13"/>
  <c r="C25" i="13"/>
  <c r="I24" i="13"/>
  <c r="I24" i="21" s="1"/>
  <c r="R26" i="13"/>
  <c r="BC11" i="13"/>
  <c r="S26" i="13"/>
  <c r="S17" i="13"/>
  <c r="I18" i="13"/>
  <c r="R19" i="13"/>
  <c r="R21" i="13"/>
  <c r="R11" i="13"/>
  <c r="E24" i="13"/>
  <c r="BC20" i="13"/>
  <c r="BC8" i="13"/>
  <c r="C26" i="13"/>
  <c r="C7" i="13"/>
  <c r="S27" i="13"/>
  <c r="BC24" i="13"/>
  <c r="S22" i="13"/>
  <c r="S12" i="13"/>
  <c r="S9" i="13"/>
  <c r="I10" i="13"/>
  <c r="R15" i="13"/>
  <c r="R18" i="13"/>
  <c r="R16" i="13"/>
  <c r="E23" i="13"/>
  <c r="BC23" i="13"/>
  <c r="BC18" i="13"/>
  <c r="BC13" i="13"/>
  <c r="C24" i="13"/>
  <c r="C14" i="13"/>
  <c r="J24" i="13"/>
  <c r="S10" i="13"/>
  <c r="R28" i="13"/>
  <c r="R28" i="21" s="1"/>
  <c r="BC14" i="13"/>
  <c r="S23" i="13"/>
  <c r="S11" i="13"/>
  <c r="S14" i="13"/>
  <c r="I14" i="13"/>
  <c r="R27" i="13"/>
  <c r="R24" i="13"/>
  <c r="R8" i="13"/>
  <c r="E18" i="13"/>
  <c r="AD19" i="13"/>
  <c r="BC27" i="13"/>
  <c r="BC7" i="13"/>
  <c r="BC10" i="13"/>
  <c r="C22" i="13"/>
  <c r="C16" i="13"/>
  <c r="J20" i="13"/>
  <c r="S19" i="13"/>
  <c r="S28" i="13"/>
  <c r="S28" i="21" s="1"/>
  <c r="S16" i="13"/>
  <c r="I19" i="13"/>
  <c r="R25" i="13"/>
  <c r="R23" i="13"/>
  <c r="R13" i="13"/>
  <c r="AD20" i="13"/>
  <c r="BC22" i="13"/>
  <c r="BC25" i="13"/>
  <c r="BC12" i="13"/>
  <c r="C19" i="13"/>
  <c r="C8" i="13"/>
  <c r="S15" i="13"/>
  <c r="S21" i="13"/>
  <c r="R17" i="13"/>
  <c r="R20" i="13"/>
  <c r="AD12" i="13"/>
  <c r="BC26" i="13"/>
  <c r="BC16" i="13"/>
  <c r="C28" i="13"/>
  <c r="C10" i="13"/>
  <c r="AA7" i="13"/>
  <c r="AA28" i="13"/>
  <c r="AA28" i="21" s="1"/>
  <c r="AA14" i="13"/>
  <c r="N8" i="13"/>
  <c r="AV20" i="13"/>
  <c r="AV26" i="13"/>
  <c r="AV14" i="13"/>
  <c r="H27" i="13"/>
  <c r="H10" i="13"/>
  <c r="E27" i="13"/>
  <c r="E13" i="13"/>
  <c r="E8" i="13"/>
  <c r="BI17" i="13"/>
  <c r="BI23" i="13"/>
  <c r="BI8" i="13"/>
  <c r="AD18" i="13"/>
  <c r="AD21" i="13"/>
  <c r="AD7" i="13"/>
  <c r="AL22" i="13"/>
  <c r="AL15" i="13"/>
  <c r="X27" i="13"/>
  <c r="X12" i="13"/>
  <c r="X17" i="13"/>
  <c r="U28" i="13"/>
  <c r="U28" i="21" s="1"/>
  <c r="BA13" i="13"/>
  <c r="AK24" i="13"/>
  <c r="AX19" i="13"/>
  <c r="AG27" i="13"/>
  <c r="AG15" i="13"/>
  <c r="AT22" i="13"/>
  <c r="AT8" i="13"/>
  <c r="H12" i="13"/>
  <c r="H24" i="13"/>
  <c r="H24" i="21" s="1"/>
  <c r="H7" i="13"/>
  <c r="E26" i="13"/>
  <c r="E9" i="13"/>
  <c r="E10" i="13"/>
  <c r="BI20" i="13"/>
  <c r="BI18" i="13"/>
  <c r="BI15" i="13"/>
  <c r="AD22" i="13"/>
  <c r="AD22" i="21" s="1"/>
  <c r="AD11" i="13"/>
  <c r="AD9" i="13"/>
  <c r="AL20" i="13"/>
  <c r="AL9" i="13"/>
  <c r="X23" i="13"/>
  <c r="X8" i="13"/>
  <c r="X14" i="13"/>
  <c r="U23" i="13"/>
  <c r="BA23" i="13"/>
  <c r="AK18" i="13"/>
  <c r="AX10" i="13"/>
  <c r="AT23" i="13"/>
  <c r="AT15" i="13"/>
  <c r="AA27" i="13"/>
  <c r="AA20" i="13"/>
  <c r="AA13" i="13"/>
  <c r="AV13" i="13"/>
  <c r="AV10" i="13"/>
  <c r="H28" i="13"/>
  <c r="H28" i="21" s="1"/>
  <c r="H22" i="13"/>
  <c r="H22" i="21" s="1"/>
  <c r="H17" i="13"/>
  <c r="E21" i="13"/>
  <c r="E22" i="13"/>
  <c r="E15" i="13"/>
  <c r="BI26" i="13"/>
  <c r="BI26" i="21" s="1"/>
  <c r="BI14" i="13"/>
  <c r="BI7" i="13"/>
  <c r="AD28" i="13"/>
  <c r="AD28" i="21" s="1"/>
  <c r="AD24" i="13"/>
  <c r="AD24" i="21" s="1"/>
  <c r="AD6" i="13"/>
  <c r="AL24" i="13"/>
  <c r="AL6" i="13"/>
  <c r="X16" i="13"/>
  <c r="X26" i="13"/>
  <c r="X11" i="13"/>
  <c r="U22" i="13"/>
  <c r="BA17" i="13"/>
  <c r="AK26" i="13"/>
  <c r="AX7" i="13"/>
  <c r="AX23" i="13"/>
  <c r="AG21" i="13"/>
  <c r="AG19" i="13"/>
  <c r="AT11" i="13"/>
  <c r="AT12" i="13"/>
  <c r="AF26" i="13"/>
  <c r="AA24" i="13"/>
  <c r="AA18" i="13"/>
  <c r="AA10" i="13"/>
  <c r="N25" i="13"/>
  <c r="AV19" i="13"/>
  <c r="AV8" i="13"/>
  <c r="AV15" i="13"/>
  <c r="H25" i="13"/>
  <c r="H21" i="13"/>
  <c r="H9" i="13"/>
  <c r="E20" i="13"/>
  <c r="E14" i="13"/>
  <c r="E7" i="13"/>
  <c r="BI25" i="13"/>
  <c r="BI19" i="13"/>
  <c r="BI12" i="13"/>
  <c r="AD26" i="13"/>
  <c r="AD26" i="21" s="1"/>
  <c r="AD16" i="13"/>
  <c r="AL18" i="13"/>
  <c r="X25" i="13"/>
  <c r="X18" i="13"/>
  <c r="X6" i="13"/>
  <c r="U8" i="13"/>
  <c r="BA10" i="13"/>
  <c r="AK8" i="13"/>
  <c r="AX25" i="13"/>
  <c r="AX18" i="13"/>
  <c r="AG18" i="13"/>
  <c r="AG8" i="13"/>
  <c r="AT27" i="13"/>
  <c r="AT9" i="13"/>
  <c r="N23" i="13"/>
  <c r="H16" i="13"/>
  <c r="H26" i="13"/>
  <c r="H26" i="21" s="1"/>
  <c r="H14" i="13"/>
  <c r="E17" i="13"/>
  <c r="E19" i="13"/>
  <c r="E12" i="13"/>
  <c r="AD23" i="13"/>
  <c r="AD17" i="13"/>
  <c r="AD8" i="13"/>
  <c r="AL19" i="13"/>
  <c r="AL14" i="13"/>
  <c r="N19" i="13"/>
  <c r="H8" i="13"/>
  <c r="H13" i="13"/>
  <c r="H11" i="13"/>
  <c r="E28" i="13"/>
  <c r="E28" i="21" s="1"/>
  <c r="E11" i="13"/>
  <c r="E6" i="13"/>
  <c r="AD14" i="13"/>
  <c r="AD10" i="13"/>
  <c r="AD13" i="13"/>
  <c r="AL21" i="13"/>
  <c r="AL11" i="13"/>
  <c r="AA26" i="13"/>
  <c r="AA26" i="21" s="1"/>
  <c r="AA19" i="13"/>
  <c r="N16" i="13"/>
  <c r="AV23" i="13"/>
  <c r="AV12" i="13"/>
  <c r="H23" i="13"/>
  <c r="H18" i="13"/>
  <c r="E25" i="13"/>
  <c r="BI27" i="13"/>
  <c r="BI24" i="13"/>
  <c r="AD25" i="13"/>
  <c r="AD27" i="13"/>
  <c r="AL10" i="13"/>
  <c r="AL13" i="13"/>
  <c r="X20" i="13"/>
  <c r="X22" i="13"/>
  <c r="U26" i="13"/>
  <c r="BA9" i="13"/>
  <c r="AX27" i="13"/>
  <c r="AX13" i="13"/>
  <c r="AG25" i="13"/>
  <c r="AG9" i="13"/>
  <c r="AT26" i="13"/>
  <c r="AT24" i="13"/>
  <c r="J14" i="13"/>
  <c r="AK28" i="13"/>
  <c r="AK6" i="13"/>
  <c r="AQ16" i="13"/>
  <c r="BG27" i="13"/>
  <c r="J11" i="13"/>
  <c r="AK22" i="13"/>
  <c r="BG28" i="13"/>
  <c r="F6" i="13"/>
  <c r="AK16" i="13"/>
  <c r="BG18" i="13"/>
  <c r="AB10" i="13"/>
  <c r="AK27" i="13"/>
  <c r="AK11" i="13"/>
  <c r="AQ24" i="13"/>
  <c r="BG14" i="13"/>
  <c r="G19" i="13"/>
  <c r="G24" i="13"/>
  <c r="G17" i="13"/>
  <c r="AL23" i="13"/>
  <c r="AL17" i="13"/>
  <c r="AL12" i="13"/>
  <c r="AB9" i="13"/>
  <c r="AB18" i="13"/>
  <c r="AW20" i="13"/>
  <c r="AW18" i="13"/>
  <c r="AR24" i="13"/>
  <c r="AR24" i="21" s="1"/>
  <c r="AI22" i="13"/>
  <c r="AI15" i="13"/>
  <c r="AI10" i="13"/>
  <c r="U20" i="13"/>
  <c r="U6" i="13"/>
  <c r="C12" i="13"/>
  <c r="C20" i="13"/>
  <c r="C13" i="13"/>
  <c r="BA26" i="13"/>
  <c r="BA22" i="13"/>
  <c r="BA12" i="13"/>
  <c r="J10" i="13"/>
  <c r="AY28" i="13"/>
  <c r="AY28" i="21" s="1"/>
  <c r="O8" i="13"/>
  <c r="O7" i="13"/>
  <c r="O12" i="13"/>
  <c r="AX21" i="13"/>
  <c r="AX24" i="13"/>
  <c r="AX8" i="13"/>
  <c r="AQ19" i="13"/>
  <c r="AQ10" i="13"/>
  <c r="AC25" i="13"/>
  <c r="AC19" i="13"/>
  <c r="AC6" i="13"/>
  <c r="Y27" i="13"/>
  <c r="Y15" i="13"/>
  <c r="BG24" i="13"/>
  <c r="BG9" i="13"/>
  <c r="AT18" i="13"/>
  <c r="AT19" i="13"/>
  <c r="AT7" i="13"/>
  <c r="AR22" i="13"/>
  <c r="AR22" i="21" s="1"/>
  <c r="Q21" i="13"/>
  <c r="AY17" i="13"/>
  <c r="AR7" i="13"/>
  <c r="Q27" i="13"/>
  <c r="BA28" i="13"/>
  <c r="BA19" i="13"/>
  <c r="J25" i="13"/>
  <c r="J16" i="13"/>
  <c r="AX6" i="13"/>
  <c r="Y26" i="13"/>
  <c r="Y18" i="13"/>
  <c r="Y12" i="13"/>
  <c r="BG26" i="13"/>
  <c r="BG10" i="13"/>
  <c r="AL25" i="13"/>
  <c r="AL16" i="13"/>
  <c r="AB12" i="13"/>
  <c r="AB26" i="13"/>
  <c r="AB26" i="21" s="1"/>
  <c r="AB6" i="13"/>
  <c r="AW22" i="13"/>
  <c r="AW12" i="13"/>
  <c r="AI26" i="13"/>
  <c r="AI12" i="13"/>
  <c r="AI9" i="13"/>
  <c r="U13" i="13"/>
  <c r="U14" i="13"/>
  <c r="Q14" i="13"/>
  <c r="C23" i="13"/>
  <c r="C17" i="13"/>
  <c r="BA27" i="13"/>
  <c r="BA24" i="13"/>
  <c r="BA11" i="13"/>
  <c r="J26" i="13"/>
  <c r="J13" i="13"/>
  <c r="O28" i="13"/>
  <c r="O28" i="21" s="1"/>
  <c r="O21" i="13"/>
  <c r="O14" i="13"/>
  <c r="AX17" i="13"/>
  <c r="AX20" i="13"/>
  <c r="AU7" i="13"/>
  <c r="AQ11" i="13"/>
  <c r="AC24" i="13"/>
  <c r="AC24" i="21" s="1"/>
  <c r="AC13" i="13"/>
  <c r="AC18" i="13"/>
  <c r="Y28" i="13"/>
  <c r="Y28" i="21" s="1"/>
  <c r="Y16" i="13"/>
  <c r="Y14" i="13"/>
  <c r="BG22" i="13"/>
  <c r="BG6" i="13"/>
  <c r="AT21" i="13"/>
  <c r="AT10" i="13"/>
  <c r="AT6" i="13"/>
  <c r="AN25" i="13"/>
  <c r="D25" i="13"/>
  <c r="AJ8" i="13"/>
  <c r="G20" i="13"/>
  <c r="AL26" i="13"/>
  <c r="AL27" i="13"/>
  <c r="AB27" i="13"/>
  <c r="AB16" i="13"/>
  <c r="T23" i="13"/>
  <c r="AW17" i="13"/>
  <c r="AW14" i="13"/>
  <c r="AI19" i="13"/>
  <c r="AI28" i="13"/>
  <c r="U17" i="13"/>
  <c r="U19" i="13"/>
  <c r="C15" i="13"/>
  <c r="C11" i="13"/>
  <c r="BA25" i="13"/>
  <c r="BA16" i="13"/>
  <c r="BA8" i="13"/>
  <c r="J21" i="13"/>
  <c r="J6" i="13"/>
  <c r="O23" i="13"/>
  <c r="O18" i="13"/>
  <c r="AX28" i="13"/>
  <c r="AX28" i="21" s="1"/>
  <c r="AX26" i="13"/>
  <c r="AX12" i="13"/>
  <c r="AU26" i="13"/>
  <c r="AQ7" i="13"/>
  <c r="AC21" i="13"/>
  <c r="AC17" i="13"/>
  <c r="Y22" i="13"/>
  <c r="Y9" i="13"/>
  <c r="Y19" i="13"/>
  <c r="BG7" i="13"/>
  <c r="AT17" i="13"/>
  <c r="AN8" i="13"/>
  <c r="D9" i="13"/>
  <c r="AJ26" i="13"/>
  <c r="T8" i="13"/>
  <c r="F28" i="13"/>
  <c r="AU9" i="13"/>
  <c r="AN14" i="13"/>
  <c r="D11" i="13"/>
  <c r="AJ15" i="13"/>
  <c r="T18" i="13"/>
  <c r="BA14" i="13"/>
  <c r="BA18" i="13"/>
  <c r="J15" i="13"/>
  <c r="F18" i="13"/>
  <c r="Y20" i="13"/>
  <c r="Y13" i="13"/>
  <c r="BG25" i="13"/>
  <c r="AN26" i="13"/>
  <c r="AN26" i="21" s="1"/>
  <c r="AF13" i="13"/>
  <c r="AF21" i="13"/>
  <c r="AF17" i="13"/>
  <c r="N28" i="13"/>
  <c r="N28" i="21" s="1"/>
  <c r="N17" i="13"/>
  <c r="N6" i="13"/>
  <c r="BF10" i="13"/>
  <c r="BF14" i="13"/>
  <c r="I26" i="13"/>
  <c r="I26" i="21" s="1"/>
  <c r="I21" i="13"/>
  <c r="I12" i="13"/>
  <c r="AN28" i="13"/>
  <c r="AN28" i="21" s="1"/>
  <c r="AN21" i="13"/>
  <c r="AN9" i="13"/>
  <c r="D23" i="13"/>
  <c r="D14" i="13"/>
  <c r="AJ27" i="13"/>
  <c r="AJ16" i="13"/>
  <c r="AJ10" i="13"/>
  <c r="AB28" i="13"/>
  <c r="AB28" i="21" s="1"/>
  <c r="AB25" i="13"/>
  <c r="AB11" i="13"/>
  <c r="T27" i="13"/>
  <c r="T16" i="13"/>
  <c r="T13" i="13"/>
  <c r="AW24" i="13"/>
  <c r="AW10" i="13"/>
  <c r="AW19" i="13"/>
  <c r="AR25" i="13"/>
  <c r="AR8" i="13"/>
  <c r="AR15" i="13"/>
  <c r="U21" i="13"/>
  <c r="U11" i="13"/>
  <c r="Q26" i="13"/>
  <c r="Q22" i="13"/>
  <c r="Q12" i="13"/>
  <c r="J27" i="13"/>
  <c r="J23" i="13"/>
  <c r="J8" i="13"/>
  <c r="F11" i="13"/>
  <c r="F24" i="13"/>
  <c r="F9" i="13"/>
  <c r="AY11" i="13"/>
  <c r="AY15" i="13"/>
  <c r="AY6" i="13"/>
  <c r="AK25" i="13"/>
  <c r="AK19" i="13"/>
  <c r="AU18" i="13"/>
  <c r="AU11" i="13"/>
  <c r="AU17" i="13"/>
  <c r="AQ12" i="13"/>
  <c r="AQ20" i="13"/>
  <c r="AQ13" i="13"/>
  <c r="BG15" i="13"/>
  <c r="BG17" i="13"/>
  <c r="AG22" i="13"/>
  <c r="AG20" i="13"/>
  <c r="AG7" i="13"/>
  <c r="AN24" i="13"/>
  <c r="AJ19" i="13"/>
  <c r="T10" i="13"/>
  <c r="AR12" i="13"/>
  <c r="Q19" i="13"/>
  <c r="F16" i="13"/>
  <c r="AY24" i="13"/>
  <c r="AU8" i="13"/>
  <c r="AF20" i="13"/>
  <c r="AF12" i="13"/>
  <c r="AF11" i="13"/>
  <c r="N26" i="13"/>
  <c r="N26" i="21" s="1"/>
  <c r="N14" i="13"/>
  <c r="N13" i="13"/>
  <c r="BF22" i="13"/>
  <c r="BF7" i="13"/>
  <c r="BF11" i="13"/>
  <c r="I25" i="13"/>
  <c r="I17" i="13"/>
  <c r="I11" i="13"/>
  <c r="AN27" i="13"/>
  <c r="AN18" i="13"/>
  <c r="AN6" i="13"/>
  <c r="D27" i="13"/>
  <c r="D16" i="13"/>
  <c r="D18" i="13"/>
  <c r="AJ20" i="13"/>
  <c r="AJ22" i="13"/>
  <c r="AJ6" i="13"/>
  <c r="T12" i="13"/>
  <c r="T17" i="13"/>
  <c r="T15" i="13"/>
  <c r="AR23" i="13"/>
  <c r="AR14" i="13"/>
  <c r="U10" i="13"/>
  <c r="Q18" i="13"/>
  <c r="Q17" i="13"/>
  <c r="Q11" i="13"/>
  <c r="J18" i="13"/>
  <c r="J7" i="13"/>
  <c r="F26" i="13"/>
  <c r="F27" i="13"/>
  <c r="F8" i="13"/>
  <c r="AY12" i="13"/>
  <c r="AY21" i="13"/>
  <c r="AY14" i="13"/>
  <c r="AK20" i="13"/>
  <c r="AK14" i="13"/>
  <c r="AK10" i="13"/>
  <c r="AU24" i="13"/>
  <c r="AU25" i="13"/>
  <c r="AU6" i="13"/>
  <c r="AQ28" i="13"/>
  <c r="AQ28" i="21" s="1"/>
  <c r="AQ17" i="13"/>
  <c r="BG19" i="13"/>
  <c r="BG12" i="13"/>
  <c r="BG16" i="13"/>
  <c r="AN11" i="13"/>
  <c r="D28" i="13"/>
  <c r="D28" i="21" s="1"/>
  <c r="AJ24" i="13"/>
  <c r="T26" i="13"/>
  <c r="AR9" i="13"/>
  <c r="AR6" i="13"/>
  <c r="Q20" i="13"/>
  <c r="AY23" i="13"/>
  <c r="AU14" i="13"/>
  <c r="AF24" i="13"/>
  <c r="AF18" i="13"/>
  <c r="AF6" i="13"/>
  <c r="N21" i="13"/>
  <c r="N27" i="13"/>
  <c r="N15" i="13"/>
  <c r="BF27" i="13"/>
  <c r="BF24" i="13"/>
  <c r="BF16" i="13"/>
  <c r="I9" i="13"/>
  <c r="I13" i="13"/>
  <c r="I16" i="13"/>
  <c r="AN16" i="13"/>
  <c r="AN10" i="13"/>
  <c r="D24" i="13"/>
  <c r="D12" i="13"/>
  <c r="D10" i="13"/>
  <c r="AJ17" i="13"/>
  <c r="AJ14" i="13"/>
  <c r="AB21" i="13"/>
  <c r="AB17" i="13"/>
  <c r="T21" i="13"/>
  <c r="T22" i="13"/>
  <c r="T7" i="13"/>
  <c r="AW21" i="13"/>
  <c r="AR28" i="13"/>
  <c r="AR28" i="21" s="1"/>
  <c r="AR20" i="13"/>
  <c r="AR11" i="13"/>
  <c r="U25" i="13"/>
  <c r="U16" i="13"/>
  <c r="U15" i="13"/>
  <c r="Q28" i="13"/>
  <c r="Q28" i="21" s="1"/>
  <c r="Q9" i="13"/>
  <c r="Q16" i="13"/>
  <c r="J28" i="13"/>
  <c r="J28" i="21" s="1"/>
  <c r="J22" i="13"/>
  <c r="J12" i="13"/>
  <c r="F17" i="13"/>
  <c r="F21" i="13"/>
  <c r="F13" i="13"/>
  <c r="AY18" i="13"/>
  <c r="AY7" i="13"/>
  <c r="AY16" i="13"/>
  <c r="AK17" i="13"/>
  <c r="AK9" i="13"/>
  <c r="AK15" i="13"/>
  <c r="AU28" i="13"/>
  <c r="AU21" i="13"/>
  <c r="AQ23" i="13"/>
  <c r="AQ22" i="13"/>
  <c r="AQ9" i="13"/>
  <c r="BG11" i="13"/>
  <c r="BG21" i="13"/>
  <c r="BG8" i="13"/>
  <c r="AG26" i="13"/>
  <c r="AG13" i="13"/>
  <c r="D13" i="13"/>
  <c r="Q25" i="13"/>
  <c r="F25" i="13"/>
  <c r="AY9" i="13"/>
  <c r="AU16" i="13"/>
  <c r="AF23" i="13"/>
  <c r="AF10" i="13"/>
  <c r="N18" i="13"/>
  <c r="N20" i="13"/>
  <c r="N7" i="13"/>
  <c r="BF19" i="13"/>
  <c r="BF17" i="13"/>
  <c r="BF8" i="13"/>
  <c r="I22" i="13"/>
  <c r="I22" i="21" s="1"/>
  <c r="I23" i="13"/>
  <c r="I8" i="13"/>
  <c r="AN20" i="13"/>
  <c r="AN19" i="13"/>
  <c r="AN15" i="13"/>
  <c r="D21" i="13"/>
  <c r="D17" i="13"/>
  <c r="D15" i="13"/>
  <c r="AJ25" i="13"/>
  <c r="AJ23" i="13"/>
  <c r="AJ11" i="13"/>
  <c r="T9" i="13"/>
  <c r="T19" i="13"/>
  <c r="T6" i="13"/>
  <c r="AR27" i="13"/>
  <c r="AR21" i="13"/>
  <c r="AR13" i="13"/>
  <c r="Q24" i="13"/>
  <c r="Q23" i="13"/>
  <c r="Q8" i="13"/>
  <c r="J17" i="13"/>
  <c r="J19" i="13"/>
  <c r="F14" i="13"/>
  <c r="F10" i="13"/>
  <c r="F15" i="13"/>
  <c r="AY27" i="13"/>
  <c r="AY20" i="13"/>
  <c r="AY8" i="13"/>
  <c r="AK13" i="13"/>
  <c r="AK23" i="13"/>
  <c r="AU27" i="13"/>
  <c r="AU23" i="13"/>
  <c r="AU13" i="13"/>
  <c r="AQ15" i="13"/>
  <c r="AQ21" i="13"/>
  <c r="BG23" i="13"/>
  <c r="BG20" i="13"/>
  <c r="D26" i="13"/>
  <c r="AF25" i="13"/>
  <c r="AF22" i="13"/>
  <c r="AF15" i="13"/>
  <c r="N22" i="13"/>
  <c r="N11" i="13"/>
  <c r="N12" i="13"/>
  <c r="BF18" i="13"/>
  <c r="BF23" i="13"/>
  <c r="BF13" i="13"/>
  <c r="I27" i="13"/>
  <c r="I15" i="13"/>
  <c r="I6" i="13"/>
  <c r="AN23" i="13"/>
  <c r="AN22" i="13"/>
  <c r="AN7" i="13"/>
  <c r="D20" i="13"/>
  <c r="D22" i="13"/>
  <c r="D7" i="13"/>
  <c r="AJ28" i="13"/>
  <c r="AJ21" i="13"/>
  <c r="AJ13" i="13"/>
  <c r="T24" i="13"/>
  <c r="T14" i="13"/>
  <c r="AR19" i="13"/>
  <c r="AR17" i="13"/>
  <c r="AR18" i="13"/>
  <c r="Q13" i="13"/>
  <c r="Q15" i="13"/>
  <c r="Q6" i="13"/>
  <c r="F23" i="13"/>
  <c r="F20" i="13"/>
  <c r="F7" i="13"/>
  <c r="AY22" i="13"/>
  <c r="AY25" i="13"/>
  <c r="AY13" i="13"/>
  <c r="AU15" i="13"/>
  <c r="AU20" i="13"/>
  <c r="AU10" i="13"/>
  <c r="AJ7" i="13"/>
  <c r="T25" i="13"/>
  <c r="AF28" i="13"/>
  <c r="AF28" i="21" s="1"/>
  <c r="AF16" i="13"/>
  <c r="N10" i="13"/>
  <c r="N24" i="13"/>
  <c r="BF25" i="13"/>
  <c r="BF20" i="13"/>
  <c r="I20" i="13"/>
  <c r="AN13" i="13"/>
  <c r="AN12" i="13"/>
  <c r="D19" i="13"/>
  <c r="D8" i="13"/>
  <c r="AJ9" i="13"/>
  <c r="AJ12" i="13"/>
  <c r="T28" i="13"/>
  <c r="T28" i="21" s="1"/>
  <c r="T20" i="13"/>
  <c r="AR16" i="13"/>
  <c r="AR26" i="13"/>
  <c r="AR26" i="21" s="1"/>
  <c r="Q10" i="13"/>
  <c r="F22" i="13"/>
  <c r="F19" i="13"/>
  <c r="AY26" i="13"/>
  <c r="AY19" i="13"/>
  <c r="AU19" i="13"/>
  <c r="AU22" i="13"/>
  <c r="AS6" i="13"/>
  <c r="AS12" i="13"/>
  <c r="AS7" i="13"/>
  <c r="AS15" i="13"/>
  <c r="AS10" i="13"/>
  <c r="AS8" i="13"/>
  <c r="AS11" i="13"/>
  <c r="AS19" i="13"/>
  <c r="AS22" i="13"/>
  <c r="AS17" i="13"/>
  <c r="AS23" i="13"/>
  <c r="AS25" i="13"/>
  <c r="AS13" i="13"/>
  <c r="AS21" i="13"/>
  <c r="AS28" i="13"/>
  <c r="AS14" i="13"/>
  <c r="AS20" i="13"/>
  <c r="AS9" i="13"/>
  <c r="AS18" i="13"/>
  <c r="AS24" i="13"/>
  <c r="AS16" i="13"/>
  <c r="AS26" i="13"/>
  <c r="AS27" i="13"/>
  <c r="Q27" i="3"/>
  <c r="P27" i="3"/>
  <c r="N27" i="3"/>
  <c r="I27" i="3"/>
  <c r="H27" i="3"/>
  <c r="P67" i="6"/>
  <c r="W88" i="6"/>
  <c r="W89" i="6" s="1"/>
  <c r="D62" i="6"/>
  <c r="D55" i="6" s="1"/>
  <c r="AF67" i="6"/>
  <c r="Q81" i="6"/>
  <c r="U75" i="6"/>
  <c r="U67" i="6" s="1"/>
  <c r="V67" i="6"/>
  <c r="AB90" i="6"/>
  <c r="AB81" i="6" s="1"/>
  <c r="AI75" i="6"/>
  <c r="AI67" i="6" s="1"/>
  <c r="AE75" i="6"/>
  <c r="AE67" i="6" s="1"/>
  <c r="H75" i="6"/>
  <c r="H67" i="6" s="1"/>
  <c r="AD90" i="6"/>
  <c r="AD81" i="6" s="1"/>
  <c r="AD75" i="6"/>
  <c r="AD67" i="6" s="1"/>
  <c r="S50" i="6"/>
  <c r="S44" i="6" s="1"/>
  <c r="H81" i="6"/>
  <c r="M73" i="6"/>
  <c r="M74" i="6" s="1"/>
  <c r="AG67" i="6"/>
  <c r="AE90" i="6"/>
  <c r="AE81" i="6" s="1"/>
  <c r="F88" i="6"/>
  <c r="F89" i="6" s="1"/>
  <c r="F90" i="6" s="1"/>
  <c r="G90" i="6"/>
  <c r="G81" i="6" s="1"/>
  <c r="AG90" i="6"/>
  <c r="AG81" i="6" s="1"/>
  <c r="AF81" i="6"/>
  <c r="J89" i="6"/>
  <c r="J90" i="6" s="1"/>
  <c r="F75" i="6"/>
  <c r="F67" i="6" s="1"/>
  <c r="U81" i="6"/>
  <c r="I87" i="6"/>
  <c r="I88" i="6" s="1"/>
  <c r="I89" i="6" s="1"/>
  <c r="AL55" i="6"/>
  <c r="G73" i="6"/>
  <c r="G74" i="6" s="1"/>
  <c r="G75" i="6" s="1"/>
  <c r="E67" i="6"/>
  <c r="Y89" i="6"/>
  <c r="Y90" i="6" s="1"/>
  <c r="Y81" i="6" s="1"/>
  <c r="S67" i="6"/>
  <c r="S88" i="6"/>
  <c r="S89" i="6" s="1"/>
  <c r="L75" i="6"/>
  <c r="L67" i="6" s="1"/>
  <c r="AH89" i="6"/>
  <c r="AH90" i="6" s="1"/>
  <c r="AH81" i="6" s="1"/>
  <c r="P88" i="6"/>
  <c r="P89" i="6" s="1"/>
  <c r="AC90" i="6"/>
  <c r="AC81" i="6" s="1"/>
  <c r="AI88" i="6"/>
  <c r="AI89" i="6" s="1"/>
  <c r="AI90" i="6" s="1"/>
  <c r="W67" i="6"/>
  <c r="V89" i="6"/>
  <c r="V90" i="6" s="1"/>
  <c r="V81" i="6" s="1"/>
  <c r="O90" i="6"/>
  <c r="O81" i="6" s="1"/>
  <c r="K88" i="6"/>
  <c r="K89" i="6" s="1"/>
  <c r="K90" i="6" s="1"/>
  <c r="AK73" i="6"/>
  <c r="AK74" i="6" s="1"/>
  <c r="AK75" i="6" s="1"/>
  <c r="AK67" i="6" s="1"/>
  <c r="AL87" i="6"/>
  <c r="F68" i="3"/>
  <c r="F27" i="3"/>
  <c r="M81" i="5"/>
  <c r="AE90" i="5"/>
  <c r="AE81" i="5" s="1"/>
  <c r="AD88" i="5"/>
  <c r="AD89" i="5" s="1"/>
  <c r="AD90" i="5" s="1"/>
  <c r="AD81" i="5" s="1"/>
  <c r="AH89" i="5"/>
  <c r="AH90" i="5" s="1"/>
  <c r="AI90" i="5"/>
  <c r="AI81" i="5" s="1"/>
  <c r="F90" i="5"/>
  <c r="F81" i="5" s="1"/>
  <c r="K81" i="5"/>
  <c r="Q88" i="5"/>
  <c r="Q89" i="5" s="1"/>
  <c r="Q90" i="5" s="1"/>
  <c r="E90" i="5"/>
  <c r="E81" i="5" s="1"/>
  <c r="P90" i="5"/>
  <c r="P81" i="5" s="1"/>
  <c r="O88" i="5"/>
  <c r="O89" i="5" s="1"/>
  <c r="O90" i="5" s="1"/>
  <c r="O81" i="5" s="1"/>
  <c r="AA81" i="5"/>
  <c r="N88" i="5"/>
  <c r="N89" i="5" s="1"/>
  <c r="AJ81" i="5"/>
  <c r="I90" i="5"/>
  <c r="I81" i="5" s="1"/>
  <c r="I67" i="5"/>
  <c r="AL74" i="5"/>
  <c r="AH75" i="5"/>
  <c r="AH67" i="5" s="1"/>
  <c r="O74" i="5"/>
  <c r="O75" i="5" s="1"/>
  <c r="AJ73" i="5"/>
  <c r="AJ74" i="5" s="1"/>
  <c r="AJ75" i="5" s="1"/>
  <c r="AJ67" i="5" s="1"/>
  <c r="Q61" i="5"/>
  <c r="Q62" i="5" s="1"/>
  <c r="Q55" i="5" s="1"/>
  <c r="Q44" i="5"/>
  <c r="N44" i="5"/>
  <c r="AI28" i="21" l="1"/>
  <c r="G28" i="21"/>
  <c r="AJ28" i="21"/>
  <c r="AU28" i="21"/>
  <c r="BC17" i="21"/>
  <c r="BA11" i="21"/>
  <c r="W12" i="21"/>
  <c r="AA13" i="21"/>
  <c r="BD13" i="21"/>
  <c r="BI15" i="21"/>
  <c r="AU17" i="21"/>
  <c r="AQ13" i="21"/>
  <c r="R24" i="21"/>
  <c r="AK17" i="21"/>
  <c r="Y9" i="21"/>
  <c r="H11" i="21"/>
  <c r="V12" i="21"/>
  <c r="AR19" i="21"/>
  <c r="U8" i="21"/>
  <c r="T8" i="21"/>
  <c r="AW17" i="21"/>
  <c r="X6" i="21"/>
  <c r="AG11" i="16"/>
  <c r="BF13" i="21"/>
  <c r="BE13" i="21"/>
  <c r="AT15" i="21"/>
  <c r="AC12" i="21"/>
  <c r="AF9" i="21"/>
  <c r="S25" i="21"/>
  <c r="AB13" i="21"/>
  <c r="R13" i="21"/>
  <c r="AN23" i="21"/>
  <c r="N17" i="21"/>
  <c r="AM11" i="21"/>
  <c r="H9" i="21"/>
  <c r="BD12" i="21"/>
  <c r="AN17" i="16"/>
  <c r="AN17" i="17" s="1"/>
  <c r="AU13" i="21"/>
  <c r="E9" i="21"/>
  <c r="AS13" i="21"/>
  <c r="D7" i="21"/>
  <c r="T12" i="21"/>
  <c r="U17" i="21"/>
  <c r="AY13" i="21"/>
  <c r="S10" i="21"/>
  <c r="Z13" i="16"/>
  <c r="Z13" i="17" s="1"/>
  <c r="C13" i="21"/>
  <c r="K15" i="21"/>
  <c r="O26" i="21"/>
  <c r="AR17" i="21"/>
  <c r="CE160" i="5"/>
  <c r="CE147" i="5" s="1"/>
  <c r="CC160" i="6"/>
  <c r="CC147" i="6" s="1"/>
  <c r="AH147" i="5"/>
  <c r="J139" i="24"/>
  <c r="J140" i="24" s="1"/>
  <c r="J141" i="24" s="1"/>
  <c r="J129" i="24" s="1"/>
  <c r="K160" i="5"/>
  <c r="K147" i="5" s="1"/>
  <c r="I15" i="21"/>
  <c r="AQ24" i="21"/>
  <c r="AN24" i="21"/>
  <c r="N15" i="21"/>
  <c r="X26" i="21"/>
  <c r="AK23" i="21"/>
  <c r="J20" i="21"/>
  <c r="S13" i="21"/>
  <c r="BE17" i="21"/>
  <c r="AV20" i="21"/>
  <c r="BH26" i="21"/>
  <c r="AG26" i="21"/>
  <c r="AN21" i="21"/>
  <c r="AQ15" i="21"/>
  <c r="X12" i="21"/>
  <c r="BF28" i="21"/>
  <c r="BE11" i="21"/>
  <c r="AL25" i="21"/>
  <c r="X20" i="21"/>
  <c r="AN10" i="21"/>
  <c r="E8" i="21"/>
  <c r="BA12" i="21"/>
  <c r="Q19" i="21"/>
  <c r="C20" i="21"/>
  <c r="AF26" i="21"/>
  <c r="BD28" i="21"/>
  <c r="AM24" i="21"/>
  <c r="C19" i="21"/>
  <c r="N22" i="21"/>
  <c r="BI20" i="21"/>
  <c r="V18" i="21"/>
  <c r="E10" i="21"/>
  <c r="BI17" i="21"/>
  <c r="AE13" i="21"/>
  <c r="Y20" i="21"/>
  <c r="G24" i="21"/>
  <c r="BG24" i="21"/>
  <c r="AK25" i="21"/>
  <c r="H17" i="21"/>
  <c r="X9" i="21"/>
  <c r="W24" i="21"/>
  <c r="V8" i="21"/>
  <c r="AK22" i="21"/>
  <c r="BH9" i="21"/>
  <c r="BE28" i="21"/>
  <c r="AJ26" i="21"/>
  <c r="AS28" i="21"/>
  <c r="T26" i="21"/>
  <c r="W21" i="21"/>
  <c r="AQ17" i="21"/>
  <c r="AK19" i="21"/>
  <c r="J26" i="21"/>
  <c r="AC19" i="21"/>
  <c r="J17" i="21"/>
  <c r="AL26" i="21"/>
  <c r="BB26" i="21"/>
  <c r="F28" i="21"/>
  <c r="AE15" i="21"/>
  <c r="AY26" i="21"/>
  <c r="AK28" i="21"/>
  <c r="C28" i="21"/>
  <c r="BI24" i="21"/>
  <c r="H15" i="21"/>
  <c r="AL28" i="21"/>
  <c r="I17" i="21"/>
  <c r="AV26" i="21"/>
  <c r="Y26" i="21"/>
  <c r="Q20" i="21"/>
  <c r="AW22" i="21"/>
  <c r="BG9" i="21"/>
  <c r="U20" i="21"/>
  <c r="E12" i="21"/>
  <c r="E7" i="21"/>
  <c r="BB9" i="21"/>
  <c r="U15" i="21"/>
  <c r="U23" i="21"/>
  <c r="AC15" i="21"/>
  <c r="AI12" i="21"/>
  <c r="C10" i="21"/>
  <c r="BE26" i="21"/>
  <c r="W25" i="21"/>
  <c r="AI9" i="21"/>
  <c r="D20" i="21"/>
  <c r="W27" i="21"/>
  <c r="S24" i="21"/>
  <c r="BH22" i="21"/>
  <c r="AI19" i="21"/>
  <c r="AL11" i="21"/>
  <c r="AV15" i="21"/>
  <c r="G9" i="21"/>
  <c r="Q22" i="21"/>
  <c r="Y18" i="21"/>
  <c r="F22" i="21"/>
  <c r="AR9" i="21"/>
  <c r="T16" i="21"/>
  <c r="AQ22" i="21"/>
  <c r="AM22" i="21"/>
  <c r="I13" i="21"/>
  <c r="Q24" i="21"/>
  <c r="AN11" i="21"/>
  <c r="K19" i="21"/>
  <c r="AY22" i="21"/>
  <c r="AB17" i="21"/>
  <c r="BG19" i="21"/>
  <c r="AC13" i="21"/>
  <c r="AL12" i="21"/>
  <c r="AV19" i="21"/>
  <c r="AD9" i="21"/>
  <c r="E13" i="21"/>
  <c r="C18" i="21"/>
  <c r="AM25" i="21"/>
  <c r="BE24" i="21"/>
  <c r="T6" i="21"/>
  <c r="N13" i="21"/>
  <c r="D14" i="21"/>
  <c r="D9" i="21"/>
  <c r="AY17" i="21"/>
  <c r="AX24" i="21"/>
  <c r="E23" i="21"/>
  <c r="T20" i="21"/>
  <c r="Q17" i="21"/>
  <c r="D23" i="21"/>
  <c r="Y27" i="21"/>
  <c r="AL23" i="21"/>
  <c r="AL14" i="21"/>
  <c r="W17" i="21"/>
  <c r="AY19" i="21"/>
  <c r="AJ22" i="21"/>
  <c r="AN9" i="21"/>
  <c r="D11" i="21"/>
  <c r="BG22" i="21"/>
  <c r="AL16" i="21"/>
  <c r="AA20" i="21"/>
  <c r="H12" i="21"/>
  <c r="J24" i="21"/>
  <c r="R18" i="21"/>
  <c r="AC9" i="21"/>
  <c r="AM7" i="21"/>
  <c r="AY20" i="21"/>
  <c r="AN20" i="21"/>
  <c r="D10" i="21"/>
  <c r="AX12" i="21"/>
  <c r="Y14" i="21"/>
  <c r="BA24" i="21"/>
  <c r="AX9" i="21"/>
  <c r="Q13" i="21"/>
  <c r="AN25" i="21"/>
  <c r="BG26" i="21"/>
  <c r="U6" i="21"/>
  <c r="AT9" i="21"/>
  <c r="BC26" i="21"/>
  <c r="BB13" i="21"/>
  <c r="AA12" i="21"/>
  <c r="AS12" i="21"/>
  <c r="AF22" i="21"/>
  <c r="F17" i="21"/>
  <c r="AB9" i="21"/>
  <c r="H13" i="21"/>
  <c r="AD12" i="21"/>
  <c r="BB20" i="21"/>
  <c r="G26" i="21"/>
  <c r="AB20" i="21"/>
  <c r="AW12" i="21"/>
  <c r="R6" i="21"/>
  <c r="AD20" i="21"/>
  <c r="R25" i="21"/>
  <c r="BG11" i="21"/>
  <c r="V13" i="21"/>
  <c r="D17" i="21"/>
  <c r="J12" i="21"/>
  <c r="BB22" i="21"/>
  <c r="BF17" i="21"/>
  <c r="J13" i="21"/>
  <c r="I11" i="21"/>
  <c r="O12" i="21"/>
  <c r="Q9" i="21"/>
  <c r="T10" i="21"/>
  <c r="AX20" i="21"/>
  <c r="AI24" i="21"/>
  <c r="V25" i="21"/>
  <c r="AS20" i="21"/>
  <c r="D22" i="21"/>
  <c r="BG17" i="21"/>
  <c r="U13" i="21"/>
  <c r="R11" i="21"/>
  <c r="AC20" i="21"/>
  <c r="AE9" i="21"/>
  <c r="D21" i="21"/>
  <c r="J22" i="21"/>
  <c r="R8" i="21"/>
  <c r="G20" i="21"/>
  <c r="R27" i="21"/>
  <c r="AF24" i="21"/>
  <c r="W22" i="21"/>
  <c r="AU24" i="21"/>
  <c r="AV11" i="21"/>
  <c r="AS9" i="21"/>
  <c r="O24" i="21"/>
  <c r="BH28" i="21"/>
  <c r="BC9" i="21"/>
  <c r="AA22" i="21"/>
  <c r="BB28" i="21"/>
  <c r="K22" i="21"/>
  <c r="AM18" i="21"/>
  <c r="AM27" i="21"/>
  <c r="AK18" i="21"/>
  <c r="E27" i="21"/>
  <c r="V26" i="21"/>
  <c r="AT26" i="21"/>
  <c r="O22" i="21"/>
  <c r="AN22" i="21"/>
  <c r="D26" i="21"/>
  <c r="I20" i="21"/>
  <c r="AR20" i="21"/>
  <c r="BI22" i="21"/>
  <c r="AA24" i="21"/>
  <c r="W26" i="21"/>
  <c r="AQ20" i="21"/>
  <c r="AI26" i="21"/>
  <c r="I19" i="21"/>
  <c r="S26" i="21"/>
  <c r="BA28" i="21"/>
  <c r="Q26" i="21"/>
  <c r="BD19" i="21"/>
  <c r="O13" i="21"/>
  <c r="G13" i="21"/>
  <c r="AW26" i="21"/>
  <c r="H19" i="21"/>
  <c r="AG28" i="21"/>
  <c r="K24" i="21"/>
  <c r="AL18" i="21"/>
  <c r="AL6" i="21"/>
  <c r="BB11" i="21"/>
  <c r="AW9" i="21"/>
  <c r="K11" i="21"/>
  <c r="AA19" i="21"/>
  <c r="BA17" i="21"/>
  <c r="Y22" i="21"/>
  <c r="E26" i="21"/>
  <c r="AL22" i="21"/>
  <c r="Y25" i="21"/>
  <c r="X19" i="21"/>
  <c r="AK26" i="21"/>
  <c r="V15" i="21"/>
  <c r="BD24" i="21"/>
  <c r="G12" i="21"/>
  <c r="AR15" i="21"/>
  <c r="BC28" i="21"/>
  <c r="U26" i="21"/>
  <c r="BG28" i="21"/>
  <c r="R26" i="21"/>
  <c r="AZ26" i="21"/>
  <c r="V24" i="21"/>
  <c r="N24" i="21"/>
  <c r="AB19" i="21"/>
  <c r="AQ19" i="21"/>
  <c r="BD17" i="21"/>
  <c r="AE19" i="21"/>
  <c r="AX26" i="21"/>
  <c r="AE17" i="21"/>
  <c r="H20" i="21"/>
  <c r="AE20" i="21"/>
  <c r="AD19" i="21"/>
  <c r="AU22" i="21"/>
  <c r="AR11" i="21"/>
  <c r="Q11" i="21"/>
  <c r="U14" i="21"/>
  <c r="AL10" i="21"/>
  <c r="E14" i="21"/>
  <c r="AD11" i="21"/>
  <c r="R17" i="21"/>
  <c r="S20" i="21"/>
  <c r="W11" i="21"/>
  <c r="AK13" i="21"/>
  <c r="AQ9" i="21"/>
  <c r="AX13" i="21"/>
  <c r="BA13" i="21"/>
  <c r="BB12" i="21"/>
  <c r="AM8" i="21"/>
  <c r="O11" i="21"/>
  <c r="AJ24" i="21"/>
  <c r="AR12" i="21"/>
  <c r="E6" i="21"/>
  <c r="AL19" i="21"/>
  <c r="S15" i="21"/>
  <c r="AI20" i="21"/>
  <c r="AM10" i="21"/>
  <c r="U18" i="21"/>
  <c r="AA15" i="21"/>
  <c r="O19" i="21"/>
  <c r="V27" i="21"/>
  <c r="AU20" i="21"/>
  <c r="AJ20" i="21"/>
  <c r="E11" i="21"/>
  <c r="C14" i="21"/>
  <c r="R15" i="21"/>
  <c r="S6" i="21"/>
  <c r="V22" i="21"/>
  <c r="BE9" i="21"/>
  <c r="AS26" i="21"/>
  <c r="AS24" i="21"/>
  <c r="AS15" i="21"/>
  <c r="F19" i="21"/>
  <c r="AF12" i="21"/>
  <c r="AW19" i="21"/>
  <c r="Y19" i="21"/>
  <c r="BA19" i="21"/>
  <c r="AT22" i="21"/>
  <c r="C24" i="21"/>
  <c r="BF9" i="21"/>
  <c r="AM9" i="21"/>
  <c r="D8" i="21"/>
  <c r="I12" i="21"/>
  <c r="S16" i="21"/>
  <c r="BC20" i="21"/>
  <c r="AS17" i="21"/>
  <c r="AK15" i="21"/>
  <c r="T21" i="21"/>
  <c r="D27" i="21"/>
  <c r="AT11" i="21"/>
  <c r="S12" i="21"/>
  <c r="W6" i="21"/>
  <c r="R7" i="21"/>
  <c r="D19" i="21"/>
  <c r="U16" i="21"/>
  <c r="BF22" i="21"/>
  <c r="AY24" i="21"/>
  <c r="U11" i="21"/>
  <c r="S19" i="21"/>
  <c r="E18" i="21"/>
  <c r="V9" i="21"/>
  <c r="W16" i="21"/>
  <c r="T14" i="21"/>
  <c r="T27" i="21"/>
  <c r="AJ15" i="21"/>
  <c r="AI22" i="21"/>
  <c r="E20" i="21"/>
  <c r="AX15" i="21"/>
  <c r="AE11" i="21"/>
  <c r="AV22" i="21"/>
  <c r="W10" i="21"/>
  <c r="X13" i="21"/>
  <c r="W7" i="21"/>
  <c r="Y13" i="21"/>
  <c r="AL24" i="21"/>
  <c r="E22" i="21"/>
  <c r="R23" i="21"/>
  <c r="BF12" i="21"/>
  <c r="U10" i="21"/>
  <c r="AK16" i="21"/>
  <c r="X8" i="21"/>
  <c r="X17" i="21"/>
  <c r="BD22" i="21"/>
  <c r="BB19" i="21"/>
  <c r="BA20" i="21"/>
  <c r="AU19" i="21"/>
  <c r="N11" i="21"/>
  <c r="N20" i="21"/>
  <c r="Q12" i="21"/>
  <c r="BC19" i="21"/>
  <c r="AM6" i="21"/>
  <c r="BH11" i="21"/>
  <c r="AA11" i="21"/>
  <c r="W18" i="21"/>
  <c r="AS11" i="21"/>
  <c r="AQ12" i="21"/>
  <c r="J15" i="21"/>
  <c r="X22" i="21"/>
  <c r="BI19" i="21"/>
  <c r="U22" i="21"/>
  <c r="S9" i="21"/>
  <c r="BC11" i="21"/>
  <c r="AL7" i="21"/>
  <c r="BD20" i="21"/>
  <c r="Y24" i="21"/>
  <c r="BH20" i="21"/>
  <c r="AM21" i="21"/>
  <c r="AM17" i="21"/>
  <c r="AA17" i="21"/>
  <c r="AK21" i="21"/>
  <c r="X21" i="21"/>
  <c r="X11" i="21"/>
  <c r="S23" i="21"/>
  <c r="G22" i="21"/>
  <c r="K17" i="21"/>
  <c r="T25" i="21"/>
  <c r="BA22" i="21"/>
  <c r="AL17" i="21"/>
  <c r="AK27" i="21"/>
  <c r="N19" i="21"/>
  <c r="AV13" i="21"/>
  <c r="AK24" i="21"/>
  <c r="BC24" i="21"/>
  <c r="AM20" i="21"/>
  <c r="W23" i="21"/>
  <c r="BF20" i="21"/>
  <c r="T24" i="21"/>
  <c r="T9" i="21"/>
  <c r="AJ17" i="21"/>
  <c r="I9" i="21"/>
  <c r="AU26" i="21"/>
  <c r="AV17" i="21"/>
  <c r="AV24" i="21"/>
  <c r="V23" i="21"/>
  <c r="X24" i="21"/>
  <c r="AJ13" i="21"/>
  <c r="E21" i="21"/>
  <c r="AM19" i="21"/>
  <c r="AU15" i="21"/>
  <c r="F13" i="21"/>
  <c r="T7" i="21"/>
  <c r="AX17" i="21"/>
  <c r="AD17" i="21"/>
  <c r="AI11" i="21"/>
  <c r="V10" i="21"/>
  <c r="BE15" i="21"/>
  <c r="AM23" i="21"/>
  <c r="AF17" i="21"/>
  <c r="E25" i="21"/>
  <c r="AT12" i="21"/>
  <c r="AG15" i="21"/>
  <c r="X27" i="21"/>
  <c r="AM16" i="21"/>
  <c r="S18" i="21"/>
  <c r="AW24" i="21"/>
  <c r="Y6" i="21"/>
  <c r="Y11" i="21"/>
  <c r="BE12" i="21"/>
  <c r="W13" i="21"/>
  <c r="AT20" i="21"/>
  <c r="O9" i="21"/>
  <c r="W8" i="21"/>
  <c r="AB15" i="21"/>
  <c r="AN12" i="21"/>
  <c r="U25" i="21"/>
  <c r="AN16" i="21"/>
  <c r="AK20" i="21"/>
  <c r="AC17" i="21"/>
  <c r="U19" i="21"/>
  <c r="J11" i="21"/>
  <c r="AX19" i="21"/>
  <c r="BD26" i="21"/>
  <c r="Y10" i="21"/>
  <c r="W9" i="21"/>
  <c r="BE22" i="21"/>
  <c r="X10" i="21"/>
  <c r="AD15" i="21"/>
  <c r="AG12" i="21"/>
  <c r="V21" i="21"/>
  <c r="BH24" i="21"/>
  <c r="O15" i="21"/>
  <c r="V17" i="21"/>
  <c r="X15" i="21"/>
  <c r="W20" i="21"/>
  <c r="BH12" i="21"/>
  <c r="AG17" i="21"/>
  <c r="AS22" i="21"/>
  <c r="F24" i="21"/>
  <c r="T13" i="21"/>
  <c r="AF13" i="21"/>
  <c r="AL13" i="21"/>
  <c r="E19" i="21"/>
  <c r="AG19" i="21"/>
  <c r="R20" i="21"/>
  <c r="BC22" i="21"/>
  <c r="BI9" i="21"/>
  <c r="AW11" i="21"/>
  <c r="AG24" i="21"/>
  <c r="U9" i="21"/>
  <c r="J19" i="21"/>
  <c r="U21" i="21"/>
  <c r="T18" i="21"/>
  <c r="AI15" i="21"/>
  <c r="R22" i="21"/>
  <c r="Y21" i="21"/>
  <c r="AT13" i="21"/>
  <c r="BB24" i="21"/>
  <c r="BC15" i="21"/>
  <c r="BF19" i="21"/>
  <c r="AN27" i="21"/>
  <c r="AQ11" i="21"/>
  <c r="R10" i="21"/>
  <c r="Y7" i="21"/>
  <c r="N12" i="21"/>
  <c r="AN19" i="21"/>
  <c r="BG15" i="21"/>
  <c r="AT17" i="21"/>
  <c r="AK6" i="21"/>
  <c r="C7" i="21"/>
  <c r="AI13" i="21"/>
  <c r="V11" i="21"/>
  <c r="AM13" i="21"/>
  <c r="BH15" i="21"/>
  <c r="U12" i="21"/>
  <c r="AK8" i="21"/>
  <c r="S17" i="21"/>
  <c r="K12" i="21"/>
  <c r="Q15" i="21"/>
  <c r="BF24" i="21"/>
  <c r="AJ19" i="21"/>
  <c r="Y16" i="21"/>
  <c r="AT19" i="21"/>
  <c r="AW20" i="21"/>
  <c r="G19" i="21"/>
  <c r="S14" i="21"/>
  <c r="W19" i="21"/>
  <c r="K20" i="21"/>
  <c r="AF15" i="21"/>
  <c r="AR13" i="21"/>
  <c r="AF20" i="21"/>
  <c r="AT24" i="21"/>
  <c r="BC12" i="21"/>
  <c r="AF19" i="21"/>
  <c r="AI17" i="21"/>
  <c r="AY12" i="21"/>
  <c r="AB11" i="21"/>
  <c r="G17" i="21"/>
  <c r="X14" i="21"/>
  <c r="BF15" i="21"/>
  <c r="AJ9" i="21"/>
  <c r="D12" i="21"/>
  <c r="AU9" i="21"/>
  <c r="D25" i="21"/>
  <c r="BI12" i="21"/>
  <c r="BF26" i="21"/>
  <c r="BH19" i="21"/>
  <c r="BD11" i="21"/>
  <c r="V19" i="21"/>
  <c r="T22" i="21"/>
  <c r="D24" i="21"/>
  <c r="BF11" i="21"/>
  <c r="AY11" i="21"/>
  <c r="AL9" i="21"/>
  <c r="S11" i="21"/>
  <c r="BE20" i="21"/>
  <c r="AA9" i="21"/>
  <c r="F15" i="21"/>
  <c r="D15" i="21"/>
  <c r="BG12" i="21"/>
  <c r="AL21" i="21"/>
  <c r="E24" i="21"/>
  <c r="V20" i="21"/>
  <c r="AM15" i="21"/>
  <c r="BH17" i="21"/>
  <c r="Y23" i="21"/>
  <c r="AK9" i="21"/>
  <c r="AK11" i="21"/>
  <c r="AG9" i="21"/>
  <c r="R9" i="21"/>
  <c r="R12" i="21"/>
  <c r="AX22" i="21"/>
  <c r="AK12" i="21"/>
  <c r="R14" i="21"/>
  <c r="BI11" i="21"/>
  <c r="AS19" i="21"/>
  <c r="AY9" i="21"/>
  <c r="F11" i="21"/>
  <c r="X25" i="21"/>
  <c r="AZ15" i="21"/>
  <c r="AN7" i="21"/>
  <c r="BG20" i="21"/>
  <c r="AN8" i="21"/>
  <c r="AB12" i="21"/>
  <c r="E15" i="21"/>
  <c r="S21" i="21"/>
  <c r="BB17" i="21"/>
  <c r="V6" i="21"/>
  <c r="K13" i="21"/>
  <c r="N9" i="21"/>
  <c r="F20" i="21"/>
  <c r="T19" i="21"/>
  <c r="BA26" i="21"/>
  <c r="R16" i="21"/>
  <c r="S27" i="21"/>
  <c r="R19" i="21"/>
  <c r="BD9" i="21"/>
  <c r="V16" i="21"/>
  <c r="AW15" i="21"/>
  <c r="BB15" i="21"/>
  <c r="AZ22" i="21"/>
  <c r="F12" i="21"/>
  <c r="AZ13" i="21"/>
  <c r="AJ12" i="21"/>
  <c r="AJ11" i="21"/>
  <c r="AF11" i="21"/>
  <c r="AN14" i="21"/>
  <c r="BA9" i="21"/>
  <c r="BI13" i="21"/>
  <c r="AW13" i="21"/>
  <c r="U27" i="21"/>
  <c r="AV9" i="21"/>
  <c r="AX11" i="21"/>
  <c r="T11" i="21"/>
  <c r="AG13" i="21"/>
  <c r="AY15" i="21"/>
  <c r="X23" i="21"/>
  <c r="BH13" i="21"/>
  <c r="AL8" i="21"/>
  <c r="BD15" i="21"/>
  <c r="AE12" i="21"/>
  <c r="Y8" i="21"/>
  <c r="BA15" i="21"/>
  <c r="X7" i="21"/>
  <c r="AK10" i="21"/>
  <c r="F26" i="21"/>
  <c r="BC13" i="21"/>
  <c r="S7" i="21"/>
  <c r="V7" i="21"/>
  <c r="BE19" i="21"/>
  <c r="O20" i="21"/>
  <c r="AZ9" i="21"/>
  <c r="AZ12" i="21"/>
  <c r="AU12" i="21"/>
  <c r="J9" i="21"/>
  <c r="AZ24" i="21"/>
  <c r="AZ19" i="21"/>
  <c r="K9" i="21"/>
  <c r="T15" i="21"/>
  <c r="F9" i="21"/>
  <c r="Y12" i="21"/>
  <c r="AL20" i="21"/>
  <c r="AC11" i="21"/>
  <c r="O17" i="21"/>
  <c r="AZ17" i="21"/>
  <c r="BG13" i="21"/>
  <c r="E16" i="21"/>
  <c r="AZ11" i="21"/>
  <c r="T17" i="21"/>
  <c r="AN6" i="21"/>
  <c r="AG20" i="21"/>
  <c r="AU11" i="21"/>
  <c r="AD13" i="21"/>
  <c r="X18" i="21"/>
  <c r="U7" i="21"/>
  <c r="AM12" i="21"/>
  <c r="AZ20" i="21"/>
  <c r="G11" i="21"/>
  <c r="W14" i="21"/>
  <c r="AN13" i="21"/>
  <c r="AN18" i="21"/>
  <c r="AG22" i="21"/>
  <c r="AL27" i="21"/>
  <c r="Y15" i="21"/>
  <c r="AV12" i="21"/>
  <c r="G15" i="21"/>
  <c r="S8" i="21"/>
  <c r="AK7" i="21"/>
  <c r="D13" i="21"/>
  <c r="D6" i="21"/>
  <c r="D18" i="21"/>
  <c r="C22" i="21"/>
  <c r="C26" i="21"/>
  <c r="C11" i="21"/>
  <c r="C8" i="21"/>
  <c r="C12" i="21"/>
  <c r="C21" i="21"/>
  <c r="C25" i="21"/>
  <c r="C17" i="21"/>
  <c r="C15" i="21"/>
  <c r="C6" i="21"/>
  <c r="C16" i="21"/>
  <c r="D16" i="21" s="1"/>
  <c r="C23" i="21"/>
  <c r="C9" i="21"/>
  <c r="C27" i="21"/>
  <c r="AO28" i="16"/>
  <c r="AO28" i="17" s="1"/>
  <c r="P28" i="16"/>
  <c r="P28" i="17" s="1"/>
  <c r="AP28" i="16"/>
  <c r="AP28" i="17" s="1"/>
  <c r="Q26" i="16"/>
  <c r="Q26" i="17" s="1"/>
  <c r="AW22" i="16"/>
  <c r="AQ19" i="16"/>
  <c r="AQ19" i="17" s="1"/>
  <c r="E12" i="16"/>
  <c r="E12" i="17" s="1"/>
  <c r="S12" i="16"/>
  <c r="S12" i="17" s="1"/>
  <c r="H15" i="16"/>
  <c r="H15" i="17" s="1"/>
  <c r="Y6" i="16"/>
  <c r="Y6" i="17" s="1"/>
  <c r="Y11" i="16"/>
  <c r="Y11" i="17" s="1"/>
  <c r="AC26" i="16"/>
  <c r="AC26" i="17" s="1"/>
  <c r="AO17" i="16"/>
  <c r="AR26" i="16"/>
  <c r="AR26" i="17" s="1"/>
  <c r="AN12" i="16"/>
  <c r="AN12" i="17" s="1"/>
  <c r="AF28" i="16"/>
  <c r="AF28" i="17" s="1"/>
  <c r="AY22" i="16"/>
  <c r="AR17" i="16"/>
  <c r="AR17" i="17" s="1"/>
  <c r="BF13" i="16"/>
  <c r="BF13" i="17" s="1"/>
  <c r="AK9" i="16"/>
  <c r="AK9" i="17" s="1"/>
  <c r="U25" i="16"/>
  <c r="U25" i="17" s="1"/>
  <c r="AB17" i="16"/>
  <c r="AB17" i="17" s="1"/>
  <c r="AN16" i="16"/>
  <c r="AN16" i="17" s="1"/>
  <c r="BG19" i="16"/>
  <c r="AK20" i="16"/>
  <c r="AK20" i="17" s="1"/>
  <c r="BF22" i="16"/>
  <c r="BF22" i="17" s="1"/>
  <c r="AY24" i="16"/>
  <c r="U11" i="16"/>
  <c r="U11" i="17" s="1"/>
  <c r="I26" i="16"/>
  <c r="I26" i="17" s="1"/>
  <c r="AC17" i="16"/>
  <c r="AC17" i="17" s="1"/>
  <c r="U19" i="16"/>
  <c r="U19" i="17" s="1"/>
  <c r="AC13" i="16"/>
  <c r="AC13" i="17" s="1"/>
  <c r="O28" i="16"/>
  <c r="O28" i="17" s="1"/>
  <c r="Y18" i="16"/>
  <c r="Y18" i="17" s="1"/>
  <c r="BG24" i="16"/>
  <c r="BG24" i="17" s="1"/>
  <c r="BA12" i="16"/>
  <c r="BA12" i="17" s="1"/>
  <c r="AL12" i="16"/>
  <c r="AL12" i="17" s="1"/>
  <c r="J11" i="16"/>
  <c r="J11" i="17" s="1"/>
  <c r="E7" i="16"/>
  <c r="E7" i="17" s="1"/>
  <c r="AV19" i="16"/>
  <c r="AD9" i="16"/>
  <c r="AD9" i="17" s="1"/>
  <c r="AX19" i="16"/>
  <c r="AL22" i="16"/>
  <c r="AL22" i="17" s="1"/>
  <c r="E13" i="16"/>
  <c r="E13" i="17" s="1"/>
  <c r="S19" i="16"/>
  <c r="S19" i="17" s="1"/>
  <c r="E18" i="16"/>
  <c r="E18" i="17" s="1"/>
  <c r="I24" i="16"/>
  <c r="I24" i="17" s="1"/>
  <c r="R9" i="16"/>
  <c r="R9" i="17" s="1"/>
  <c r="BD26" i="16"/>
  <c r="BD26" i="17" s="1"/>
  <c r="Y10" i="16"/>
  <c r="Y10" i="17" s="1"/>
  <c r="BB22" i="16"/>
  <c r="BB22" i="17" s="1"/>
  <c r="BB9" i="16"/>
  <c r="BB9" i="17" s="1"/>
  <c r="V9" i="16"/>
  <c r="V9" i="17" s="1"/>
  <c r="V28" i="16"/>
  <c r="V28" i="17" s="1"/>
  <c r="AF9" i="16"/>
  <c r="AF9" i="17" s="1"/>
  <c r="AM25" i="16"/>
  <c r="AM25" i="17" s="1"/>
  <c r="AG12" i="16"/>
  <c r="AG12" i="17" s="1"/>
  <c r="W9" i="16"/>
  <c r="W9" i="17" s="1"/>
  <c r="BE22" i="16"/>
  <c r="BE22" i="17" s="1"/>
  <c r="W16" i="16"/>
  <c r="X10" i="16"/>
  <c r="X10" i="17" s="1"/>
  <c r="K28" i="16"/>
  <c r="K28" i="17" s="1"/>
  <c r="Z11" i="16"/>
  <c r="Z11" i="17" s="1"/>
  <c r="Z17" i="16"/>
  <c r="Z17" i="17" s="1"/>
  <c r="P20" i="16"/>
  <c r="AH20" i="16"/>
  <c r="AH20" i="17" s="1"/>
  <c r="AK15" i="16"/>
  <c r="T21" i="16"/>
  <c r="T21" i="17" s="1"/>
  <c r="X6" i="16"/>
  <c r="X6" i="17" s="1"/>
  <c r="BB20" i="16"/>
  <c r="BB20" i="17" s="1"/>
  <c r="W13" i="16"/>
  <c r="W13" i="17" s="1"/>
  <c r="G22" i="16"/>
  <c r="V8" i="16"/>
  <c r="V8" i="17" s="1"/>
  <c r="R7" i="16"/>
  <c r="R7" i="17" s="1"/>
  <c r="P13" i="16"/>
  <c r="AS19" i="16"/>
  <c r="T25" i="16"/>
  <c r="T25" i="17" s="1"/>
  <c r="AR19" i="16"/>
  <c r="AR19" i="17" s="1"/>
  <c r="D20" i="16"/>
  <c r="D20" i="17" s="1"/>
  <c r="AK23" i="16"/>
  <c r="AK23" i="17" s="1"/>
  <c r="J19" i="16"/>
  <c r="T6" i="16"/>
  <c r="T6" i="17" s="1"/>
  <c r="BF17" i="16"/>
  <c r="AY9" i="16"/>
  <c r="BG11" i="16"/>
  <c r="BG11" i="17" s="1"/>
  <c r="AK17" i="16"/>
  <c r="AK17" i="17" s="1"/>
  <c r="AR9" i="16"/>
  <c r="AR9" i="17" s="1"/>
  <c r="T12" i="16"/>
  <c r="T12" i="17" s="1"/>
  <c r="N13" i="16"/>
  <c r="N13" i="17" s="1"/>
  <c r="T16" i="16"/>
  <c r="T16" i="17" s="1"/>
  <c r="D14" i="16"/>
  <c r="D14" i="17" s="1"/>
  <c r="AN26" i="16"/>
  <c r="AN26" i="17" s="1"/>
  <c r="D9" i="16"/>
  <c r="D9" i="17" s="1"/>
  <c r="U17" i="16"/>
  <c r="U17" i="17" s="1"/>
  <c r="AC24" i="16"/>
  <c r="AC24" i="17" s="1"/>
  <c r="J13" i="16"/>
  <c r="J13" i="17" s="1"/>
  <c r="AB26" i="16"/>
  <c r="AB26" i="17" s="1"/>
  <c r="Y26" i="16"/>
  <c r="Y26" i="17" s="1"/>
  <c r="AY17" i="16"/>
  <c r="AX24" i="16"/>
  <c r="BA22" i="16"/>
  <c r="BA22" i="17" s="1"/>
  <c r="AI15" i="16"/>
  <c r="AI15" i="17" s="1"/>
  <c r="AL17" i="16"/>
  <c r="AL17" i="17" s="1"/>
  <c r="AK27" i="16"/>
  <c r="AK27" i="17" s="1"/>
  <c r="N19" i="16"/>
  <c r="BI26" i="16"/>
  <c r="BI26" i="17" s="1"/>
  <c r="AV13" i="16"/>
  <c r="AK24" i="16"/>
  <c r="AK24" i="17" s="1"/>
  <c r="AA28" i="16"/>
  <c r="AA28" i="17" s="1"/>
  <c r="J20" i="16"/>
  <c r="J20" i="17" s="1"/>
  <c r="R28" i="16"/>
  <c r="R28" i="17" s="1"/>
  <c r="E23" i="16"/>
  <c r="BC24" i="16"/>
  <c r="BC24" i="17" s="1"/>
  <c r="S20" i="16"/>
  <c r="S20" i="17" s="1"/>
  <c r="AM20" i="16"/>
  <c r="AM20" i="17" s="1"/>
  <c r="BE28" i="16"/>
  <c r="BE28" i="17" s="1"/>
  <c r="AE24" i="16"/>
  <c r="AE24" i="17" s="1"/>
  <c r="AW28" i="16"/>
  <c r="AW28" i="17" s="1"/>
  <c r="O15" i="16"/>
  <c r="S13" i="16"/>
  <c r="S13" i="17" s="1"/>
  <c r="W23" i="16"/>
  <c r="W23" i="17" s="1"/>
  <c r="AB13" i="16"/>
  <c r="AB13" i="17" s="1"/>
  <c r="V17" i="16"/>
  <c r="V17" i="17" s="1"/>
  <c r="X15" i="16"/>
  <c r="X15" i="17" s="1"/>
  <c r="AB22" i="16"/>
  <c r="AB22" i="17" s="1"/>
  <c r="W12" i="16"/>
  <c r="W12" i="17" s="1"/>
  <c r="W20" i="16"/>
  <c r="W20" i="17" s="1"/>
  <c r="Z12" i="16"/>
  <c r="Z12" i="17" s="1"/>
  <c r="Z22" i="16"/>
  <c r="Z22" i="17" s="1"/>
  <c r="P26" i="16"/>
  <c r="P26" i="17" s="1"/>
  <c r="AP9" i="16"/>
  <c r="AP9" i="17" s="1"/>
  <c r="AH24" i="16"/>
  <c r="AO22" i="16"/>
  <c r="AP12" i="16"/>
  <c r="AP12" i="17" s="1"/>
  <c r="AS17" i="16"/>
  <c r="AU17" i="16"/>
  <c r="C15" i="16"/>
  <c r="C15" i="17" s="1"/>
  <c r="H13" i="16"/>
  <c r="H13" i="17" s="1"/>
  <c r="S28" i="16"/>
  <c r="S28" i="17" s="1"/>
  <c r="S23" i="16"/>
  <c r="R26" i="16"/>
  <c r="R26" i="17" s="1"/>
  <c r="AI24" i="16"/>
  <c r="AI24" i="17" s="1"/>
  <c r="AM28" i="16"/>
  <c r="AM28" i="17" s="1"/>
  <c r="AT20" i="16"/>
  <c r="AT20" i="17" s="1"/>
  <c r="O9" i="16"/>
  <c r="O9" i="17" s="1"/>
  <c r="W6" i="16"/>
  <c r="W6" i="17" s="1"/>
  <c r="AB20" i="16"/>
  <c r="AB20" i="17" s="1"/>
  <c r="AS28" i="16"/>
  <c r="AS28" i="17" s="1"/>
  <c r="AS11" i="16"/>
  <c r="AU19" i="16"/>
  <c r="T20" i="16"/>
  <c r="T20" i="17" s="1"/>
  <c r="T14" i="16"/>
  <c r="T14" i="17" s="1"/>
  <c r="J17" i="16"/>
  <c r="BF19" i="16"/>
  <c r="J28" i="16"/>
  <c r="J28" i="17" s="1"/>
  <c r="T26" i="16"/>
  <c r="T26" i="17" s="1"/>
  <c r="AQ28" i="16"/>
  <c r="AQ28" i="17" s="1"/>
  <c r="AN27" i="16"/>
  <c r="AN27" i="17" s="1"/>
  <c r="Q19" i="16"/>
  <c r="AK19" i="16"/>
  <c r="AK19" i="17" s="1"/>
  <c r="AR15" i="16"/>
  <c r="AR15" i="17" s="1"/>
  <c r="T27" i="16"/>
  <c r="T27" i="17" s="1"/>
  <c r="D23" i="16"/>
  <c r="D23" i="17" s="1"/>
  <c r="AJ15" i="16"/>
  <c r="AI28" i="16"/>
  <c r="AI28" i="17" s="1"/>
  <c r="AL26" i="16"/>
  <c r="AL26" i="17" s="1"/>
  <c r="J26" i="16"/>
  <c r="J26" i="17" s="1"/>
  <c r="Y27" i="16"/>
  <c r="Y27" i="17" s="1"/>
  <c r="AI22" i="16"/>
  <c r="AI22" i="17" s="1"/>
  <c r="AL23" i="16"/>
  <c r="AL23" i="17" s="1"/>
  <c r="AL14" i="16"/>
  <c r="AA13" i="16"/>
  <c r="AA13" i="17" s="1"/>
  <c r="U23" i="16"/>
  <c r="U23" i="17" s="1"/>
  <c r="AD22" i="16"/>
  <c r="AD22" i="17" s="1"/>
  <c r="H24" i="16"/>
  <c r="H24" i="17" s="1"/>
  <c r="R13" i="16"/>
  <c r="R13" i="17" s="1"/>
  <c r="R24" i="16"/>
  <c r="R24" i="17" s="1"/>
  <c r="S10" i="16"/>
  <c r="S10" i="17" s="1"/>
  <c r="BC28" i="16"/>
  <c r="BC28" i="17" s="1"/>
  <c r="AC15" i="16"/>
  <c r="AC15" i="17" s="1"/>
  <c r="BI22" i="16"/>
  <c r="BI22" i="17" s="1"/>
  <c r="AE19" i="16"/>
  <c r="AE19" i="17" s="1"/>
  <c r="AE11" i="16"/>
  <c r="AE11" i="17" s="1"/>
  <c r="AE26" i="16"/>
  <c r="AE26" i="17" s="1"/>
  <c r="BE11" i="16"/>
  <c r="BE11" i="17" s="1"/>
  <c r="AE28" i="16"/>
  <c r="AE28" i="17" s="1"/>
  <c r="W28" i="16"/>
  <c r="W28" i="17" s="1"/>
  <c r="W17" i="16"/>
  <c r="W17" i="17" s="1"/>
  <c r="W10" i="16"/>
  <c r="W10" i="17" s="1"/>
  <c r="BB26" i="16"/>
  <c r="BB26" i="17" s="1"/>
  <c r="X13" i="16"/>
  <c r="X13" i="17" s="1"/>
  <c r="W7" i="16"/>
  <c r="W7" i="17" s="1"/>
  <c r="Z26" i="16"/>
  <c r="Z26" i="17" s="1"/>
  <c r="Z19" i="16"/>
  <c r="Z19" i="17" s="1"/>
  <c r="AO13" i="16"/>
  <c r="AO13" i="17" s="1"/>
  <c r="AP22" i="16"/>
  <c r="AP22" i="17" s="1"/>
  <c r="AP11" i="16"/>
  <c r="AP11" i="17" s="1"/>
  <c r="AP17" i="16"/>
  <c r="AH11" i="16"/>
  <c r="AH11" i="17" s="1"/>
  <c r="AH9" i="16"/>
  <c r="AH9" i="17" s="1"/>
  <c r="D19" i="16"/>
  <c r="D19" i="17" s="1"/>
  <c r="Q20" i="16"/>
  <c r="Q20" i="17" s="1"/>
  <c r="AW24" i="16"/>
  <c r="AB9" i="16"/>
  <c r="AB9" i="17" s="1"/>
  <c r="AY19" i="16"/>
  <c r="T28" i="16"/>
  <c r="T28" i="17" s="1"/>
  <c r="BF20" i="16"/>
  <c r="BF20" i="17" s="1"/>
  <c r="T24" i="16"/>
  <c r="AN22" i="16"/>
  <c r="AN22" i="17" s="1"/>
  <c r="T9" i="16"/>
  <c r="T9" i="17" s="1"/>
  <c r="AQ22" i="16"/>
  <c r="AQ22" i="17" s="1"/>
  <c r="AR28" i="16"/>
  <c r="AR28" i="17" s="1"/>
  <c r="AJ17" i="16"/>
  <c r="I9" i="16"/>
  <c r="I9" i="17" s="1"/>
  <c r="AY12" i="16"/>
  <c r="AY12" i="17" s="1"/>
  <c r="AJ22" i="16"/>
  <c r="N26" i="16"/>
  <c r="N26" i="17" s="1"/>
  <c r="BG15" i="16"/>
  <c r="AK25" i="16"/>
  <c r="AK25" i="17" s="1"/>
  <c r="AB11" i="16"/>
  <c r="AB11" i="17" s="1"/>
  <c r="AN9" i="16"/>
  <c r="AN9" i="17" s="1"/>
  <c r="D11" i="16"/>
  <c r="D11" i="17" s="1"/>
  <c r="AU26" i="16"/>
  <c r="AU26" i="17" s="1"/>
  <c r="AI19" i="16"/>
  <c r="AI19" i="17" s="1"/>
  <c r="BG22" i="16"/>
  <c r="BG22" i="17" s="1"/>
  <c r="BA11" i="16"/>
  <c r="BA11" i="17" s="1"/>
  <c r="AI9" i="16"/>
  <c r="AI9" i="17" s="1"/>
  <c r="AL16" i="16"/>
  <c r="AL16" i="17" s="1"/>
  <c r="AR22" i="16"/>
  <c r="AR22" i="17" s="1"/>
  <c r="O12" i="16"/>
  <c r="O12" i="17" s="1"/>
  <c r="C13" i="16"/>
  <c r="C13" i="17" s="1"/>
  <c r="AR24" i="16"/>
  <c r="AR24" i="17" s="1"/>
  <c r="H26" i="16"/>
  <c r="H26" i="17" s="1"/>
  <c r="H9" i="16"/>
  <c r="H9" i="17" s="1"/>
  <c r="AA20" i="16"/>
  <c r="AA20" i="17" s="1"/>
  <c r="X14" i="16"/>
  <c r="X14" i="17" s="1"/>
  <c r="BI15" i="16"/>
  <c r="H12" i="16"/>
  <c r="H12" i="17" s="1"/>
  <c r="U28" i="16"/>
  <c r="U28" i="17" s="1"/>
  <c r="C22" i="16"/>
  <c r="C22" i="17" s="1"/>
  <c r="J24" i="16"/>
  <c r="J24" i="17" s="1"/>
  <c r="R18" i="16"/>
  <c r="R18" i="17" s="1"/>
  <c r="I28" i="16"/>
  <c r="I28" i="17" s="1"/>
  <c r="AV17" i="16"/>
  <c r="AV24" i="16"/>
  <c r="BD12" i="16"/>
  <c r="BD12" i="17" s="1"/>
  <c r="BI28" i="16"/>
  <c r="BI28" i="17" s="1"/>
  <c r="AC9" i="16"/>
  <c r="AC9" i="17" s="1"/>
  <c r="BB28" i="16"/>
  <c r="BB28" i="17" s="1"/>
  <c r="BF12" i="16"/>
  <c r="BF12" i="17" s="1"/>
  <c r="AI20" i="16"/>
  <c r="AI20" i="17" s="1"/>
  <c r="V23" i="16"/>
  <c r="V23" i="17" s="1"/>
  <c r="BE26" i="16"/>
  <c r="BE26" i="17" s="1"/>
  <c r="BH9" i="16"/>
  <c r="BH9" i="17" s="1"/>
  <c r="AE15" i="16"/>
  <c r="AE15" i="17" s="1"/>
  <c r="W21" i="16"/>
  <c r="W21" i="17" s="1"/>
  <c r="W24" i="16"/>
  <c r="W24" i="17" s="1"/>
  <c r="W25" i="16"/>
  <c r="W25" i="17" s="1"/>
  <c r="AA22" i="16"/>
  <c r="AA22" i="17" s="1"/>
  <c r="X24" i="16"/>
  <c r="X24" i="17" s="1"/>
  <c r="Z20" i="16"/>
  <c r="Z20" i="17" s="1"/>
  <c r="P17" i="16"/>
  <c r="AH17" i="16"/>
  <c r="AO12" i="16"/>
  <c r="AO12" i="17" s="1"/>
  <c r="AP20" i="16"/>
  <c r="AP20" i="17" s="1"/>
  <c r="AO9" i="16"/>
  <c r="AO9" i="17" s="1"/>
  <c r="AP26" i="16"/>
  <c r="AP26" i="17" s="1"/>
  <c r="AH12" i="16"/>
  <c r="AH12" i="17" s="1"/>
  <c r="AH13" i="16"/>
  <c r="AH13" i="17" s="1"/>
  <c r="AO15" i="16"/>
  <c r="AH19" i="16"/>
  <c r="I22" i="16"/>
  <c r="I22" i="17" s="1"/>
  <c r="AN10" i="16"/>
  <c r="AN10" i="17" s="1"/>
  <c r="T8" i="16"/>
  <c r="T8" i="17" s="1"/>
  <c r="U20" i="16"/>
  <c r="U20" i="17" s="1"/>
  <c r="AK22" i="16"/>
  <c r="AK22" i="17" s="1"/>
  <c r="E8" i="16"/>
  <c r="E8" i="17" s="1"/>
  <c r="AD19" i="16"/>
  <c r="AD19" i="17" s="1"/>
  <c r="AM22" i="16"/>
  <c r="AM22" i="17" s="1"/>
  <c r="G26" i="16"/>
  <c r="G26" i="17" s="1"/>
  <c r="AP24" i="16"/>
  <c r="AP24" i="17" s="1"/>
  <c r="AO19" i="16"/>
  <c r="AH28" i="16"/>
  <c r="AH28" i="17" s="1"/>
  <c r="AS13" i="16"/>
  <c r="AJ13" i="16"/>
  <c r="AJ13" i="17" s="1"/>
  <c r="AN23" i="16"/>
  <c r="AN23" i="17" s="1"/>
  <c r="N11" i="16"/>
  <c r="N11" i="17" s="1"/>
  <c r="AY20" i="16"/>
  <c r="AN20" i="16"/>
  <c r="AN20" i="17" s="1"/>
  <c r="N20" i="16"/>
  <c r="N20" i="17" s="1"/>
  <c r="D13" i="16"/>
  <c r="D13" i="17" s="1"/>
  <c r="D10" i="16"/>
  <c r="D10" i="17" s="1"/>
  <c r="D28" i="16"/>
  <c r="D28" i="17" s="1"/>
  <c r="U10" i="16"/>
  <c r="U10" i="17" s="1"/>
  <c r="AQ13" i="16"/>
  <c r="AQ13" i="17" s="1"/>
  <c r="AN21" i="16"/>
  <c r="AN21" i="17" s="1"/>
  <c r="N17" i="16"/>
  <c r="Y20" i="16"/>
  <c r="Y20" i="17" s="1"/>
  <c r="AX12" i="16"/>
  <c r="AX12" i="17" s="1"/>
  <c r="Y14" i="16"/>
  <c r="Y14" i="17" s="1"/>
  <c r="AX20" i="16"/>
  <c r="BA24" i="16"/>
  <c r="BA24" i="17" s="1"/>
  <c r="AL25" i="16"/>
  <c r="AL25" i="17" s="1"/>
  <c r="C20" i="16"/>
  <c r="C20" i="17" s="1"/>
  <c r="G24" i="16"/>
  <c r="AK16" i="16"/>
  <c r="AK16" i="17" s="1"/>
  <c r="AK28" i="16"/>
  <c r="AK28" i="17" s="1"/>
  <c r="BI24" i="16"/>
  <c r="BI24" i="17" s="1"/>
  <c r="AD26" i="16"/>
  <c r="AD26" i="17" s="1"/>
  <c r="E21" i="16"/>
  <c r="E21" i="17" s="1"/>
  <c r="X8" i="16"/>
  <c r="X8" i="17" s="1"/>
  <c r="X17" i="16"/>
  <c r="C28" i="16"/>
  <c r="C28" i="17" s="1"/>
  <c r="R25" i="16"/>
  <c r="R25" i="17" s="1"/>
  <c r="C26" i="16"/>
  <c r="C26" i="17" s="1"/>
  <c r="AX9" i="16"/>
  <c r="AV28" i="16"/>
  <c r="AV28" i="17" s="1"/>
  <c r="BD13" i="16"/>
  <c r="BD13" i="17" s="1"/>
  <c r="BD22" i="16"/>
  <c r="BD22" i="17" s="1"/>
  <c r="BB19" i="16"/>
  <c r="BA20" i="16"/>
  <c r="BA20" i="17" s="1"/>
  <c r="V26" i="16"/>
  <c r="V26" i="17" s="1"/>
  <c r="BE9" i="16"/>
  <c r="BE9" i="17" s="1"/>
  <c r="AM19" i="16"/>
  <c r="AM19" i="17" s="1"/>
  <c r="AM26" i="16"/>
  <c r="AM26" i="17" s="1"/>
  <c r="BH12" i="16"/>
  <c r="BH12" i="17" s="1"/>
  <c r="BE13" i="16"/>
  <c r="BE13" i="17" s="1"/>
  <c r="BE17" i="16"/>
  <c r="BD24" i="16"/>
  <c r="BD24" i="17" s="1"/>
  <c r="W27" i="16"/>
  <c r="W27" i="17" s="1"/>
  <c r="G12" i="16"/>
  <c r="G12" i="17" s="1"/>
  <c r="AB24" i="16"/>
  <c r="AB24" i="17" s="1"/>
  <c r="S24" i="16"/>
  <c r="S24" i="17" s="1"/>
  <c r="K19" i="16"/>
  <c r="Z15" i="16"/>
  <c r="Z15" i="17" s="1"/>
  <c r="P9" i="16"/>
  <c r="AH22" i="16"/>
  <c r="P19" i="16"/>
  <c r="AO26" i="16"/>
  <c r="AO26" i="17" s="1"/>
  <c r="AH26" i="16"/>
  <c r="AH26" i="17" s="1"/>
  <c r="AO20" i="16"/>
  <c r="AO20" i="17" s="1"/>
  <c r="AP19" i="16"/>
  <c r="AO11" i="16"/>
  <c r="AO11" i="17" s="1"/>
  <c r="AP13" i="16"/>
  <c r="AP13" i="17" s="1"/>
  <c r="D7" i="16"/>
  <c r="D7" i="17" s="1"/>
  <c r="AF22" i="16"/>
  <c r="D15" i="16"/>
  <c r="D15" i="17" s="1"/>
  <c r="F17" i="16"/>
  <c r="U16" i="16"/>
  <c r="U16" i="17" s="1"/>
  <c r="N15" i="16"/>
  <c r="BG12" i="16"/>
  <c r="BG12" i="17" s="1"/>
  <c r="D27" i="16"/>
  <c r="D27" i="17" s="1"/>
  <c r="BF28" i="16"/>
  <c r="BF28" i="17" s="1"/>
  <c r="AE22" i="16"/>
  <c r="AE22" i="17" s="1"/>
  <c r="W8" i="16"/>
  <c r="W8" i="17" s="1"/>
  <c r="P12" i="16"/>
  <c r="P12" i="17" s="1"/>
  <c r="AP15" i="16"/>
  <c r="AU15" i="16"/>
  <c r="AQ15" i="16"/>
  <c r="AQ15" i="17" s="1"/>
  <c r="F13" i="16"/>
  <c r="Q28" i="16"/>
  <c r="Q28" i="17" s="1"/>
  <c r="T7" i="16"/>
  <c r="T7" i="17" s="1"/>
  <c r="D12" i="16"/>
  <c r="D12" i="17" s="1"/>
  <c r="AN11" i="16"/>
  <c r="AN11" i="17" s="1"/>
  <c r="D18" i="16"/>
  <c r="D18" i="17" s="1"/>
  <c r="AQ20" i="16"/>
  <c r="AQ20" i="17" s="1"/>
  <c r="Q12" i="16"/>
  <c r="Q12" i="17" s="1"/>
  <c r="AB28" i="16"/>
  <c r="AB28" i="17" s="1"/>
  <c r="AN28" i="16"/>
  <c r="AN28" i="17" s="1"/>
  <c r="N28" i="16"/>
  <c r="N28" i="17" s="1"/>
  <c r="AU9" i="16"/>
  <c r="AX26" i="16"/>
  <c r="AX26" i="17" s="1"/>
  <c r="AW17" i="16"/>
  <c r="AX17" i="16"/>
  <c r="C12" i="16"/>
  <c r="C12" i="17" s="1"/>
  <c r="U26" i="16"/>
  <c r="U26" i="17" s="1"/>
  <c r="AA26" i="16"/>
  <c r="AA26" i="17" s="1"/>
  <c r="E28" i="16"/>
  <c r="E28" i="17" s="1"/>
  <c r="AD17" i="16"/>
  <c r="AD17" i="17" s="1"/>
  <c r="AF26" i="16"/>
  <c r="AF26" i="17" s="1"/>
  <c r="AD24" i="16"/>
  <c r="AD24" i="17" s="1"/>
  <c r="H17" i="16"/>
  <c r="H17" i="17" s="1"/>
  <c r="AT15" i="16"/>
  <c r="BI20" i="16"/>
  <c r="S25" i="16"/>
  <c r="S25" i="17" s="1"/>
  <c r="AT28" i="16"/>
  <c r="AT28" i="17" s="1"/>
  <c r="BD28" i="16"/>
  <c r="BD28" i="17" s="1"/>
  <c r="AC28" i="16"/>
  <c r="AC28" i="17" s="1"/>
  <c r="V18" i="16"/>
  <c r="V18" i="17" s="1"/>
  <c r="AI11" i="16"/>
  <c r="AI11" i="17" s="1"/>
  <c r="V10" i="16"/>
  <c r="V10" i="17" s="1"/>
  <c r="BH22" i="16"/>
  <c r="BH22" i="17" s="1"/>
  <c r="BE15" i="16"/>
  <c r="AM6" i="16"/>
  <c r="AM6" i="17" s="1"/>
  <c r="AM9" i="16"/>
  <c r="AM9" i="17" s="1"/>
  <c r="AM23" i="16"/>
  <c r="AM23" i="17" s="1"/>
  <c r="H20" i="16"/>
  <c r="H20" i="17" s="1"/>
  <c r="G28" i="16"/>
  <c r="G28" i="17" s="1"/>
  <c r="AA11" i="16"/>
  <c r="AA11" i="17" s="1"/>
  <c r="K15" i="16"/>
  <c r="W18" i="16"/>
  <c r="W18" i="17" s="1"/>
  <c r="K26" i="16"/>
  <c r="K26" i="17" s="1"/>
  <c r="Z24" i="16"/>
  <c r="Z24" i="17" s="1"/>
  <c r="P22" i="16"/>
  <c r="AO24" i="16"/>
  <c r="AS12" i="16"/>
  <c r="AS12" i="17" s="1"/>
  <c r="AT11" i="16"/>
  <c r="AT11" i="17" s="1"/>
  <c r="X11" i="16"/>
  <c r="X11" i="17" s="1"/>
  <c r="H28" i="16"/>
  <c r="H28" i="17" s="1"/>
  <c r="E9" i="16"/>
  <c r="E9" i="17" s="1"/>
  <c r="AD12" i="16"/>
  <c r="AD12" i="17" s="1"/>
  <c r="BE12" i="16"/>
  <c r="BE12" i="17" s="1"/>
  <c r="AL28" i="16"/>
  <c r="AL28" i="17" s="1"/>
  <c r="AM15" i="16"/>
  <c r="BH28" i="16"/>
  <c r="BH28" i="17" s="1"/>
  <c r="AJ9" i="16"/>
  <c r="AJ9" i="17" s="1"/>
  <c r="F22" i="16"/>
  <c r="AY13" i="16"/>
  <c r="Q13" i="16"/>
  <c r="Q13" i="17" s="1"/>
  <c r="AJ28" i="16"/>
  <c r="AJ28" i="17" s="1"/>
  <c r="I15" i="16"/>
  <c r="I15" i="17" s="1"/>
  <c r="AU13" i="16"/>
  <c r="F15" i="16"/>
  <c r="AG26" i="16"/>
  <c r="AG26" i="17" s="1"/>
  <c r="AU28" i="16"/>
  <c r="AU28" i="17" s="1"/>
  <c r="U15" i="16"/>
  <c r="U15" i="17" s="1"/>
  <c r="T22" i="16"/>
  <c r="T22" i="17" s="1"/>
  <c r="D24" i="16"/>
  <c r="D24" i="17" s="1"/>
  <c r="AQ12" i="16"/>
  <c r="AQ12" i="17" s="1"/>
  <c r="AY11" i="16"/>
  <c r="I12" i="16"/>
  <c r="I12" i="17" s="1"/>
  <c r="AF17" i="16"/>
  <c r="J15" i="16"/>
  <c r="F28" i="16"/>
  <c r="F28" i="17" s="1"/>
  <c r="Y9" i="16"/>
  <c r="Y9" i="17" s="1"/>
  <c r="AX28" i="16"/>
  <c r="AX28" i="17" s="1"/>
  <c r="C11" i="16"/>
  <c r="C11" i="17" s="1"/>
  <c r="AN25" i="16"/>
  <c r="AN25" i="17" s="1"/>
  <c r="Y28" i="16"/>
  <c r="Y28" i="17" s="1"/>
  <c r="AW12" i="16"/>
  <c r="AY28" i="16"/>
  <c r="AY28" i="17" s="1"/>
  <c r="U6" i="16"/>
  <c r="U6" i="17" s="1"/>
  <c r="BG28" i="16"/>
  <c r="BG28" i="17" s="1"/>
  <c r="X22" i="16"/>
  <c r="X22" i="17" s="1"/>
  <c r="E25" i="16"/>
  <c r="E25" i="17" s="1"/>
  <c r="AL11" i="16"/>
  <c r="AL11" i="17" s="1"/>
  <c r="H11" i="16"/>
  <c r="H11" i="17" s="1"/>
  <c r="AT9" i="16"/>
  <c r="AT9" i="17" s="1"/>
  <c r="U8" i="16"/>
  <c r="U8" i="17" s="1"/>
  <c r="AV15" i="16"/>
  <c r="AT12" i="16"/>
  <c r="AT12" i="17" s="1"/>
  <c r="U22" i="16"/>
  <c r="U22" i="17" s="1"/>
  <c r="AD28" i="16"/>
  <c r="AD28" i="17" s="1"/>
  <c r="H22" i="16"/>
  <c r="H22" i="17" s="1"/>
  <c r="E10" i="16"/>
  <c r="E10" i="17" s="1"/>
  <c r="AG15" i="16"/>
  <c r="X27" i="16"/>
  <c r="X27" i="17" s="1"/>
  <c r="BI17" i="16"/>
  <c r="AV20" i="16"/>
  <c r="BC26" i="16"/>
  <c r="BC26" i="17" s="1"/>
  <c r="S9" i="16"/>
  <c r="S9" i="17" s="1"/>
  <c r="BC11" i="16"/>
  <c r="BC11" i="17" s="1"/>
  <c r="S7" i="16"/>
  <c r="S7" i="17" s="1"/>
  <c r="AC12" i="16"/>
  <c r="AC12" i="17" s="1"/>
  <c r="AC22" i="16"/>
  <c r="AC22" i="17" s="1"/>
  <c r="AE20" i="16"/>
  <c r="AE20" i="17" s="1"/>
  <c r="AE13" i="16"/>
  <c r="AE13" i="17" s="1"/>
  <c r="AM21" i="16"/>
  <c r="AM21" i="17" s="1"/>
  <c r="AM11" i="16"/>
  <c r="AM11" i="17" s="1"/>
  <c r="AM16" i="16"/>
  <c r="AM16" i="17" s="1"/>
  <c r="BH26" i="16"/>
  <c r="BH26" i="17" s="1"/>
  <c r="AM17" i="16"/>
  <c r="AM17" i="17" s="1"/>
  <c r="G9" i="16"/>
  <c r="G9" i="17" s="1"/>
  <c r="S18" i="16"/>
  <c r="S18" i="17" s="1"/>
  <c r="AA12" i="16"/>
  <c r="AA12" i="17" s="1"/>
  <c r="AA17" i="16"/>
  <c r="AA17" i="17" s="1"/>
  <c r="AQ26" i="16"/>
  <c r="AQ26" i="17" s="1"/>
  <c r="K22" i="16"/>
  <c r="K22" i="17" s="1"/>
  <c r="V12" i="16"/>
  <c r="V12" i="17" s="1"/>
  <c r="X28" i="16"/>
  <c r="X28" i="17" s="1"/>
  <c r="X21" i="16"/>
  <c r="X21" i="17" s="1"/>
  <c r="Z28" i="16"/>
  <c r="Z28" i="17" s="1"/>
  <c r="Z9" i="16"/>
  <c r="Z9" i="17" s="1"/>
  <c r="P15" i="16"/>
  <c r="P24" i="16"/>
  <c r="P11" i="16"/>
  <c r="AH15" i="16"/>
  <c r="S11" i="16"/>
  <c r="S11" i="17" s="1"/>
  <c r="AL21" i="16"/>
  <c r="AL21" i="17" s="1"/>
  <c r="E24" i="16"/>
  <c r="E24" i="17" s="1"/>
  <c r="V20" i="16"/>
  <c r="V20" i="17" s="1"/>
  <c r="AK11" i="16"/>
  <c r="AK11" i="17" s="1"/>
  <c r="F11" i="16"/>
  <c r="O24" i="16"/>
  <c r="O24" i="17" s="1"/>
  <c r="T13" i="16"/>
  <c r="T13" i="17" s="1"/>
  <c r="D8" i="16"/>
  <c r="D8" i="17" s="1"/>
  <c r="AF15" i="16"/>
  <c r="AR13" i="16"/>
  <c r="AR13" i="17" s="1"/>
  <c r="BF11" i="16"/>
  <c r="BF11" i="17" s="1"/>
  <c r="AF20" i="16"/>
  <c r="AF20" i="17" s="1"/>
  <c r="AN24" i="16"/>
  <c r="AN24" i="17" s="1"/>
  <c r="Q22" i="16"/>
  <c r="BG26" i="16"/>
  <c r="BG26" i="17" s="1"/>
  <c r="BA28" i="16"/>
  <c r="BA28" i="17" s="1"/>
  <c r="AT24" i="16"/>
  <c r="AT24" i="17" s="1"/>
  <c r="BC12" i="16"/>
  <c r="BC12" i="17" s="1"/>
  <c r="S16" i="16"/>
  <c r="S16" i="17" s="1"/>
  <c r="BC20" i="16"/>
  <c r="BC20" i="17" s="1"/>
  <c r="BB13" i="16"/>
  <c r="BB13" i="17" s="1"/>
  <c r="X9" i="16"/>
  <c r="X9" i="17" s="1"/>
  <c r="AS22" i="16"/>
  <c r="AU22" i="16"/>
  <c r="AR11" i="16"/>
  <c r="AR11" i="17" s="1"/>
  <c r="AQ17" i="16"/>
  <c r="AQ17" i="17" s="1"/>
  <c r="Q11" i="16"/>
  <c r="Q11" i="17" s="1"/>
  <c r="U21" i="16"/>
  <c r="U21" i="17" s="1"/>
  <c r="T18" i="16"/>
  <c r="T18" i="17" s="1"/>
  <c r="U14" i="16"/>
  <c r="AL10" i="16"/>
  <c r="AL10" i="17" s="1"/>
  <c r="X25" i="16"/>
  <c r="X25" i="17" s="1"/>
  <c r="E14" i="16"/>
  <c r="E14" i="17" s="1"/>
  <c r="AD11" i="16"/>
  <c r="AD11" i="17" s="1"/>
  <c r="R17" i="16"/>
  <c r="R17" i="17" s="1"/>
  <c r="W11" i="16"/>
  <c r="W11" i="17" s="1"/>
  <c r="R20" i="16"/>
  <c r="R20" i="17" s="1"/>
  <c r="AX22" i="16"/>
  <c r="I20" i="16"/>
  <c r="I20" i="17" s="1"/>
  <c r="BG20" i="16"/>
  <c r="BG20" i="17" s="1"/>
  <c r="AK13" i="16"/>
  <c r="AK13" i="17" s="1"/>
  <c r="AQ9" i="16"/>
  <c r="AQ9" i="17" s="1"/>
  <c r="Q17" i="16"/>
  <c r="AN8" i="16"/>
  <c r="AN8" i="17" s="1"/>
  <c r="AQ11" i="16"/>
  <c r="AQ11" i="17" s="1"/>
  <c r="AX13" i="16"/>
  <c r="BA13" i="16"/>
  <c r="BA13" i="17" s="1"/>
  <c r="R10" i="16"/>
  <c r="R10" i="17" s="1"/>
  <c r="BB12" i="16"/>
  <c r="BB12" i="17" s="1"/>
  <c r="AM8" i="16"/>
  <c r="AM8" i="17" s="1"/>
  <c r="O11" i="16"/>
  <c r="O11" i="17" s="1"/>
  <c r="AS26" i="16"/>
  <c r="AS26" i="17" s="1"/>
  <c r="N12" i="16"/>
  <c r="N12" i="17" s="1"/>
  <c r="AN19" i="16"/>
  <c r="AN19" i="17" s="1"/>
  <c r="AJ24" i="16"/>
  <c r="AR12" i="16"/>
  <c r="AR12" i="17" s="1"/>
  <c r="AT17" i="16"/>
  <c r="AK6" i="16"/>
  <c r="AK6" i="17" s="1"/>
  <c r="E6" i="16"/>
  <c r="E6" i="17" s="1"/>
  <c r="AL19" i="16"/>
  <c r="AL19" i="17" s="1"/>
  <c r="S15" i="16"/>
  <c r="S15" i="17" s="1"/>
  <c r="AM10" i="16"/>
  <c r="AM10" i="17" s="1"/>
  <c r="AM7" i="16"/>
  <c r="AM7" i="17" s="1"/>
  <c r="U18" i="16"/>
  <c r="U18" i="17" s="1"/>
  <c r="AA15" i="16"/>
  <c r="AA15" i="17" s="1"/>
  <c r="O19" i="16"/>
  <c r="AU20" i="16"/>
  <c r="AJ20" i="16"/>
  <c r="AJ20" i="17" s="1"/>
  <c r="AI12" i="16"/>
  <c r="AI12" i="17" s="1"/>
  <c r="E11" i="16"/>
  <c r="E11" i="17" s="1"/>
  <c r="R15" i="16"/>
  <c r="R15" i="17" s="1"/>
  <c r="S6" i="16"/>
  <c r="S6" i="17" s="1"/>
  <c r="V22" i="16"/>
  <c r="V22" i="17" s="1"/>
  <c r="AF13" i="16"/>
  <c r="AF13" i="17" s="1"/>
  <c r="AS24" i="16"/>
  <c r="AS15" i="16"/>
  <c r="F19" i="16"/>
  <c r="N24" i="16"/>
  <c r="N24" i="17" s="1"/>
  <c r="Q15" i="16"/>
  <c r="BF24" i="16"/>
  <c r="BF24" i="17" s="1"/>
  <c r="AF12" i="16"/>
  <c r="AF12" i="17" s="1"/>
  <c r="AW19" i="16"/>
  <c r="Y19" i="16"/>
  <c r="Y19" i="17" s="1"/>
  <c r="BA19" i="16"/>
  <c r="AT22" i="16"/>
  <c r="AT22" i="17" s="1"/>
  <c r="X12" i="16"/>
  <c r="X12" i="17" s="1"/>
  <c r="AV26" i="16"/>
  <c r="AV26" i="17" s="1"/>
  <c r="C19" i="16"/>
  <c r="C19" i="17" s="1"/>
  <c r="S14" i="16"/>
  <c r="S14" i="17" s="1"/>
  <c r="C24" i="16"/>
  <c r="C24" i="17" s="1"/>
  <c r="BF9" i="16"/>
  <c r="BF9" i="17" s="1"/>
  <c r="BF26" i="16"/>
  <c r="BF26" i="17" s="1"/>
  <c r="T19" i="16"/>
  <c r="T19" i="17" s="1"/>
  <c r="BH24" i="16"/>
  <c r="BH24" i="17" s="1"/>
  <c r="F24" i="16"/>
  <c r="AJ26" i="16"/>
  <c r="AJ26" i="17" s="1"/>
  <c r="AL13" i="16"/>
  <c r="AL13" i="17" s="1"/>
  <c r="E19" i="16"/>
  <c r="E19" i="17" s="1"/>
  <c r="AG19" i="16"/>
  <c r="X26" i="16"/>
  <c r="X26" i="17" s="1"/>
  <c r="E26" i="16"/>
  <c r="E26" i="17" s="1"/>
  <c r="BC22" i="16"/>
  <c r="BC22" i="17" s="1"/>
  <c r="BI9" i="16"/>
  <c r="AC20" i="16"/>
  <c r="AC20" i="17" s="1"/>
  <c r="O26" i="16"/>
  <c r="O26" i="17" s="1"/>
  <c r="AG24" i="16"/>
  <c r="U9" i="16"/>
  <c r="U9" i="17" s="1"/>
  <c r="AD20" i="16"/>
  <c r="AD20" i="17" s="1"/>
  <c r="R22" i="16"/>
  <c r="Y21" i="16"/>
  <c r="Y21" i="17" s="1"/>
  <c r="AT13" i="16"/>
  <c r="AT13" i="17" s="1"/>
  <c r="BB24" i="16"/>
  <c r="BB24" i="17" s="1"/>
  <c r="BC15" i="16"/>
  <c r="AW26" i="16"/>
  <c r="AW26" i="17" s="1"/>
  <c r="AQ24" i="16"/>
  <c r="AQ24" i="17" s="1"/>
  <c r="AT26" i="16"/>
  <c r="AT26" i="17" s="1"/>
  <c r="AI13" i="16"/>
  <c r="AI13" i="17" s="1"/>
  <c r="AY26" i="16"/>
  <c r="AY26" i="17" s="1"/>
  <c r="I17" i="16"/>
  <c r="I17" i="17" s="1"/>
  <c r="AK8" i="16"/>
  <c r="AK8" i="17" s="1"/>
  <c r="AK26" i="16"/>
  <c r="AK26" i="17" s="1"/>
  <c r="N22" i="16"/>
  <c r="N22" i="17" s="1"/>
  <c r="AJ19" i="16"/>
  <c r="Y16" i="16"/>
  <c r="Y16" i="17" s="1"/>
  <c r="AI26" i="16"/>
  <c r="AI26" i="17" s="1"/>
  <c r="AT19" i="16"/>
  <c r="AW20" i="16"/>
  <c r="G19" i="16"/>
  <c r="AM24" i="16"/>
  <c r="AM24" i="17" s="1"/>
  <c r="AE17" i="16"/>
  <c r="AE17" i="17" s="1"/>
  <c r="AB19" i="16"/>
  <c r="AB19" i="17" s="1"/>
  <c r="Y25" i="16"/>
  <c r="Y25" i="17" s="1"/>
  <c r="X19" i="16"/>
  <c r="X19" i="17" s="1"/>
  <c r="V13" i="16"/>
  <c r="V13" i="17" s="1"/>
  <c r="BD19" i="16"/>
  <c r="O13" i="16"/>
  <c r="O13" i="17" s="1"/>
  <c r="G13" i="16"/>
  <c r="G13" i="17" s="1"/>
  <c r="BF15" i="16"/>
  <c r="K17" i="16"/>
  <c r="BI19" i="16"/>
  <c r="AL9" i="16"/>
  <c r="AL9" i="17" s="1"/>
  <c r="AL7" i="16"/>
  <c r="AL7" i="17" s="1"/>
  <c r="BD20" i="16"/>
  <c r="BD20" i="17" s="1"/>
  <c r="Y24" i="16"/>
  <c r="Y24" i="17" s="1"/>
  <c r="AF19" i="16"/>
  <c r="BH20" i="16"/>
  <c r="BH20" i="17" s="1"/>
  <c r="BE20" i="16"/>
  <c r="BE20" i="17" s="1"/>
  <c r="AI17" i="16"/>
  <c r="AI17" i="17" s="1"/>
  <c r="AK21" i="16"/>
  <c r="AK21" i="17" s="1"/>
  <c r="BH17" i="16"/>
  <c r="AG9" i="16"/>
  <c r="R12" i="16"/>
  <c r="R12" i="17" s="1"/>
  <c r="AW11" i="16"/>
  <c r="AN7" i="16"/>
  <c r="AN7" i="17" s="1"/>
  <c r="AB12" i="16"/>
  <c r="AB12" i="17" s="1"/>
  <c r="E20" i="16"/>
  <c r="E20" i="17" s="1"/>
  <c r="E15" i="16"/>
  <c r="E15" i="17" s="1"/>
  <c r="AX15" i="16"/>
  <c r="Y7" i="16"/>
  <c r="Y7" i="17" s="1"/>
  <c r="BB17" i="16"/>
  <c r="V6" i="16"/>
  <c r="V6" i="17" s="1"/>
  <c r="AV22" i="16"/>
  <c r="Y13" i="16"/>
  <c r="Y13" i="17" s="1"/>
  <c r="G17" i="16"/>
  <c r="AL24" i="16"/>
  <c r="AL24" i="17" s="1"/>
  <c r="E22" i="16"/>
  <c r="E22" i="17" s="1"/>
  <c r="R23" i="16"/>
  <c r="R23" i="17" s="1"/>
  <c r="V11" i="16"/>
  <c r="V11" i="17" s="1"/>
  <c r="AM13" i="16"/>
  <c r="AM13" i="17" s="1"/>
  <c r="BH15" i="16"/>
  <c r="U12" i="16"/>
  <c r="U12" i="17" s="1"/>
  <c r="V27" i="16"/>
  <c r="V27" i="17" s="1"/>
  <c r="D25" i="16"/>
  <c r="D25" i="17" s="1"/>
  <c r="BI12" i="16"/>
  <c r="BC19" i="16"/>
  <c r="BH19" i="16"/>
  <c r="BH11" i="16"/>
  <c r="BH11" i="17" s="1"/>
  <c r="W19" i="16"/>
  <c r="W19" i="17" s="1"/>
  <c r="AS9" i="16"/>
  <c r="Y22" i="16"/>
  <c r="Y22" i="17" s="1"/>
  <c r="BD17" i="16"/>
  <c r="Y23" i="16"/>
  <c r="Y23" i="17" s="1"/>
  <c r="AS20" i="16"/>
  <c r="D22" i="16"/>
  <c r="D22" i="17" s="1"/>
  <c r="D17" i="16"/>
  <c r="J12" i="16"/>
  <c r="J12" i="17" s="1"/>
  <c r="AK18" i="16"/>
  <c r="AK18" i="17" s="1"/>
  <c r="R11" i="16"/>
  <c r="R11" i="17" s="1"/>
  <c r="AE9" i="16"/>
  <c r="AE9" i="17" s="1"/>
  <c r="BE24" i="16"/>
  <c r="BE24" i="17" s="1"/>
  <c r="V21" i="16"/>
  <c r="V21" i="17" s="1"/>
  <c r="D21" i="16"/>
  <c r="D21" i="17" s="1"/>
  <c r="J22" i="16"/>
  <c r="J22" i="17" s="1"/>
  <c r="E27" i="16"/>
  <c r="E27" i="17" s="1"/>
  <c r="R8" i="16"/>
  <c r="R8" i="17" s="1"/>
  <c r="V24" i="16"/>
  <c r="V24" i="17" s="1"/>
  <c r="AM18" i="16"/>
  <c r="AM18" i="17" s="1"/>
  <c r="I13" i="16"/>
  <c r="I13" i="17" s="1"/>
  <c r="BG17" i="16"/>
  <c r="U13" i="16"/>
  <c r="U13" i="17" s="1"/>
  <c r="AL18" i="16"/>
  <c r="AL18" i="17" s="1"/>
  <c r="AL6" i="16"/>
  <c r="AL6" i="17" s="1"/>
  <c r="S21" i="16"/>
  <c r="S21" i="17" s="1"/>
  <c r="S27" i="16"/>
  <c r="S27" i="17" s="1"/>
  <c r="BB11" i="16"/>
  <c r="BB11" i="17" s="1"/>
  <c r="V25" i="16"/>
  <c r="V25" i="17" s="1"/>
  <c r="AW9" i="16"/>
  <c r="K11" i="16"/>
  <c r="K11" i="17" s="1"/>
  <c r="BC9" i="16"/>
  <c r="BC9" i="17" s="1"/>
  <c r="I11" i="16"/>
  <c r="I11" i="17" s="1"/>
  <c r="G20" i="16"/>
  <c r="G20" i="17" s="1"/>
  <c r="R27" i="16"/>
  <c r="R27" i="17" s="1"/>
  <c r="Q9" i="16"/>
  <c r="Q9" i="17" s="1"/>
  <c r="AF24" i="16"/>
  <c r="T10" i="16"/>
  <c r="T10" i="17" s="1"/>
  <c r="AA19" i="16"/>
  <c r="AA19" i="17" s="1"/>
  <c r="V15" i="16"/>
  <c r="W22" i="16"/>
  <c r="W22" i="17" s="1"/>
  <c r="AG17" i="16"/>
  <c r="Q24" i="16"/>
  <c r="AU24" i="16"/>
  <c r="BA17" i="16"/>
  <c r="AV11" i="16"/>
  <c r="AM27" i="16"/>
  <c r="AM27" i="17" s="1"/>
  <c r="K20" i="16"/>
  <c r="K20" i="17" s="1"/>
  <c r="H19" i="16"/>
  <c r="H19" i="17" s="1"/>
  <c r="O22" i="16"/>
  <c r="O22" i="17" s="1"/>
  <c r="K13" i="16"/>
  <c r="K13" i="17" s="1"/>
  <c r="BD11" i="16"/>
  <c r="BD11" i="17" s="1"/>
  <c r="V19" i="16"/>
  <c r="V19" i="17" s="1"/>
  <c r="AJ12" i="16"/>
  <c r="AJ12" i="17" s="1"/>
  <c r="AJ11" i="16"/>
  <c r="AJ11" i="17" s="1"/>
  <c r="AF11" i="16"/>
  <c r="AF11" i="17" s="1"/>
  <c r="AN14" i="16"/>
  <c r="AN14" i="17" s="1"/>
  <c r="AC19" i="16"/>
  <c r="AC19" i="17" s="1"/>
  <c r="BA9" i="16"/>
  <c r="BA9" i="17" s="1"/>
  <c r="AA24" i="16"/>
  <c r="AA24" i="17" s="1"/>
  <c r="S17" i="16"/>
  <c r="S17" i="17" s="1"/>
  <c r="BI13" i="16"/>
  <c r="AW13" i="16"/>
  <c r="W26" i="16"/>
  <c r="W26" i="17" s="1"/>
  <c r="U27" i="16"/>
  <c r="U27" i="17" s="1"/>
  <c r="K24" i="16"/>
  <c r="K24" i="17" s="1"/>
  <c r="AG13" i="16"/>
  <c r="AY15" i="16"/>
  <c r="X23" i="16"/>
  <c r="X23" i="17" s="1"/>
  <c r="I19" i="16"/>
  <c r="I19" i="17" s="1"/>
  <c r="S26" i="16"/>
  <c r="S26" i="17" s="1"/>
  <c r="BH13" i="16"/>
  <c r="BH13" i="17" s="1"/>
  <c r="AK10" i="16"/>
  <c r="AK10" i="17" s="1"/>
  <c r="F26" i="16"/>
  <c r="F26" i="17" s="1"/>
  <c r="C17" i="16"/>
  <c r="C17" i="17" s="1"/>
  <c r="BC13" i="16"/>
  <c r="BC13" i="17" s="1"/>
  <c r="V7" i="16"/>
  <c r="V7" i="17" s="1"/>
  <c r="BE19" i="16"/>
  <c r="O20" i="16"/>
  <c r="O20" i="17" s="1"/>
  <c r="T15" i="16"/>
  <c r="T15" i="17" s="1"/>
  <c r="F9" i="16"/>
  <c r="Y12" i="16"/>
  <c r="Y12" i="17" s="1"/>
  <c r="BG9" i="16"/>
  <c r="BG9" i="17" s="1"/>
  <c r="X20" i="16"/>
  <c r="X20" i="17" s="1"/>
  <c r="AL20" i="16"/>
  <c r="AL20" i="17" s="1"/>
  <c r="AC11" i="16"/>
  <c r="AC11" i="17" s="1"/>
  <c r="O17" i="16"/>
  <c r="T17" i="16"/>
  <c r="T17" i="17" s="1"/>
  <c r="AN6" i="16"/>
  <c r="AN6" i="17" s="1"/>
  <c r="AG20" i="16"/>
  <c r="AU11" i="16"/>
  <c r="AD13" i="16"/>
  <c r="AD13" i="17" s="1"/>
  <c r="X18" i="16"/>
  <c r="X18" i="17" s="1"/>
  <c r="AK12" i="16"/>
  <c r="AK12" i="17" s="1"/>
  <c r="R14" i="16"/>
  <c r="R14" i="17" s="1"/>
  <c r="AN13" i="16"/>
  <c r="AN13" i="17" s="1"/>
  <c r="D26" i="16"/>
  <c r="D26" i="17" s="1"/>
  <c r="AN18" i="16"/>
  <c r="AN18" i="17" s="1"/>
  <c r="AG22" i="16"/>
  <c r="AL27" i="16"/>
  <c r="AL27" i="17" s="1"/>
  <c r="Y15" i="16"/>
  <c r="Y15" i="17" s="1"/>
  <c r="AV12" i="16"/>
  <c r="AV12" i="17" s="1"/>
  <c r="G15" i="16"/>
  <c r="AG28" i="16"/>
  <c r="AG28" i="17" s="1"/>
  <c r="F20" i="16"/>
  <c r="AR20" i="16"/>
  <c r="AR20" i="17" s="1"/>
  <c r="BA26" i="16"/>
  <c r="BA26" i="17" s="1"/>
  <c r="R16" i="16"/>
  <c r="R16" i="17" s="1"/>
  <c r="R19" i="16"/>
  <c r="R19" i="17" s="1"/>
  <c r="BD9" i="16"/>
  <c r="BD9" i="17" s="1"/>
  <c r="K12" i="16"/>
  <c r="K12" i="17" s="1"/>
  <c r="S8" i="17"/>
  <c r="C9" i="17"/>
  <c r="V16" i="17"/>
  <c r="AE12" i="17"/>
  <c r="X7" i="17"/>
  <c r="AL8" i="17"/>
  <c r="J9" i="17"/>
  <c r="K9" i="17"/>
  <c r="BG13" i="17"/>
  <c r="E16" i="17"/>
  <c r="G11" i="17"/>
  <c r="Y8" i="17"/>
  <c r="U7" i="17"/>
  <c r="AU12" i="17"/>
  <c r="AM12" i="17"/>
  <c r="AK7" i="17"/>
  <c r="W14" i="17"/>
  <c r="N9" i="17"/>
  <c r="AA9" i="17"/>
  <c r="T11" i="17"/>
  <c r="D6" i="17"/>
  <c r="R6" i="17"/>
  <c r="F81" i="6"/>
  <c r="AI81" i="6"/>
  <c r="W90" i="6"/>
  <c r="W81" i="6" s="1"/>
  <c r="M75" i="6"/>
  <c r="M67" i="6" s="1"/>
  <c r="S90" i="6"/>
  <c r="S81" i="6" s="1"/>
  <c r="J81" i="6"/>
  <c r="K81" i="6"/>
  <c r="P90" i="6"/>
  <c r="P81" i="6" s="1"/>
  <c r="I90" i="6"/>
  <c r="I81" i="6" s="1"/>
  <c r="AL88" i="6"/>
  <c r="AL89" i="6" s="1"/>
  <c r="AL90" i="6" s="1"/>
  <c r="G67" i="6"/>
  <c r="N90" i="5"/>
  <c r="N81" i="5" s="1"/>
  <c r="Q81" i="5"/>
  <c r="AH81" i="5"/>
  <c r="O67" i="5"/>
  <c r="AL75" i="5"/>
  <c r="AL67" i="5" s="1"/>
  <c r="M28" i="21" l="1"/>
  <c r="F10" i="21"/>
  <c r="G10" i="21" s="1"/>
  <c r="F7" i="21"/>
  <c r="E17" i="21"/>
  <c r="Y17" i="21" s="1"/>
  <c r="F14" i="21"/>
  <c r="G14" i="21" s="1"/>
  <c r="F8" i="21"/>
  <c r="G8" i="21" s="1"/>
  <c r="L22" i="21"/>
  <c r="W15" i="21"/>
  <c r="AL15" i="21" s="1"/>
  <c r="AN15" i="21" s="1"/>
  <c r="U24" i="21"/>
  <c r="F18" i="21"/>
  <c r="G18" i="21" s="1"/>
  <c r="F25" i="21"/>
  <c r="F27" i="21"/>
  <c r="F16" i="21"/>
  <c r="G16" i="21" s="1"/>
  <c r="F23" i="21"/>
  <c r="G23" i="21" s="1"/>
  <c r="F21" i="21"/>
  <c r="F6" i="21"/>
  <c r="E23" i="17"/>
  <c r="D17" i="17"/>
  <c r="AZ20" i="17"/>
  <c r="AZ24" i="17"/>
  <c r="AZ19" i="17"/>
  <c r="F12" i="17"/>
  <c r="AW15" i="17"/>
  <c r="AZ22" i="17"/>
  <c r="AZ13" i="17"/>
  <c r="BC17" i="17"/>
  <c r="AW19" i="17"/>
  <c r="AW9" i="17"/>
  <c r="AW11" i="17"/>
  <c r="AU20" i="17"/>
  <c r="AU24" i="17"/>
  <c r="AP15" i="17"/>
  <c r="W16" i="17"/>
  <c r="AM15" i="17"/>
  <c r="J15" i="17"/>
  <c r="F20" i="17"/>
  <c r="AX11" i="17"/>
  <c r="AG20" i="17"/>
  <c r="AY22" i="17"/>
  <c r="BH17" i="17"/>
  <c r="AF19" i="17"/>
  <c r="AV20" i="17"/>
  <c r="K15" i="17"/>
  <c r="BI20" i="17"/>
  <c r="G19" i="17"/>
  <c r="AU9" i="17"/>
  <c r="T24" i="17"/>
  <c r="AX15" i="17"/>
  <c r="AL14" i="17"/>
  <c r="AV13" i="17"/>
  <c r="AG11" i="17"/>
  <c r="AX22" i="17"/>
  <c r="AY24" i="17"/>
  <c r="BB15" i="17"/>
  <c r="AZ12" i="17"/>
  <c r="AX13" i="17"/>
  <c r="AP17" i="17"/>
  <c r="O17" i="17"/>
  <c r="P11" i="17"/>
  <c r="BE19" i="17"/>
  <c r="AV15" i="17"/>
  <c r="AF17" i="17"/>
  <c r="BE15" i="17"/>
  <c r="AT15" i="17"/>
  <c r="AX17" i="17"/>
  <c r="F13" i="17"/>
  <c r="AH17" i="17"/>
  <c r="AT17" i="17"/>
  <c r="AY9" i="17"/>
  <c r="BI17" i="17"/>
  <c r="X17" i="17"/>
  <c r="AO22" i="17"/>
  <c r="F19" i="17"/>
  <c r="AS20" i="17"/>
  <c r="BI9" i="17"/>
  <c r="AO19" i="17"/>
  <c r="F9" i="17"/>
  <c r="AG15" i="17"/>
  <c r="BI19" i="17"/>
  <c r="AY13" i="17"/>
  <c r="G15" i="17"/>
  <c r="P22" i="17"/>
  <c r="BH19" i="17"/>
  <c r="AW13" i="17"/>
  <c r="BI13" i="17"/>
  <c r="AX9" i="17"/>
  <c r="AX20" i="17"/>
  <c r="AY20" i="17"/>
  <c r="P17" i="17"/>
  <c r="O19" i="17"/>
  <c r="G17" i="17"/>
  <c r="BG15" i="17"/>
  <c r="AV22" i="17"/>
  <c r="Q19" i="17"/>
  <c r="AV9" i="17"/>
  <c r="AZ17" i="17"/>
  <c r="AW20" i="17"/>
  <c r="G24" i="17"/>
  <c r="BB17" i="17"/>
  <c r="BF19" i="17"/>
  <c r="AS15" i="17"/>
  <c r="U14" i="17"/>
  <c r="AG17" i="17"/>
  <c r="BD17" i="17"/>
  <c r="AG24" i="17"/>
  <c r="BC15" i="17"/>
  <c r="G22" i="17"/>
  <c r="S23" i="17"/>
  <c r="AU17" i="17"/>
  <c r="N15" i="17"/>
  <c r="AF22" i="17"/>
  <c r="J19" i="17"/>
  <c r="O15" i="17"/>
  <c r="BC19" i="17"/>
  <c r="AG13" i="17"/>
  <c r="P19" i="17"/>
  <c r="N17" i="17"/>
  <c r="AP19" i="17"/>
  <c r="BH15" i="17"/>
  <c r="BI15" i="17"/>
  <c r="AJ17" i="17"/>
  <c r="AY19" i="17"/>
  <c r="AJ15" i="17"/>
  <c r="J17" i="17"/>
  <c r="BA15" i="17"/>
  <c r="AX19" i="17"/>
  <c r="AW24" i="17"/>
  <c r="AV11" i="17"/>
  <c r="AF24" i="17"/>
  <c r="AG19" i="17"/>
  <c r="AG9" i="17"/>
  <c r="AS22" i="17"/>
  <c r="R22" i="17"/>
  <c r="AO17" i="17"/>
  <c r="K17" i="17"/>
  <c r="AW22" i="17"/>
  <c r="P24" i="17"/>
  <c r="AW12" i="17"/>
  <c r="F15" i="17"/>
  <c r="F22" i="17"/>
  <c r="N19" i="17"/>
  <c r="AW17" i="17"/>
  <c r="AY15" i="17"/>
  <c r="Q15" i="17"/>
  <c r="AO15" i="17"/>
  <c r="AH22" i="17"/>
  <c r="BB19" i="17"/>
  <c r="AS13" i="17"/>
  <c r="AV24" i="17"/>
  <c r="BD19" i="17"/>
  <c r="AU19" i="17"/>
  <c r="AX24" i="17"/>
  <c r="BI11" i="17"/>
  <c r="AZ9" i="17"/>
  <c r="AS17" i="17"/>
  <c r="AK15" i="17"/>
  <c r="BA19" i="17"/>
  <c r="AS24" i="17"/>
  <c r="AJ24" i="17"/>
  <c r="BA17" i="17"/>
  <c r="BG17" i="17"/>
  <c r="AS9" i="17"/>
  <c r="P20" i="17"/>
  <c r="AV19" i="17"/>
  <c r="F24" i="17"/>
  <c r="F11" i="17"/>
  <c r="AS19" i="17"/>
  <c r="Q22" i="17"/>
  <c r="AU13" i="17"/>
  <c r="AH19" i="17"/>
  <c r="AT19" i="17"/>
  <c r="AU15" i="17"/>
  <c r="K19" i="17"/>
  <c r="BE17" i="17"/>
  <c r="BF15" i="17"/>
  <c r="AV17" i="17"/>
  <c r="AJ22" i="17"/>
  <c r="AY17" i="17"/>
  <c r="AS11" i="17"/>
  <c r="AZ15" i="17"/>
  <c r="BD15" i="17"/>
  <c r="AZ11" i="17"/>
  <c r="AU22" i="17"/>
  <c r="V15" i="17"/>
  <c r="AU11" i="17"/>
  <c r="BG19" i="17"/>
  <c r="P13" i="17"/>
  <c r="F17" i="17"/>
  <c r="P15" i="17"/>
  <c r="AY11" i="17"/>
  <c r="AF15" i="17"/>
  <c r="AH15" i="17"/>
  <c r="BI12" i="17"/>
  <c r="AJ19" i="17"/>
  <c r="Q24" i="17"/>
  <c r="AG22" i="17"/>
  <c r="AO24" i="17"/>
  <c r="P9" i="17"/>
  <c r="L28" i="17"/>
  <c r="AH24" i="17"/>
  <c r="Q17" i="17"/>
  <c r="BF17" i="17"/>
  <c r="AL81" i="6"/>
  <c r="D10" i="5"/>
  <c r="D34" i="5"/>
  <c r="O19" i="3" s="1"/>
  <c r="D44" i="5"/>
  <c r="D55" i="5"/>
  <c r="H10" i="21" l="1"/>
  <c r="I10" i="21" s="1"/>
  <c r="J10" i="21" s="1"/>
  <c r="K10" i="21" s="1"/>
  <c r="G7" i="21"/>
  <c r="G25" i="21"/>
  <c r="S22" i="21"/>
  <c r="H14" i="21"/>
  <c r="I14" i="21" s="1"/>
  <c r="G27" i="21"/>
  <c r="G6" i="21"/>
  <c r="H8" i="21"/>
  <c r="G21" i="21"/>
  <c r="H21" i="21" s="1"/>
  <c r="H16" i="21"/>
  <c r="I16" i="21" s="1"/>
  <c r="H18" i="21"/>
  <c r="H23" i="21"/>
  <c r="O20" i="3"/>
  <c r="O6" i="3"/>
  <c r="O5" i="3"/>
  <c r="O18" i="3"/>
  <c r="O16" i="3"/>
  <c r="M16" i="3"/>
  <c r="M20" i="3"/>
  <c r="M13" i="3"/>
  <c r="M6" i="3"/>
  <c r="M19" i="3"/>
  <c r="M5" i="3"/>
  <c r="K20" i="3"/>
  <c r="K16" i="3"/>
  <c r="L27" i="3"/>
  <c r="K19" i="3"/>
  <c r="K6" i="3"/>
  <c r="K13" i="3"/>
  <c r="E22" i="3"/>
  <c r="K5" i="3"/>
  <c r="E12" i="3"/>
  <c r="E21" i="3"/>
  <c r="E38" i="3"/>
  <c r="E15" i="3"/>
  <c r="E6" i="3"/>
  <c r="E11" i="3"/>
  <c r="E39" i="3"/>
  <c r="E49" i="3"/>
  <c r="E33" i="3"/>
  <c r="E30" i="3"/>
  <c r="E48" i="3"/>
  <c r="E66" i="3"/>
  <c r="D39" i="3"/>
  <c r="D33" i="3"/>
  <c r="D48" i="3"/>
  <c r="H27" i="21" l="1"/>
  <c r="H25" i="21"/>
  <c r="I27" i="21"/>
  <c r="I25" i="21"/>
  <c r="H7" i="21"/>
  <c r="J14" i="21"/>
  <c r="K14" i="21" s="1"/>
  <c r="H6" i="21"/>
  <c r="J16" i="21"/>
  <c r="K16" i="21" s="1"/>
  <c r="I21" i="21"/>
  <c r="J21" i="21" s="1"/>
  <c r="K21" i="21" s="1"/>
  <c r="I18" i="21"/>
  <c r="J18" i="21" s="1"/>
  <c r="N10" i="21"/>
  <c r="I8" i="21"/>
  <c r="I23" i="21"/>
  <c r="O27" i="3"/>
  <c r="M27" i="3"/>
  <c r="K27" i="3"/>
  <c r="E68" i="3"/>
  <c r="D68" i="3"/>
  <c r="E27" i="3"/>
  <c r="R27" i="3"/>
  <c r="J25" i="21" l="1"/>
  <c r="K25" i="21"/>
  <c r="J27" i="21"/>
  <c r="K27" i="21" s="1"/>
  <c r="I7" i="21"/>
  <c r="J7" i="21" s="1"/>
  <c r="N14" i="21"/>
  <c r="O14" i="21" s="1"/>
  <c r="I6" i="21"/>
  <c r="N21" i="21"/>
  <c r="O21" i="21" s="1"/>
  <c r="P21" i="21" s="1"/>
  <c r="Q21" i="21" s="1"/>
  <c r="R21" i="21" s="1"/>
  <c r="O10" i="21"/>
  <c r="P10" i="21" s="1"/>
  <c r="Q10" i="21" s="1"/>
  <c r="Z10" i="21" s="1"/>
  <c r="AA10" i="21" s="1"/>
  <c r="AB10" i="21" s="1"/>
  <c r="N16" i="21"/>
  <c r="J23" i="21"/>
  <c r="K23" i="21" s="1"/>
  <c r="J8" i="21"/>
  <c r="K18" i="21"/>
  <c r="N18" i="21" s="1"/>
  <c r="O18" i="21" s="1"/>
  <c r="P18" i="21" s="1"/>
  <c r="Q18" i="21" s="1"/>
  <c r="Z18" i="21" s="1"/>
  <c r="AA18" i="21" s="1"/>
  <c r="AB18" i="21" s="1"/>
  <c r="AC18" i="21" s="1"/>
  <c r="AD18" i="21" s="1"/>
  <c r="AE18" i="21" s="1"/>
  <c r="AF18" i="21" s="1"/>
  <c r="AG18" i="21" s="1"/>
  <c r="AH18" i="21" s="1"/>
  <c r="AI18" i="21" s="1"/>
  <c r="AJ18" i="21" s="1"/>
  <c r="AO18" i="21" s="1"/>
  <c r="AP18" i="21" s="1"/>
  <c r="AQ18" i="21" s="1"/>
  <c r="AR18" i="21" s="1"/>
  <c r="N25" i="21" l="1"/>
  <c r="O25" i="21"/>
  <c r="N27" i="21"/>
  <c r="K7" i="21"/>
  <c r="Z21" i="21"/>
  <c r="AA21" i="21" s="1"/>
  <c r="J6" i="21"/>
  <c r="N23" i="21"/>
  <c r="AC10" i="21"/>
  <c r="AD10" i="21" s="1"/>
  <c r="AE10" i="21" s="1"/>
  <c r="AF10" i="21" s="1"/>
  <c r="AG10" i="21" s="1"/>
  <c r="AH10" i="21" s="1"/>
  <c r="AI10" i="21" s="1"/>
  <c r="AJ10" i="21" s="1"/>
  <c r="AO10" i="21" s="1"/>
  <c r="AP10" i="21" s="1"/>
  <c r="AQ10" i="21" s="1"/>
  <c r="AR10" i="21" s="1"/>
  <c r="AS10" i="21" s="1"/>
  <c r="AT10" i="21" s="1"/>
  <c r="AU10" i="21" s="1"/>
  <c r="AV10" i="21" s="1"/>
  <c r="AW10" i="21" s="1"/>
  <c r="AX10" i="21" s="1"/>
  <c r="AY10" i="21" s="1"/>
  <c r="AZ10" i="21" s="1"/>
  <c r="BA10" i="21" s="1"/>
  <c r="BB10" i="21" s="1"/>
  <c r="BC10" i="21" s="1"/>
  <c r="BD10" i="21" s="1"/>
  <c r="BE10" i="21" s="1"/>
  <c r="BF10" i="21" s="1"/>
  <c r="BG10" i="21" s="1"/>
  <c r="BH10" i="21" s="1"/>
  <c r="BI10" i="21" s="1"/>
  <c r="K8" i="21"/>
  <c r="N8" i="21" s="1"/>
  <c r="O8" i="21" s="1"/>
  <c r="P8" i="21" s="1"/>
  <c r="Q8" i="21" s="1"/>
  <c r="Z8" i="21" s="1"/>
  <c r="AA8" i="21" s="1"/>
  <c r="P14" i="21"/>
  <c r="Q14" i="21" s="1"/>
  <c r="V14" i="21" s="1"/>
  <c r="O16" i="21"/>
  <c r="AS18" i="21"/>
  <c r="AT18" i="21" s="1"/>
  <c r="AU18" i="21" s="1"/>
  <c r="AV18" i="21" s="1"/>
  <c r="AW18" i="21" s="1"/>
  <c r="AX18" i="21" s="1"/>
  <c r="AY18" i="21" s="1"/>
  <c r="AZ18" i="21" s="1"/>
  <c r="BA18" i="21" s="1"/>
  <c r="BB18" i="21" s="1"/>
  <c r="BC18" i="21" s="1"/>
  <c r="BD18" i="21" s="1"/>
  <c r="BE18" i="21" s="1"/>
  <c r="BF18" i="21" s="1"/>
  <c r="BG18" i="21" s="1"/>
  <c r="BH18" i="21" s="1"/>
  <c r="BI18" i="21" s="1"/>
  <c r="P25" i="21" l="1"/>
  <c r="Q25" i="21" s="1"/>
  <c r="O27" i="21"/>
  <c r="P27" i="21" s="1"/>
  <c r="Q27" i="21" s="1"/>
  <c r="N7" i="21"/>
  <c r="Z14" i="21"/>
  <c r="AA14" i="21" s="1"/>
  <c r="AB14" i="21" s="1"/>
  <c r="AC14" i="21" s="1"/>
  <c r="AD14" i="21" s="1"/>
  <c r="AE14" i="21" s="1"/>
  <c r="AF14" i="21" s="1"/>
  <c r="AG14" i="21" s="1"/>
  <c r="AH14" i="21" s="1"/>
  <c r="AI14" i="21" s="1"/>
  <c r="AJ14" i="21" s="1"/>
  <c r="K6" i="21"/>
  <c r="N6" i="21" s="1"/>
  <c r="AB21" i="21"/>
  <c r="AC21" i="21" s="1"/>
  <c r="AD21" i="21" s="1"/>
  <c r="AE21" i="21" s="1"/>
  <c r="AB8" i="21"/>
  <c r="AC8" i="21" s="1"/>
  <c r="AD8" i="21" s="1"/>
  <c r="AE8" i="21" s="1"/>
  <c r="O23" i="21"/>
  <c r="P23" i="21" s="1"/>
  <c r="Q23" i="21" s="1"/>
  <c r="T23" i="21" s="1"/>
  <c r="P16" i="21"/>
  <c r="Q16" i="21" s="1"/>
  <c r="X16" i="21" s="1"/>
  <c r="Z27" i="21" l="1"/>
  <c r="AA27" i="21" s="1"/>
  <c r="Z25" i="21"/>
  <c r="AA25" i="21" s="1"/>
  <c r="AB25" i="21" s="1"/>
  <c r="AC25" i="21" s="1"/>
  <c r="AD25" i="21" s="1"/>
  <c r="AE25" i="21" s="1"/>
  <c r="O7" i="21"/>
  <c r="AK14" i="21"/>
  <c r="Z16" i="21"/>
  <c r="AA16" i="21" s="1"/>
  <c r="AB16" i="21" s="1"/>
  <c r="AC16" i="21" s="1"/>
  <c r="AD16" i="21" s="1"/>
  <c r="AE16" i="21" s="1"/>
  <c r="AF16" i="21" s="1"/>
  <c r="AG16" i="21" s="1"/>
  <c r="AH16" i="21" s="1"/>
  <c r="AI16" i="21" s="1"/>
  <c r="AJ16" i="21" s="1"/>
  <c r="AO16" i="21" s="1"/>
  <c r="AP16" i="21" s="1"/>
  <c r="AQ16" i="21" s="1"/>
  <c r="AR16" i="21" s="1"/>
  <c r="AS16" i="21" s="1"/>
  <c r="AT16" i="21" s="1"/>
  <c r="AU16" i="21" s="1"/>
  <c r="AV16" i="21" s="1"/>
  <c r="AW16" i="21" s="1"/>
  <c r="AX16" i="21" s="1"/>
  <c r="AY16" i="21" s="1"/>
  <c r="AZ16" i="21" s="1"/>
  <c r="BA16" i="21" s="1"/>
  <c r="BB16" i="21" s="1"/>
  <c r="BC16" i="21" s="1"/>
  <c r="BD16" i="21" s="1"/>
  <c r="BE16" i="21" s="1"/>
  <c r="BF16" i="21" s="1"/>
  <c r="BG16" i="21" s="1"/>
  <c r="BH16" i="21" s="1"/>
  <c r="BI16" i="21" s="1"/>
  <c r="AF21" i="21"/>
  <c r="AG21" i="21" s="1"/>
  <c r="AH21" i="21" s="1"/>
  <c r="AI21" i="21" s="1"/>
  <c r="AJ21" i="21" s="1"/>
  <c r="AO21" i="21" s="1"/>
  <c r="AP21" i="21" s="1"/>
  <c r="AQ21" i="21" s="1"/>
  <c r="AR21" i="21" s="1"/>
  <c r="AS21" i="21" s="1"/>
  <c r="AT21" i="21" s="1"/>
  <c r="AU21" i="21" s="1"/>
  <c r="AV21" i="21" s="1"/>
  <c r="AW21" i="21" s="1"/>
  <c r="AX21" i="21" s="1"/>
  <c r="AY21" i="21" s="1"/>
  <c r="AZ21" i="21" s="1"/>
  <c r="BA21" i="21" s="1"/>
  <c r="BB21" i="21" s="1"/>
  <c r="BC21" i="21" s="1"/>
  <c r="BD21" i="21" s="1"/>
  <c r="BE21" i="21" s="1"/>
  <c r="BF21" i="21" s="1"/>
  <c r="BG21" i="21" s="1"/>
  <c r="BH21" i="21" s="1"/>
  <c r="BI21" i="21" s="1"/>
  <c r="Z23" i="21"/>
  <c r="AA23" i="21" s="1"/>
  <c r="AF8" i="21"/>
  <c r="AG8" i="21" s="1"/>
  <c r="AH8" i="21" s="1"/>
  <c r="O6" i="21"/>
  <c r="AF25" i="21" l="1"/>
  <c r="AG25" i="21" s="1"/>
  <c r="AH25" i="21" s="1"/>
  <c r="AI25" i="21" s="1"/>
  <c r="AB27" i="21"/>
  <c r="AC27" i="21" s="1"/>
  <c r="AD27" i="21" s="1"/>
  <c r="AE27" i="21" s="1"/>
  <c r="P7" i="21"/>
  <c r="AM14" i="21"/>
  <c r="AB23" i="21"/>
  <c r="AC23" i="21" s="1"/>
  <c r="AI8" i="21"/>
  <c r="AJ8" i="21" s="1"/>
  <c r="AO8" i="21" s="1"/>
  <c r="AP8" i="21" s="1"/>
  <c r="AQ8" i="21" s="1"/>
  <c r="AR8" i="21" s="1"/>
  <c r="AS8" i="21" s="1"/>
  <c r="AT8" i="21" s="1"/>
  <c r="AU8" i="21" s="1"/>
  <c r="AV8" i="21" s="1"/>
  <c r="AW8" i="21" s="1"/>
  <c r="AX8" i="21" s="1"/>
  <c r="AY8" i="21" s="1"/>
  <c r="AZ8" i="21" s="1"/>
  <c r="BA8" i="21" s="1"/>
  <c r="BB8" i="21" s="1"/>
  <c r="BC8" i="21" s="1"/>
  <c r="BD8" i="21" s="1"/>
  <c r="BE8" i="21" s="1"/>
  <c r="BF8" i="21" s="1"/>
  <c r="BG8" i="21" s="1"/>
  <c r="BH8" i="21" s="1"/>
  <c r="BI8" i="21" s="1"/>
  <c r="P6" i="21"/>
  <c r="AJ25" i="21" l="1"/>
  <c r="AO25" i="21" s="1"/>
  <c r="AF27" i="21"/>
  <c r="AG27" i="21" s="1"/>
  <c r="Q7" i="21"/>
  <c r="AO14" i="21"/>
  <c r="Q6" i="21"/>
  <c r="AD23" i="21"/>
  <c r="AE23" i="21" s="1"/>
  <c r="AF23" i="21" s="1"/>
  <c r="AG23" i="21" s="1"/>
  <c r="AH23" i="21" s="1"/>
  <c r="AI23" i="21" s="1"/>
  <c r="AJ23" i="21" s="1"/>
  <c r="AO23" i="21" s="1"/>
  <c r="AP23" i="21" s="1"/>
  <c r="AQ23" i="21" s="1"/>
  <c r="AR23" i="21" s="1"/>
  <c r="AS23" i="21" s="1"/>
  <c r="AT23" i="21" s="1"/>
  <c r="AP25" i="21" l="1"/>
  <c r="AH27" i="21"/>
  <c r="Z7" i="21"/>
  <c r="AP14" i="21"/>
  <c r="Z6" i="21"/>
  <c r="AU23" i="21"/>
  <c r="AV23" i="21" s="1"/>
  <c r="AW23" i="21" s="1"/>
  <c r="AX23" i="21" s="1"/>
  <c r="AY23" i="21" s="1"/>
  <c r="AZ23" i="21" s="1"/>
  <c r="BA23" i="21" s="1"/>
  <c r="BB23" i="21" s="1"/>
  <c r="BC23" i="21" s="1"/>
  <c r="BD23" i="21" s="1"/>
  <c r="BE23" i="21" s="1"/>
  <c r="BF23" i="21" s="1"/>
  <c r="BG23" i="21" s="1"/>
  <c r="BH23" i="21" s="1"/>
  <c r="BI23" i="21" s="1"/>
  <c r="AQ25" i="21" l="1"/>
  <c r="AR25" i="21" s="1"/>
  <c r="AS25" i="21" s="1"/>
  <c r="AI27" i="21"/>
  <c r="AJ27" i="21" s="1"/>
  <c r="AA7" i="21"/>
  <c r="AQ14" i="21"/>
  <c r="AR14" i="21" s="1"/>
  <c r="AA6" i="21"/>
  <c r="AT25" i="21" l="1"/>
  <c r="AU25" i="21" s="1"/>
  <c r="AO27" i="21"/>
  <c r="AP27" i="21" s="1"/>
  <c r="AQ27" i="21" s="1"/>
  <c r="AR27" i="21" s="1"/>
  <c r="AB7" i="21"/>
  <c r="AS14" i="21"/>
  <c r="AT14" i="21" s="1"/>
  <c r="AU14" i="21" s="1"/>
  <c r="AV14" i="21" s="1"/>
  <c r="AW14" i="21" s="1"/>
  <c r="AX14" i="21" s="1"/>
  <c r="AY14" i="21" s="1"/>
  <c r="AZ14" i="21" s="1"/>
  <c r="BA14" i="21" s="1"/>
  <c r="BB14" i="21" s="1"/>
  <c r="BC14" i="21" s="1"/>
  <c r="BD14" i="21" s="1"/>
  <c r="BE14" i="21" s="1"/>
  <c r="BF14" i="21" s="1"/>
  <c r="BG14" i="21" s="1"/>
  <c r="BH14" i="21" s="1"/>
  <c r="BI14" i="21" s="1"/>
  <c r="AB6" i="21"/>
  <c r="AV25" i="21" l="1"/>
  <c r="AW25" i="21" s="1"/>
  <c r="AX25" i="21" s="1"/>
  <c r="AY25" i="21" s="1"/>
  <c r="AZ25" i="21" s="1"/>
  <c r="AS27" i="21"/>
  <c r="AT27" i="21" s="1"/>
  <c r="AC7" i="21"/>
  <c r="AC6" i="21"/>
  <c r="AU27" i="21" l="1"/>
  <c r="AV27" i="21" s="1"/>
  <c r="AW27" i="21" s="1"/>
  <c r="AX27" i="21" s="1"/>
  <c r="AY27" i="21" s="1"/>
  <c r="AZ27" i="21" s="1"/>
  <c r="BA27" i="21" s="1"/>
  <c r="BB27" i="21" s="1"/>
  <c r="BC27" i="21" s="1"/>
  <c r="BD27" i="21" s="1"/>
  <c r="BE27" i="21" s="1"/>
  <c r="BF27" i="21" s="1"/>
  <c r="BG27" i="21" s="1"/>
  <c r="BH27" i="21" s="1"/>
  <c r="BA25" i="21"/>
  <c r="BB25" i="21" s="1"/>
  <c r="BC25" i="21" s="1"/>
  <c r="BD25" i="21" s="1"/>
  <c r="BE25" i="21" s="1"/>
  <c r="BF25" i="21" s="1"/>
  <c r="BG25" i="21" s="1"/>
  <c r="BH25" i="21" s="1"/>
  <c r="AD7" i="21"/>
  <c r="AD6" i="21"/>
  <c r="BI27" i="21" l="1"/>
  <c r="BI25" i="21"/>
  <c r="AE7" i="21"/>
  <c r="AE6" i="21"/>
  <c r="AF7" i="21" l="1"/>
  <c r="AF6" i="21"/>
  <c r="AG7" i="21" l="1"/>
  <c r="AG6" i="21"/>
  <c r="AH7" i="21" l="1"/>
  <c r="AH6" i="21"/>
  <c r="AI7" i="21" l="1"/>
  <c r="AI6" i="21"/>
  <c r="AJ7" i="21" l="1"/>
  <c r="AJ6" i="21"/>
  <c r="AO7" i="21" l="1"/>
  <c r="AO6" i="21"/>
  <c r="AP7" i="21" l="1"/>
  <c r="AP6" i="21"/>
  <c r="AQ7" i="21" l="1"/>
  <c r="AQ6" i="21"/>
  <c r="AR7" i="21" l="1"/>
  <c r="AR6" i="21"/>
  <c r="AS7" i="21" l="1"/>
  <c r="AS6" i="21"/>
  <c r="AT7" i="21" l="1"/>
  <c r="AT6" i="21"/>
  <c r="AU7" i="21" l="1"/>
  <c r="AU6" i="21"/>
  <c r="AV7" i="21" l="1"/>
  <c r="AV6" i="21"/>
  <c r="AW7" i="21" l="1"/>
  <c r="AW6" i="21"/>
  <c r="AX7" i="21" l="1"/>
  <c r="AX6" i="21"/>
  <c r="AY7" i="21" l="1"/>
  <c r="AY6" i="21"/>
  <c r="AZ7" i="21" l="1"/>
  <c r="AZ6" i="21"/>
  <c r="BA7" i="21" l="1"/>
  <c r="BA6" i="21"/>
  <c r="BB7" i="21" l="1"/>
  <c r="BB6" i="21"/>
  <c r="BC7" i="21" l="1"/>
  <c r="BC6" i="21"/>
  <c r="BD7" i="21" l="1"/>
  <c r="BD6" i="21"/>
  <c r="BE7" i="21" l="1"/>
  <c r="BE6" i="21"/>
  <c r="BF7" i="21" l="1"/>
  <c r="BF6" i="21"/>
  <c r="BG7" i="21" l="1"/>
  <c r="BG6" i="21"/>
  <c r="BH7" i="21" l="1"/>
  <c r="BH6" i="21"/>
  <c r="BI7" i="21" l="1"/>
  <c r="BI6" i="21"/>
  <c r="D2" i="11" l="1"/>
  <c r="A31" i="17" l="1"/>
  <c r="D18" i="11"/>
  <c r="K23" i="11" s="1"/>
  <c r="E1" i="2"/>
  <c r="E11" i="2" s="1"/>
  <c r="A30" i="21"/>
  <c r="AN30" i="21" s="1"/>
  <c r="AN32" i="21" s="1"/>
  <c r="A30" i="15"/>
  <c r="I3" i="1"/>
  <c r="E5" i="2"/>
  <c r="E14" i="2"/>
  <c r="E30" i="21"/>
  <c r="E32" i="21" s="1"/>
  <c r="M31" i="17"/>
  <c r="M33" i="17" s="1"/>
  <c r="U31" i="17"/>
  <c r="U33" i="17" s="1"/>
  <c r="AT30" i="21" l="1"/>
  <c r="AT32" i="21" s="1"/>
  <c r="J30" i="21"/>
  <c r="J32" i="21" s="1"/>
  <c r="E44" i="2"/>
  <c r="O30" i="21"/>
  <c r="O32" i="21" s="1"/>
  <c r="AV30" i="21"/>
  <c r="AV32" i="21" s="1"/>
  <c r="G30" i="21"/>
  <c r="G32" i="21" s="1"/>
  <c r="P30" i="21"/>
  <c r="P32" i="21" s="1"/>
  <c r="M30" i="21"/>
  <c r="M32" i="21" s="1"/>
  <c r="E31" i="2"/>
  <c r="K30" i="21"/>
  <c r="K32" i="21" s="1"/>
  <c r="E37" i="2"/>
  <c r="AI30" i="21"/>
  <c r="AI32" i="21" s="1"/>
  <c r="AH30" i="21"/>
  <c r="AH32" i="21" s="1"/>
  <c r="E8" i="2"/>
  <c r="AJ30" i="21"/>
  <c r="AJ32" i="21" s="1"/>
  <c r="BE30" i="21"/>
  <c r="BE32" i="21" s="1"/>
  <c r="E42" i="2"/>
  <c r="E32" i="2"/>
  <c r="N30" i="21"/>
  <c r="N32" i="21" s="1"/>
  <c r="L30" i="21"/>
  <c r="L32" i="21" s="1"/>
  <c r="Y30" i="21"/>
  <c r="Y32" i="21" s="1"/>
  <c r="E34" i="2"/>
  <c r="E15" i="2"/>
  <c r="V30" i="21"/>
  <c r="V32" i="21" s="1"/>
  <c r="AM30" i="21"/>
  <c r="AM32" i="21" s="1"/>
  <c r="D30" i="21"/>
  <c r="D32" i="21" s="1"/>
  <c r="BD30" i="21"/>
  <c r="BD32" i="21" s="1"/>
  <c r="E19" i="2"/>
  <c r="E7" i="2"/>
  <c r="AK30" i="21"/>
  <c r="AK32" i="21" s="1"/>
  <c r="C30" i="21"/>
  <c r="C32" i="21" s="1"/>
  <c r="E39" i="2"/>
  <c r="E22" i="2"/>
  <c r="BC30" i="21"/>
  <c r="BC32" i="21" s="1"/>
  <c r="BA30" i="21"/>
  <c r="BA32" i="21" s="1"/>
  <c r="AZ30" i="21"/>
  <c r="AZ32" i="21" s="1"/>
  <c r="AY30" i="21"/>
  <c r="AY32" i="21" s="1"/>
  <c r="AX30" i="21"/>
  <c r="AX32" i="21" s="1"/>
  <c r="AO30" i="21"/>
  <c r="AO32" i="21" s="1"/>
  <c r="AF30" i="21"/>
  <c r="AF32" i="21" s="1"/>
  <c r="BB30" i="21"/>
  <c r="BB32" i="21" s="1"/>
  <c r="AU30" i="21"/>
  <c r="AU32" i="21" s="1"/>
  <c r="AS30" i="21"/>
  <c r="AS32" i="21" s="1"/>
  <c r="AR30" i="21"/>
  <c r="AR32" i="21" s="1"/>
  <c r="AQ30" i="21"/>
  <c r="AQ32" i="21" s="1"/>
  <c r="AP30" i="21"/>
  <c r="AP32" i="21" s="1"/>
  <c r="AG30" i="21"/>
  <c r="AG32" i="21" s="1"/>
  <c r="X30" i="21"/>
  <c r="X32" i="21" s="1"/>
  <c r="AL30" i="21"/>
  <c r="AL32" i="21" s="1"/>
  <c r="AE30" i="21"/>
  <c r="AE32" i="21" s="1"/>
  <c r="AC30" i="21"/>
  <c r="AC32" i="21" s="1"/>
  <c r="AB30" i="21"/>
  <c r="AB32" i="21" s="1"/>
  <c r="AA30" i="21"/>
  <c r="AA32" i="21" s="1"/>
  <c r="Z30" i="21"/>
  <c r="Z32" i="21" s="1"/>
  <c r="Q30" i="21"/>
  <c r="Q32" i="21" s="1"/>
  <c r="H30" i="21"/>
  <c r="H32" i="21" s="1"/>
  <c r="AD30" i="21"/>
  <c r="AD32" i="21" s="1"/>
  <c r="W30" i="21"/>
  <c r="W32" i="21" s="1"/>
  <c r="U30" i="21"/>
  <c r="U32" i="21" s="1"/>
  <c r="T30" i="21"/>
  <c r="T32" i="21" s="1"/>
  <c r="S30" i="21"/>
  <c r="S32" i="21" s="1"/>
  <c r="R30" i="21"/>
  <c r="R32" i="21" s="1"/>
  <c r="I30" i="21"/>
  <c r="I32" i="21" s="1"/>
  <c r="F30" i="21"/>
  <c r="F32" i="21" s="1"/>
  <c r="BI30" i="21"/>
  <c r="BI32" i="21" s="1"/>
  <c r="BH30" i="21"/>
  <c r="BH32" i="21" s="1"/>
  <c r="BG30" i="21"/>
  <c r="BG32" i="21" s="1"/>
  <c r="BF30" i="21"/>
  <c r="BF32" i="21" s="1"/>
  <c r="AW30" i="21"/>
  <c r="AW32" i="21" s="1"/>
  <c r="E24" i="2"/>
  <c r="E28" i="2"/>
  <c r="E33" i="2"/>
  <c r="E40" i="2"/>
  <c r="E3" i="2"/>
  <c r="E20" i="2"/>
  <c r="E23" i="2"/>
  <c r="E27" i="2"/>
  <c r="E36" i="2"/>
  <c r="E26" i="2"/>
  <c r="E10" i="2"/>
  <c r="E13" i="2"/>
  <c r="E18" i="2"/>
  <c r="E25" i="2"/>
  <c r="E43" i="2"/>
  <c r="E6" i="2"/>
  <c r="E9" i="2"/>
  <c r="E12" i="2"/>
  <c r="E21" i="2"/>
  <c r="E35" i="2"/>
  <c r="E38" i="2"/>
  <c r="E41" i="2"/>
  <c r="E4" i="2"/>
  <c r="I5" i="1"/>
  <c r="I8" i="1"/>
  <c r="I20" i="1"/>
  <c r="I10" i="1"/>
  <c r="I21" i="1"/>
  <c r="I11" i="1"/>
  <c r="I23" i="1"/>
  <c r="I12" i="1"/>
  <c r="I24" i="1"/>
  <c r="I14" i="1"/>
  <c r="I25" i="1"/>
  <c r="I17" i="1"/>
  <c r="I15" i="1"/>
  <c r="I27" i="1"/>
  <c r="I6" i="1"/>
  <c r="I16" i="1"/>
  <c r="I7" i="1"/>
  <c r="I19" i="1"/>
  <c r="I18" i="1"/>
  <c r="I13" i="1"/>
  <c r="I26" i="1"/>
  <c r="I9" i="1"/>
  <c r="I22" i="1"/>
  <c r="C34" i="21" l="1"/>
  <c r="AD34" i="21"/>
  <c r="C69" i="12" s="1"/>
  <c r="AA34" i="21"/>
  <c r="D66" i="12" s="1"/>
  <c r="P34" i="21"/>
  <c r="D55" i="12" s="1"/>
  <c r="BA34" i="21"/>
  <c r="D92" i="12" s="1"/>
  <c r="AU34" i="21"/>
  <c r="C86" i="12" s="1"/>
  <c r="AR34" i="21"/>
  <c r="C83" i="12" s="1"/>
  <c r="AO34" i="21"/>
  <c r="D80" i="12" s="1"/>
  <c r="AS34" i="21"/>
  <c r="C84" i="12" s="1"/>
  <c r="AG34" i="21"/>
  <c r="D72" i="12" s="1"/>
  <c r="H34" i="21"/>
  <c r="C47" i="12" s="1"/>
  <c r="B30" i="21"/>
  <c r="Z34" i="21"/>
  <c r="D65" i="12" s="1"/>
  <c r="BI34" i="21"/>
  <c r="C100" i="12" s="1"/>
  <c r="B100" i="12" s="1"/>
  <c r="BC34" i="21"/>
  <c r="C94" i="12" s="1"/>
  <c r="B94" i="12" s="1"/>
  <c r="AZ34" i="21"/>
  <c r="C91" i="12" s="1"/>
  <c r="B91" i="12" s="1"/>
  <c r="AW34" i="21"/>
  <c r="D88" i="12" s="1"/>
  <c r="AL34" i="21"/>
  <c r="C77" i="12" s="1"/>
  <c r="AI34" i="21"/>
  <c r="D74" i="12" s="1"/>
  <c r="X34" i="21"/>
  <c r="C63" i="12" s="1"/>
  <c r="AK34" i="21"/>
  <c r="D76" i="12" s="1"/>
  <c r="AE34" i="21"/>
  <c r="D70" i="12" s="1"/>
  <c r="AB34" i="21"/>
  <c r="D67" i="12" s="1"/>
  <c r="Y34" i="21"/>
  <c r="D64" i="12" s="1"/>
  <c r="N34" i="21"/>
  <c r="C53" i="12" s="1"/>
  <c r="K34" i="21"/>
  <c r="C50" i="12" s="1"/>
  <c r="BF34" i="21"/>
  <c r="D97" i="12" s="1"/>
  <c r="W34" i="21"/>
  <c r="C62" i="12" s="1"/>
  <c r="T34" i="21"/>
  <c r="D59" i="12" s="1"/>
  <c r="Q34" i="21"/>
  <c r="C56" i="12" s="1"/>
  <c r="F34" i="21"/>
  <c r="C45" i="12" s="1"/>
  <c r="BD34" i="21"/>
  <c r="C95" i="12" s="1"/>
  <c r="B95" i="12" s="1"/>
  <c r="AP34" i="21"/>
  <c r="D81" i="12" s="1"/>
  <c r="V34" i="21"/>
  <c r="C61" i="12" s="1"/>
  <c r="AC34" i="21"/>
  <c r="C68" i="12" s="1"/>
  <c r="AH34" i="21"/>
  <c r="D73" i="12" s="1"/>
  <c r="U34" i="21"/>
  <c r="C60" i="12" s="1"/>
  <c r="O34" i="21"/>
  <c r="C54" i="12" s="1"/>
  <c r="L34" i="21"/>
  <c r="D51" i="12" s="1"/>
  <c r="I34" i="21"/>
  <c r="D48" i="12" s="1"/>
  <c r="BG34" i="21"/>
  <c r="C98" i="12" s="1"/>
  <c r="B98" i="12" s="1"/>
  <c r="AV34" i="21"/>
  <c r="C87" i="12" s="1"/>
  <c r="AJ34" i="21"/>
  <c r="D75" i="12" s="1"/>
  <c r="S34" i="21"/>
  <c r="C58" i="12" s="1"/>
  <c r="J34" i="21"/>
  <c r="D49" i="12" s="1"/>
  <c r="M34" i="21"/>
  <c r="D52" i="12" s="1"/>
  <c r="G34" i="21"/>
  <c r="C46" i="12" s="1"/>
  <c r="D34" i="21"/>
  <c r="D43" i="12" s="1"/>
  <c r="BB34" i="21"/>
  <c r="C93" i="12" s="1"/>
  <c r="B93" i="12" s="1"/>
  <c r="AY34" i="21"/>
  <c r="C90" i="12" s="1"/>
  <c r="B90" i="12" s="1"/>
  <c r="AN34" i="21"/>
  <c r="C79" i="12" s="1"/>
  <c r="AM34" i="21"/>
  <c r="D78" i="12" s="1"/>
  <c r="R34" i="21"/>
  <c r="D57" i="12" s="1"/>
  <c r="AX34" i="21"/>
  <c r="D89" i="12" s="1"/>
  <c r="E34" i="21"/>
  <c r="D44" i="12" s="1"/>
  <c r="BH34" i="21"/>
  <c r="D99" i="12" s="1"/>
  <c r="BE34" i="21"/>
  <c r="D96" i="12" s="1"/>
  <c r="AT34" i="21"/>
  <c r="C85" i="12" s="1"/>
  <c r="AQ34" i="21"/>
  <c r="C82" i="12" s="1"/>
  <c r="AF34" i="21"/>
  <c r="C71" i="12" s="1"/>
  <c r="C42" i="12"/>
  <c r="B42" i="12" s="1"/>
  <c r="D42" i="12"/>
  <c r="D86" i="12" l="1"/>
  <c r="C92" i="12"/>
  <c r="B92" i="12" s="1"/>
  <c r="D69" i="12"/>
  <c r="C55" i="12"/>
  <c r="C59" i="12"/>
  <c r="C66" i="12"/>
  <c r="C80" i="12"/>
  <c r="D83" i="12"/>
  <c r="D95" i="12"/>
  <c r="D60" i="12"/>
  <c r="D47" i="12"/>
  <c r="D71" i="12"/>
  <c r="C78" i="12"/>
  <c r="C76" i="12"/>
  <c r="D63" i="12"/>
  <c r="C74" i="12"/>
  <c r="C65" i="12"/>
  <c r="C49" i="12"/>
  <c r="D90" i="12"/>
  <c r="D68" i="12"/>
  <c r="C97" i="12"/>
  <c r="B97" i="12" s="1"/>
  <c r="C75" i="12"/>
  <c r="C48" i="12"/>
  <c r="C73" i="12"/>
  <c r="D58" i="12"/>
  <c r="D85" i="12"/>
  <c r="C81" i="12"/>
  <c r="D98" i="12"/>
  <c r="C43" i="12"/>
  <c r="B43" i="12" s="1"/>
  <c r="C99" i="12"/>
  <c r="B99" i="12" s="1"/>
  <c r="C88" i="12"/>
  <c r="B88" i="12" s="1"/>
  <c r="D53" i="12"/>
  <c r="D84" i="12"/>
  <c r="C64" i="12"/>
  <c r="C44" i="12"/>
  <c r="D91" i="12"/>
  <c r="D46" i="12"/>
  <c r="D82" i="12"/>
  <c r="D62" i="12"/>
  <c r="D79" i="12"/>
  <c r="D87" i="12"/>
  <c r="D61" i="12"/>
  <c r="D50" i="12"/>
  <c r="C57" i="12"/>
  <c r="C96" i="12"/>
  <c r="B96" i="12" s="1"/>
  <c r="C72" i="12"/>
  <c r="D77" i="12"/>
  <c r="D93" i="12"/>
  <c r="D56" i="12"/>
  <c r="C52" i="12"/>
  <c r="C51" i="12"/>
  <c r="C67" i="12"/>
  <c r="D94" i="12"/>
  <c r="D54" i="12"/>
  <c r="D45" i="12"/>
  <c r="C70" i="12"/>
  <c r="C89" i="12"/>
  <c r="B89" i="12" s="1"/>
  <c r="D100" i="12"/>
  <c r="B44" i="12" l="1"/>
  <c r="B45" i="12" s="1"/>
  <c r="B46" i="12" s="1"/>
  <c r="B47" i="12" s="1"/>
  <c r="B48" i="12" s="1"/>
  <c r="B49" i="12" s="1"/>
  <c r="B50" i="12" s="1"/>
  <c r="B51" i="12" s="1"/>
  <c r="B52" i="12" s="1"/>
  <c r="B53" i="12" s="1"/>
  <c r="B54" i="12" s="1"/>
  <c r="B55" i="12" s="1"/>
  <c r="B56" i="12" s="1"/>
  <c r="B57" i="12" s="1"/>
  <c r="B58" i="12" s="1"/>
  <c r="B59" i="12" s="1"/>
  <c r="B60" i="12" s="1"/>
  <c r="B61" i="12" s="1"/>
  <c r="B62" i="12" s="1"/>
  <c r="B63" i="12" s="1"/>
  <c r="B64" i="12" s="1"/>
  <c r="B65" i="12" s="1"/>
  <c r="B66" i="12" s="1"/>
  <c r="B67" i="12" s="1"/>
  <c r="B68" i="12" s="1"/>
  <c r="B69" i="12" s="1"/>
  <c r="B70" i="12" s="1"/>
  <c r="B71" i="12" s="1"/>
  <c r="B72" i="12" s="1"/>
  <c r="B73" i="12" s="1"/>
  <c r="B74" i="12" s="1"/>
  <c r="B75" i="12" s="1"/>
  <c r="B76" i="12" s="1"/>
  <c r="B77" i="12" s="1"/>
  <c r="B78" i="12" s="1"/>
  <c r="B79" i="12" s="1"/>
  <c r="B80" i="12" s="1"/>
  <c r="B81" i="12" s="1"/>
  <c r="B82" i="12" s="1"/>
  <c r="B83" i="12" s="1"/>
  <c r="B84" i="12" s="1"/>
  <c r="B85" i="12" s="1"/>
  <c r="B86" i="12" s="1"/>
  <c r="B87" i="12" s="1"/>
  <c r="D41" i="12" l="1"/>
  <c r="D3" i="11" s="1"/>
  <c r="Y17" i="19" s="1"/>
  <c r="Y17" i="16" s="1"/>
  <c r="Y17" i="17" s="1"/>
  <c r="Y31" i="17" s="1"/>
  <c r="Y33" i="17" s="1"/>
  <c r="AZ21" i="19" l="1"/>
  <c r="AZ21" i="16" s="1"/>
  <c r="AF27" i="19"/>
  <c r="AF27" i="16" s="1"/>
  <c r="AF27" i="17" s="1"/>
  <c r="AT22" i="19"/>
  <c r="BB18" i="19"/>
  <c r="BB18" i="16" s="1"/>
  <c r="AC20" i="19"/>
  <c r="AC26" i="19"/>
  <c r="BE6" i="19"/>
  <c r="BE6" i="16" s="1"/>
  <c r="S25" i="19"/>
  <c r="H10" i="19"/>
  <c r="H10" i="16" s="1"/>
  <c r="AU18" i="19"/>
  <c r="AU18" i="16" s="1"/>
  <c r="AX6" i="19"/>
  <c r="AX6" i="16" s="1"/>
  <c r="R10" i="19"/>
  <c r="AY7" i="19"/>
  <c r="AY7" i="16" s="1"/>
  <c r="AF14" i="19"/>
  <c r="AF14" i="16" s="1"/>
  <c r="AF14" i="17" s="1"/>
  <c r="U9" i="19"/>
  <c r="BG16" i="19"/>
  <c r="BG16" i="16" s="1"/>
  <c r="L17" i="19"/>
  <c r="AK21" i="19"/>
  <c r="AF7" i="19"/>
  <c r="AF7" i="16" s="1"/>
  <c r="AF7" i="17" s="1"/>
  <c r="BB25" i="19"/>
  <c r="BB25" i="16" s="1"/>
  <c r="BB25" i="17" s="1"/>
  <c r="BB7" i="19"/>
  <c r="BB7" i="16" s="1"/>
  <c r="AS6" i="19"/>
  <c r="AS6" i="16" s="1"/>
  <c r="C28" i="19"/>
  <c r="AV18" i="19"/>
  <c r="AV18" i="16" s="1"/>
  <c r="AZ11" i="19"/>
  <c r="AU10" i="19"/>
  <c r="AU10" i="16" s="1"/>
  <c r="AH9" i="19"/>
  <c r="H23" i="19"/>
  <c r="H23" i="16" s="1"/>
  <c r="AT7" i="19"/>
  <c r="AT7" i="16" s="1"/>
  <c r="AV14" i="19"/>
  <c r="AV14" i="16" s="1"/>
  <c r="AT18" i="19"/>
  <c r="AT18" i="16" s="1"/>
  <c r="AR16" i="19"/>
  <c r="AR16" i="16" s="1"/>
  <c r="AR16" i="17" s="1"/>
  <c r="AX26" i="19"/>
  <c r="G7" i="19"/>
  <c r="G7" i="16" s="1"/>
  <c r="BE23" i="19"/>
  <c r="BE23" i="16" s="1"/>
  <c r="Q25" i="19"/>
  <c r="Q25" i="16" s="1"/>
  <c r="Q25" i="17" s="1"/>
  <c r="AX27" i="19"/>
  <c r="AX27" i="16" s="1"/>
  <c r="AM7" i="19"/>
  <c r="BC18" i="19"/>
  <c r="BC18" i="16" s="1"/>
  <c r="BI23" i="19"/>
  <c r="BI23" i="16" s="1"/>
  <c r="AS17" i="19"/>
  <c r="AE25" i="19"/>
  <c r="AE25" i="16" s="1"/>
  <c r="AE25" i="17" s="1"/>
  <c r="P17" i="19"/>
  <c r="V14" i="19"/>
  <c r="V14" i="16" s="1"/>
  <c r="V14" i="17" s="1"/>
  <c r="V31" i="17" s="1"/>
  <c r="V33" i="17" s="1"/>
  <c r="AS10" i="19"/>
  <c r="AS10" i="16" s="1"/>
  <c r="S20" i="19"/>
  <c r="BH26" i="19"/>
  <c r="O14" i="19"/>
  <c r="O14" i="16" s="1"/>
  <c r="AU8" i="19"/>
  <c r="AU8" i="16" s="1"/>
  <c r="BH9" i="19"/>
  <c r="BC28" i="19"/>
  <c r="J12" i="19"/>
  <c r="BH16" i="19"/>
  <c r="BH16" i="16" s="1"/>
  <c r="BF16" i="19"/>
  <c r="BF16" i="16" s="1"/>
  <c r="O23" i="19"/>
  <c r="O23" i="16" s="1"/>
  <c r="BC21" i="19"/>
  <c r="BC21" i="16" s="1"/>
  <c r="BD18" i="19"/>
  <c r="BD18" i="16" s="1"/>
  <c r="AQ19" i="19"/>
  <c r="AE8" i="19"/>
  <c r="AE8" i="16" s="1"/>
  <c r="AN17" i="19"/>
  <c r="AG12" i="19"/>
  <c r="AS16" i="19"/>
  <c r="AS16" i="16" s="1"/>
  <c r="AW8" i="19"/>
  <c r="AW8" i="16" s="1"/>
  <c r="Y8" i="19"/>
  <c r="U17" i="19"/>
  <c r="AV7" i="19"/>
  <c r="AV7" i="16" s="1"/>
  <c r="AH20" i="19"/>
  <c r="AH26" i="19"/>
  <c r="AX16" i="19"/>
  <c r="AX16" i="16" s="1"/>
  <c r="Z25" i="19"/>
  <c r="Z25" i="16" s="1"/>
  <c r="Z25" i="17" s="1"/>
  <c r="H7" i="19"/>
  <c r="H7" i="16" s="1"/>
  <c r="BG21" i="19"/>
  <c r="BG21" i="16" s="1"/>
  <c r="AW6" i="19"/>
  <c r="AW6" i="16" s="1"/>
  <c r="AF10" i="19"/>
  <c r="AF10" i="16" s="1"/>
  <c r="AF10" i="17" s="1"/>
  <c r="AY6" i="19"/>
  <c r="AY6" i="16" s="1"/>
  <c r="AZ6" i="19"/>
  <c r="AZ6" i="16" s="1"/>
  <c r="BH6" i="19"/>
  <c r="BH6" i="16" s="1"/>
  <c r="BD27" i="19"/>
  <c r="BD27" i="16" s="1"/>
  <c r="BD27" i="17" s="1"/>
  <c r="AS14" i="19"/>
  <c r="AS14" i="16" s="1"/>
  <c r="AR7" i="19"/>
  <c r="AR7" i="16" s="1"/>
  <c r="AR7" i="17" s="1"/>
  <c r="AO26" i="19"/>
  <c r="BF27" i="19"/>
  <c r="BF27" i="16" s="1"/>
  <c r="BF27" i="17" s="1"/>
  <c r="BA9" i="19"/>
  <c r="L23" i="19"/>
  <c r="AV20" i="19"/>
  <c r="BH10" i="19"/>
  <c r="BH10" i="16" s="1"/>
  <c r="S22" i="19"/>
  <c r="S22" i="16" s="1"/>
  <c r="S22" i="17" s="1"/>
  <c r="S31" i="17" s="1"/>
  <c r="S33" i="17" s="1"/>
  <c r="K24" i="19"/>
  <c r="AX12" i="19"/>
  <c r="AY27" i="19"/>
  <c r="AY27" i="16" s="1"/>
  <c r="BH18" i="19"/>
  <c r="BH18" i="16" s="1"/>
  <c r="O16" i="19"/>
  <c r="O16" i="16" s="1"/>
  <c r="Y28" i="19"/>
  <c r="AK6" i="19"/>
  <c r="AD26" i="19"/>
  <c r="BE21" i="19"/>
  <c r="BE21" i="16" s="1"/>
  <c r="AZ14" i="19"/>
  <c r="AZ14" i="16" s="1"/>
  <c r="I25" i="19"/>
  <c r="I25" i="16" s="1"/>
  <c r="I25" i="17" s="1"/>
  <c r="AW14" i="19"/>
  <c r="AW14" i="16" s="1"/>
  <c r="K23" i="19"/>
  <c r="K23" i="16" s="1"/>
  <c r="AY8" i="19"/>
  <c r="AY8" i="16" s="1"/>
  <c r="AN15" i="19"/>
  <c r="AN15" i="16" s="1"/>
  <c r="AN15" i="17" s="1"/>
  <c r="AN31" i="17" s="1"/>
  <c r="AN33" i="17" s="1"/>
  <c r="V24" i="19"/>
  <c r="E19" i="19"/>
  <c r="L22" i="19"/>
  <c r="L22" i="16" s="1"/>
  <c r="L22" i="17" s="1"/>
  <c r="L31" i="17" s="1"/>
  <c r="L33" i="17" s="1"/>
  <c r="BI7" i="19"/>
  <c r="BI7" i="16" s="1"/>
  <c r="AU14" i="19"/>
  <c r="AU14" i="16" s="1"/>
  <c r="AS7" i="19"/>
  <c r="AS7" i="16" s="1"/>
  <c r="BG6" i="19"/>
  <c r="BG6" i="16" s="1"/>
  <c r="N14" i="19"/>
  <c r="N14" i="16" s="1"/>
  <c r="L15" i="19"/>
  <c r="AO6" i="19"/>
  <c r="AO6" i="16" s="1"/>
  <c r="AO6" i="17" s="1"/>
  <c r="G26" i="19"/>
  <c r="I23" i="19"/>
  <c r="I23" i="16" s="1"/>
  <c r="AZ10" i="19"/>
  <c r="AZ10" i="16" s="1"/>
  <c r="AF21" i="19"/>
  <c r="AF21" i="16" s="1"/>
  <c r="AF21" i="17" s="1"/>
  <c r="AO16" i="19"/>
  <c r="AO16" i="16" s="1"/>
  <c r="AO16" i="17" s="1"/>
  <c r="AG28" i="19"/>
  <c r="Y23" i="19"/>
  <c r="BH22" i="19"/>
  <c r="AR12" i="19"/>
  <c r="BA7" i="19"/>
  <c r="BA7" i="16" s="1"/>
  <c r="BE18" i="19"/>
  <c r="BE18" i="16" s="1"/>
  <c r="AQ26" i="19"/>
  <c r="AQ6" i="19"/>
  <c r="AQ6" i="16" s="1"/>
  <c r="AQ6" i="17" s="1"/>
  <c r="AW27" i="19"/>
  <c r="AW27" i="16" s="1"/>
  <c r="H14" i="19"/>
  <c r="H14" i="16" s="1"/>
  <c r="AO15" i="19"/>
  <c r="T8" i="19"/>
  <c r="G23" i="19"/>
  <c r="G23" i="16" s="1"/>
  <c r="BI16" i="19"/>
  <c r="BI16" i="16" s="1"/>
  <c r="AV23" i="19"/>
  <c r="AV23" i="16" s="1"/>
  <c r="AN20" i="19"/>
  <c r="AW16" i="19"/>
  <c r="AW16" i="16" s="1"/>
  <c r="AY24" i="19"/>
  <c r="AF23" i="19"/>
  <c r="AF23" i="16" s="1"/>
  <c r="AF23" i="17" s="1"/>
  <c r="AU7" i="19"/>
  <c r="AU7" i="16" s="1"/>
  <c r="AD14" i="19"/>
  <c r="AD14" i="16" s="1"/>
  <c r="AO27" i="19"/>
  <c r="AO27" i="16" s="1"/>
  <c r="AO27" i="17" s="1"/>
  <c r="V28" i="19"/>
  <c r="BI21" i="19"/>
  <c r="BI21" i="16" s="1"/>
  <c r="AZ18" i="19"/>
  <c r="AZ18" i="16" s="1"/>
  <c r="T25" i="19"/>
  <c r="AB17" i="19"/>
  <c r="BC10" i="19"/>
  <c r="BC10" i="16" s="1"/>
  <c r="AZ7" i="19"/>
  <c r="AZ7" i="16" s="1"/>
  <c r="D14" i="19"/>
  <c r="Q14" i="19"/>
  <c r="Q14" i="16" s="1"/>
  <c r="Q14" i="17" s="1"/>
  <c r="AU19" i="19"/>
  <c r="BI8" i="19"/>
  <c r="BI8" i="16" s="1"/>
  <c r="BH14" i="19"/>
  <c r="BH14" i="16" s="1"/>
  <c r="V7" i="19"/>
  <c r="Y14" i="19"/>
  <c r="N23" i="19"/>
  <c r="N23" i="16" s="1"/>
  <c r="BG18" i="19"/>
  <c r="BG18" i="16" s="1"/>
  <c r="BB21" i="19"/>
  <c r="BB21" i="16" s="1"/>
  <c r="I16" i="19"/>
  <c r="I16" i="16" s="1"/>
  <c r="AT10" i="19"/>
  <c r="AT10" i="16" s="1"/>
  <c r="AX23" i="19"/>
  <c r="AX23" i="16" s="1"/>
  <c r="K27" i="19"/>
  <c r="K27" i="16" s="1"/>
  <c r="K27" i="17" s="1"/>
  <c r="U24" i="19"/>
  <c r="U24" i="16" s="1"/>
  <c r="U24" i="17" s="1"/>
  <c r="M19" i="19"/>
  <c r="R18" i="19"/>
  <c r="AS8" i="19"/>
  <c r="AS8" i="16" s="1"/>
  <c r="AX18" i="19"/>
  <c r="AX18" i="16" s="1"/>
  <c r="V9" i="19"/>
  <c r="BG23" i="19"/>
  <c r="BG23" i="16" s="1"/>
  <c r="Z12" i="19"/>
  <c r="AT16" i="19"/>
  <c r="AT16" i="16" s="1"/>
  <c r="BD21" i="19"/>
  <c r="BD21" i="16" s="1"/>
  <c r="R7" i="19"/>
  <c r="AO22" i="19"/>
  <c r="T11" i="19"/>
  <c r="AR26" i="19"/>
  <c r="AP14" i="19"/>
  <c r="AP14" i="16" s="1"/>
  <c r="AP14" i="17" s="1"/>
  <c r="J22" i="19"/>
  <c r="AY11" i="19"/>
  <c r="BA16" i="19"/>
  <c r="BA16" i="16" s="1"/>
  <c r="BH17" i="19"/>
  <c r="AV8" i="19"/>
  <c r="AV8" i="16" s="1"/>
  <c r="AM19" i="19"/>
  <c r="BF23" i="19"/>
  <c r="BF23" i="16" s="1"/>
  <c r="U20" i="19"/>
  <c r="I14" i="19"/>
  <c r="I14" i="16" s="1"/>
  <c r="BC14" i="19"/>
  <c r="BC14" i="16" s="1"/>
  <c r="BB26" i="19"/>
  <c r="X16" i="19"/>
  <c r="X16" i="16" s="1"/>
  <c r="X16" i="17" s="1"/>
  <c r="X31" i="17" s="1"/>
  <c r="X33" i="17" s="1"/>
  <c r="AQ16" i="19"/>
  <c r="AQ16" i="16" s="1"/>
  <c r="AQ16" i="17" s="1"/>
  <c r="H16" i="19"/>
  <c r="H16" i="16" s="1"/>
  <c r="C13" i="19"/>
  <c r="S18" i="19"/>
  <c r="BE16" i="19"/>
  <c r="BE16" i="16" s="1"/>
  <c r="AZ23" i="19"/>
  <c r="AZ23" i="16" s="1"/>
  <c r="H21" i="19"/>
  <c r="H21" i="16" s="1"/>
  <c r="AE7" i="19"/>
  <c r="AE7" i="16" s="1"/>
  <c r="BC27" i="19"/>
  <c r="BC27" i="16" s="1"/>
  <c r="BC27" i="17" s="1"/>
  <c r="BG10" i="19"/>
  <c r="BG10" i="16" s="1"/>
  <c r="AS23" i="19"/>
  <c r="AS23" i="16" s="1"/>
  <c r="BI27" i="19"/>
  <c r="BI27" i="16" s="1"/>
  <c r="BI14" i="19"/>
  <c r="BI14" i="16" s="1"/>
  <c r="AV16" i="19"/>
  <c r="AV16" i="16" s="1"/>
  <c r="K14" i="19"/>
  <c r="K14" i="16" s="1"/>
  <c r="U25" i="19"/>
  <c r="AQ15" i="19"/>
  <c r="AJ19" i="19"/>
  <c r="AX10" i="19"/>
  <c r="AX10" i="16" s="1"/>
  <c r="AX14" i="19"/>
  <c r="AX14" i="16" s="1"/>
  <c r="X21" i="19"/>
  <c r="H11" i="19"/>
  <c r="AY23" i="19"/>
  <c r="AY23" i="16" s="1"/>
  <c r="BD11" i="19"/>
  <c r="BC6" i="19"/>
  <c r="BC6" i="16" s="1"/>
  <c r="L20" i="19"/>
  <c r="BB15" i="19"/>
  <c r="AS25" i="19"/>
  <c r="AS25" i="16" s="1"/>
  <c r="AI22" i="19"/>
  <c r="H28" i="19"/>
  <c r="AJ14" i="19"/>
  <c r="AJ14" i="16" s="1"/>
  <c r="AJ14" i="17" s="1"/>
  <c r="R28" i="19"/>
  <c r="AW23" i="19"/>
  <c r="AW23" i="16" s="1"/>
  <c r="C11" i="19"/>
  <c r="BB24" i="19"/>
  <c r="AW25" i="19"/>
  <c r="AW25" i="16" s="1"/>
  <c r="AL13" i="19"/>
  <c r="I10" i="19"/>
  <c r="I10" i="16" s="1"/>
  <c r="AI21" i="19"/>
  <c r="AI21" i="16" s="1"/>
  <c r="AI21" i="17" s="1"/>
  <c r="T23" i="19"/>
  <c r="T23" i="16" s="1"/>
  <c r="D28" i="19"/>
  <c r="AJ15" i="19"/>
  <c r="L8" i="19"/>
  <c r="G22" i="19"/>
  <c r="BB9" i="19"/>
  <c r="C15" i="19"/>
  <c r="AZ20" i="19"/>
  <c r="L9" i="19"/>
  <c r="AB23" i="19"/>
  <c r="AB23" i="16" s="1"/>
  <c r="AY10" i="19"/>
  <c r="AY10" i="16" s="1"/>
  <c r="AH15" i="19"/>
  <c r="E9" i="19"/>
  <c r="AN16" i="19"/>
  <c r="Z14" i="19"/>
  <c r="Z14" i="16" s="1"/>
  <c r="Z14" i="17" s="1"/>
  <c r="BG22" i="19"/>
  <c r="AU21" i="19"/>
  <c r="AU21" i="16" s="1"/>
  <c r="BF21" i="19"/>
  <c r="BF21" i="16" s="1"/>
  <c r="G11" i="19"/>
  <c r="G9" i="19"/>
  <c r="I11" i="19"/>
  <c r="AA24" i="19"/>
  <c r="BG7" i="19"/>
  <c r="BG7" i="16" s="1"/>
  <c r="AU12" i="19"/>
  <c r="AI26" i="19"/>
  <c r="AU20" i="19"/>
  <c r="BA6" i="19"/>
  <c r="BA6" i="16" s="1"/>
  <c r="AF6" i="19"/>
  <c r="AF6" i="16" s="1"/>
  <c r="AF6" i="17" s="1"/>
  <c r="AF8" i="19"/>
  <c r="AF8" i="16" s="1"/>
  <c r="AF8" i="17" s="1"/>
  <c r="AD6" i="19"/>
  <c r="AD6" i="16" s="1"/>
  <c r="C26" i="19"/>
  <c r="AH8" i="19"/>
  <c r="AH8" i="16" s="1"/>
  <c r="AH8" i="17" s="1"/>
  <c r="AN22" i="19"/>
  <c r="U14" i="19"/>
  <c r="AW10" i="19"/>
  <c r="AW10" i="16" s="1"/>
  <c r="BG14" i="19"/>
  <c r="BG14" i="16" s="1"/>
  <c r="AZ16" i="19"/>
  <c r="AZ16" i="16" s="1"/>
  <c r="AY21" i="19"/>
  <c r="AY21" i="16" s="1"/>
  <c r="H15" i="19"/>
  <c r="BF15" i="19"/>
  <c r="BD7" i="19"/>
  <c r="BD7" i="16" s="1"/>
  <c r="AX7" i="19"/>
  <c r="AX7" i="16" s="1"/>
  <c r="BD23" i="19"/>
  <c r="BD23" i="16" s="1"/>
  <c r="AY14" i="19"/>
  <c r="AY14" i="16" s="1"/>
  <c r="AA6" i="19"/>
  <c r="AA6" i="16" s="1"/>
  <c r="Q19" i="19"/>
  <c r="AK10" i="19"/>
  <c r="AB20" i="19"/>
  <c r="F11" i="19"/>
  <c r="D27" i="19"/>
  <c r="AJ16" i="19"/>
  <c r="AJ16" i="16" s="1"/>
  <c r="AJ16" i="17" s="1"/>
  <c r="AT21" i="19"/>
  <c r="AT21" i="16" s="1"/>
  <c r="AU26" i="19"/>
  <c r="BF14" i="19"/>
  <c r="BF14" i="16" s="1"/>
  <c r="BI26" i="19"/>
  <c r="Y18" i="19"/>
  <c r="AS21" i="19"/>
  <c r="AS21" i="16" s="1"/>
  <c r="BD10" i="19"/>
  <c r="BD10" i="16" s="1"/>
  <c r="AC28" i="19"/>
  <c r="AQ7" i="19"/>
  <c r="AQ7" i="16" s="1"/>
  <c r="AQ7" i="17" s="1"/>
  <c r="AP27" i="19"/>
  <c r="AP27" i="16" s="1"/>
  <c r="AP27" i="17" s="1"/>
  <c r="N7" i="19"/>
  <c r="N7" i="16" s="1"/>
  <c r="BD6" i="19"/>
  <c r="BD6" i="16" s="1"/>
  <c r="W15" i="19"/>
  <c r="W15" i="16" s="1"/>
  <c r="W15" i="17" s="1"/>
  <c r="W31" i="17" s="1"/>
  <c r="W33" i="17" s="1"/>
  <c r="I15" i="19"/>
  <c r="BC16" i="19"/>
  <c r="BC16" i="16" s="1"/>
  <c r="W21" i="19"/>
  <c r="L18" i="19"/>
  <c r="BA21" i="19"/>
  <c r="BA21" i="16" s="1"/>
  <c r="BF22" i="19"/>
  <c r="BC23" i="19"/>
  <c r="BC23" i="16" s="1"/>
  <c r="AD11" i="19"/>
  <c r="X18" i="19"/>
  <c r="AV10" i="19"/>
  <c r="AV10" i="16" s="1"/>
  <c r="AG16" i="19"/>
  <c r="AG16" i="16" s="1"/>
  <c r="AG16" i="17" s="1"/>
  <c r="Q27" i="19"/>
  <c r="Q27" i="16" s="1"/>
  <c r="Q27" i="17" s="1"/>
  <c r="AP23" i="19"/>
  <c r="AP23" i="16" s="1"/>
  <c r="AP23" i="17" s="1"/>
  <c r="AV27" i="19"/>
  <c r="AV27" i="16" s="1"/>
  <c r="BB17" i="19"/>
  <c r="AU6" i="19"/>
  <c r="AU6" i="16" s="1"/>
  <c r="AO19" i="19"/>
  <c r="BF7" i="19"/>
  <c r="BF7" i="16" s="1"/>
  <c r="AI14" i="19"/>
  <c r="AI14" i="16" s="1"/>
  <c r="AI14" i="17" s="1"/>
  <c r="BI18" i="19"/>
  <c r="BI18" i="16" s="1"/>
  <c r="V27" i="19"/>
  <c r="AK22" i="19"/>
  <c r="AK14" i="19"/>
  <c r="AK14" i="16" s="1"/>
  <c r="AK14" i="17" s="1"/>
  <c r="AK31" i="17" s="1"/>
  <c r="AK33" i="17" s="1"/>
  <c r="T12" i="19"/>
  <c r="AL6" i="19"/>
  <c r="G17" i="19"/>
  <c r="AC6" i="19"/>
  <c r="AC6" i="16" s="1"/>
  <c r="AG11" i="19"/>
  <c r="AK24" i="19"/>
  <c r="BH11" i="19"/>
  <c r="AV17" i="19"/>
  <c r="AR24" i="19"/>
  <c r="BA23" i="19"/>
  <c r="BA23" i="16" s="1"/>
  <c r="E7" i="19"/>
  <c r="BG15" i="19"/>
  <c r="AS27" i="19"/>
  <c r="AS27" i="16" s="1"/>
  <c r="AZ9" i="19"/>
  <c r="Z11" i="19"/>
  <c r="AU27" i="19"/>
  <c r="AU27" i="16" s="1"/>
  <c r="O8" i="19"/>
  <c r="O8" i="16" s="1"/>
  <c r="AY18" i="19"/>
  <c r="AY18" i="16" s="1"/>
  <c r="BB16" i="19"/>
  <c r="BB16" i="16" s="1"/>
  <c r="AH22" i="19"/>
  <c r="M12" i="19"/>
  <c r="O24" i="19"/>
  <c r="AD23" i="19"/>
  <c r="AD23" i="16" s="1"/>
  <c r="AF18" i="19"/>
  <c r="AF18" i="16" s="1"/>
  <c r="AF18" i="17" s="1"/>
  <c r="AE28" i="19"/>
  <c r="AW7" i="19"/>
  <c r="AW7" i="16" s="1"/>
  <c r="K15" i="19"/>
  <c r="AT9" i="19"/>
  <c r="D12" i="19"/>
  <c r="BB11" i="19"/>
  <c r="BC7" i="19"/>
  <c r="BC7" i="16" s="1"/>
  <c r="BD16" i="19"/>
  <c r="BD16" i="16" s="1"/>
  <c r="BH7" i="19"/>
  <c r="BH7" i="16" s="1"/>
  <c r="AX21" i="19"/>
  <c r="AX21" i="16" s="1"/>
  <c r="BB10" i="19"/>
  <c r="BB10" i="16" s="1"/>
  <c r="Y27" i="19"/>
  <c r="AS13" i="19"/>
  <c r="F18" i="19"/>
  <c r="F18" i="16" s="1"/>
  <c r="F18" i="17" s="1"/>
  <c r="AJ10" i="19"/>
  <c r="AJ10" i="16" s="1"/>
  <c r="AJ10" i="17" s="1"/>
  <c r="BH23" i="19"/>
  <c r="BH23" i="16" s="1"/>
  <c r="Z8" i="19"/>
  <c r="Z8" i="16" s="1"/>
  <c r="Z8" i="17" s="1"/>
  <c r="X24" i="19"/>
  <c r="H20" i="19"/>
  <c r="AW18" i="19"/>
  <c r="AW18" i="16" s="1"/>
  <c r="BG13" i="19"/>
  <c r="E17" i="19"/>
  <c r="E17" i="16" s="1"/>
  <c r="E17" i="17" s="1"/>
  <c r="E31" i="17" s="1"/>
  <c r="E33" i="17" s="1"/>
  <c r="AQ23" i="19"/>
  <c r="AQ23" i="16" s="1"/>
  <c r="AQ23" i="17" s="1"/>
  <c r="AJ8" i="19"/>
  <c r="AJ8" i="16" s="1"/>
  <c r="AJ8" i="17" s="1"/>
  <c r="J20" i="19"/>
  <c r="Q24" i="19"/>
  <c r="M17" i="19"/>
  <c r="AI24" i="19"/>
  <c r="AS9" i="19"/>
  <c r="BE26" i="19"/>
  <c r="AC23" i="19"/>
  <c r="AC23" i="16" s="1"/>
  <c r="AD25" i="19"/>
  <c r="AD25" i="16" s="1"/>
  <c r="X15" i="19"/>
  <c r="N15" i="19"/>
  <c r="J27" i="19"/>
  <c r="J27" i="16" s="1"/>
  <c r="J27" i="17" s="1"/>
  <c r="AS12" i="19"/>
  <c r="AU28" i="19"/>
  <c r="E16" i="19"/>
  <c r="L24" i="19"/>
  <c r="AE22" i="19"/>
  <c r="BI6" i="19"/>
  <c r="BI6" i="16" s="1"/>
  <c r="AP22" i="19"/>
  <c r="AB10" i="19"/>
  <c r="AB10" i="16" s="1"/>
  <c r="I17" i="19"/>
  <c r="D19" i="19"/>
  <c r="AR25" i="19"/>
  <c r="AR25" i="16" s="1"/>
  <c r="AR25" i="17" s="1"/>
  <c r="X7" i="19"/>
  <c r="O19" i="19"/>
  <c r="S7" i="19"/>
  <c r="G14" i="19"/>
  <c r="G14" i="16" s="1"/>
  <c r="AB16" i="19"/>
  <c r="AB16" i="16" s="1"/>
  <c r="BE7" i="19"/>
  <c r="BE7" i="16" s="1"/>
  <c r="BE14" i="19"/>
  <c r="BE14" i="16" s="1"/>
  <c r="AC17" i="19"/>
  <c r="BD12" i="19"/>
  <c r="AH23" i="19"/>
  <c r="AH23" i="16" s="1"/>
  <c r="N6" i="19"/>
  <c r="N6" i="16" s="1"/>
  <c r="X9" i="19"/>
  <c r="K12" i="19"/>
  <c r="L11" i="19"/>
  <c r="BB6" i="19"/>
  <c r="BB6" i="16" s="1"/>
  <c r="BE13" i="19"/>
  <c r="J9" i="19"/>
  <c r="AA22" i="19"/>
  <c r="BG19" i="19"/>
  <c r="AM12" i="19"/>
  <c r="T24" i="19"/>
  <c r="AZ8" i="19"/>
  <c r="AZ8" i="16" s="1"/>
  <c r="BA15" i="19"/>
  <c r="BA14" i="19"/>
  <c r="BA14" i="16" s="1"/>
  <c r="AP26" i="19"/>
  <c r="AR8" i="19"/>
  <c r="AR8" i="16" s="1"/>
  <c r="AR8" i="17" s="1"/>
  <c r="Y12" i="19"/>
  <c r="AA7" i="19"/>
  <c r="AA7" i="16" s="1"/>
  <c r="T27" i="19"/>
  <c r="Y15" i="19"/>
  <c r="P27" i="19"/>
  <c r="P27" i="16" s="1"/>
  <c r="P27" i="17" s="1"/>
  <c r="BH15" i="19"/>
  <c r="BF12" i="19"/>
  <c r="O26" i="19"/>
  <c r="AQ21" i="19"/>
  <c r="AQ21" i="16" s="1"/>
  <c r="AQ21" i="17" s="1"/>
  <c r="N18" i="19"/>
  <c r="N18" i="16" s="1"/>
  <c r="BD17" i="19"/>
  <c r="BC22" i="19"/>
  <c r="M23" i="19"/>
  <c r="BI10" i="19"/>
  <c r="BI10" i="16" s="1"/>
  <c r="AB14" i="19"/>
  <c r="AB14" i="16" s="1"/>
  <c r="J11" i="19"/>
  <c r="Z20" i="19"/>
  <c r="BF8" i="19"/>
  <c r="BF8" i="16" s="1"/>
  <c r="BA25" i="19"/>
  <c r="BA25" i="16" s="1"/>
  <c r="BA25" i="17" s="1"/>
  <c r="BG17" i="19"/>
  <c r="L26" i="19"/>
  <c r="BE10" i="19"/>
  <c r="BE10" i="16" s="1"/>
  <c r="F10" i="19"/>
  <c r="F10" i="16" s="1"/>
  <c r="F10" i="17" s="1"/>
  <c r="AP16" i="19"/>
  <c r="AP16" i="16" s="1"/>
  <c r="AP16" i="17" s="1"/>
  <c r="Z23" i="19"/>
  <c r="Z23" i="16" s="1"/>
  <c r="Z23" i="17" s="1"/>
  <c r="AZ25" i="19"/>
  <c r="AZ25" i="16" s="1"/>
  <c r="C27" i="19"/>
  <c r="C27" i="16" s="1"/>
  <c r="C27" i="17" s="1"/>
  <c r="V21" i="19"/>
  <c r="T15" i="19"/>
  <c r="W23" i="19"/>
  <c r="AT25" i="19"/>
  <c r="AT25" i="16" s="1"/>
  <c r="AT25" i="17" s="1"/>
  <c r="AD19" i="19"/>
  <c r="BB12" i="19"/>
  <c r="C24" i="19"/>
  <c r="AG6" i="19"/>
  <c r="AG6" i="16" s="1"/>
  <c r="AG6" i="17" s="1"/>
  <c r="H17" i="19"/>
  <c r="D25" i="19"/>
  <c r="AL7" i="19"/>
  <c r="AH25" i="19"/>
  <c r="AH25" i="16" s="1"/>
  <c r="AH25" i="17" s="1"/>
  <c r="AW21" i="19"/>
  <c r="AW21" i="16" s="1"/>
  <c r="AK15" i="19"/>
  <c r="J19" i="19"/>
  <c r="AX28" i="19"/>
  <c r="W9" i="19"/>
  <c r="Y16" i="19"/>
  <c r="U13" i="19"/>
  <c r="K21" i="19"/>
  <c r="K21" i="16" s="1"/>
  <c r="AT17" i="19"/>
  <c r="AG8" i="19"/>
  <c r="AG8" i="16" s="1"/>
  <c r="AG8" i="17" s="1"/>
  <c r="AA19" i="19"/>
  <c r="AN25" i="19"/>
  <c r="S13" i="19"/>
  <c r="K16" i="19"/>
  <c r="K16" i="16" s="1"/>
  <c r="AI15" i="19"/>
  <c r="W7" i="19"/>
  <c r="N12" i="19"/>
  <c r="C12" i="19"/>
  <c r="M15" i="19"/>
  <c r="AK19" i="19"/>
  <c r="AN7" i="19"/>
  <c r="AY22" i="19"/>
  <c r="E15" i="19"/>
  <c r="V16" i="19"/>
  <c r="D23" i="19"/>
  <c r="AP25" i="19"/>
  <c r="AP25" i="16" s="1"/>
  <c r="AP25" i="17" s="1"/>
  <c r="AD13" i="19"/>
  <c r="AB7" i="19"/>
  <c r="AB7" i="16" s="1"/>
  <c r="AU22" i="19"/>
  <c r="AU23" i="19"/>
  <c r="AU23" i="16" s="1"/>
  <c r="AI11" i="19"/>
  <c r="AN18" i="19"/>
  <c r="AM23" i="19"/>
  <c r="F23" i="19"/>
  <c r="F23" i="16" s="1"/>
  <c r="F23" i="17" s="1"/>
  <c r="BF10" i="19"/>
  <c r="BF10" i="16" s="1"/>
  <c r="AC27" i="19"/>
  <c r="AC27" i="16" s="1"/>
  <c r="N27" i="19"/>
  <c r="N27" i="16" s="1"/>
  <c r="BD14" i="19"/>
  <c r="BD14" i="16" s="1"/>
  <c r="AI19" i="19"/>
  <c r="AB22" i="19"/>
  <c r="I18" i="19"/>
  <c r="I18" i="16" s="1"/>
  <c r="C16" i="19"/>
  <c r="C16" i="16" s="1"/>
  <c r="C16" i="17" s="1"/>
  <c r="AN28" i="19"/>
  <c r="AQ12" i="19"/>
  <c r="AL17" i="19"/>
  <c r="P23" i="19"/>
  <c r="P23" i="16" s="1"/>
  <c r="P23" i="17" s="1"/>
  <c r="AV28" i="19"/>
  <c r="M13" i="19"/>
  <c r="BE17" i="19"/>
  <c r="X19" i="19"/>
  <c r="AK26" i="19"/>
  <c r="AL19" i="19"/>
  <c r="AI8" i="19"/>
  <c r="AI8" i="16" s="1"/>
  <c r="AI8" i="17" s="1"/>
  <c r="AL8" i="19"/>
  <c r="S17" i="19"/>
  <c r="AL20" i="19"/>
  <c r="AG20" i="19"/>
  <c r="AC10" i="19"/>
  <c r="AC10" i="16" s="1"/>
  <c r="AR14" i="19"/>
  <c r="AR14" i="16" s="1"/>
  <c r="AR14" i="17" s="1"/>
  <c r="AK25" i="19"/>
  <c r="AV6" i="19"/>
  <c r="AV6" i="16" s="1"/>
  <c r="S12" i="19"/>
  <c r="AL18" i="19"/>
  <c r="C22" i="19"/>
  <c r="W19" i="19"/>
  <c r="AF12" i="19"/>
  <c r="AI27" i="19"/>
  <c r="AI27" i="16" s="1"/>
  <c r="AI27" i="17" s="1"/>
  <c r="AK27" i="19"/>
  <c r="AW28" i="19"/>
  <c r="AT14" i="19"/>
  <c r="AT14" i="16" s="1"/>
  <c r="U22" i="19"/>
  <c r="AF25" i="19"/>
  <c r="AF25" i="16" s="1"/>
  <c r="AF25" i="17" s="1"/>
  <c r="C7" i="19"/>
  <c r="C7" i="16" s="1"/>
  <c r="C7" i="17" s="1"/>
  <c r="AW20" i="19"/>
  <c r="G20" i="19"/>
  <c r="AA15" i="19"/>
  <c r="AO20" i="19"/>
  <c r="AG27" i="19"/>
  <c r="AG27" i="16" s="1"/>
  <c r="AG27" i="17" s="1"/>
  <c r="N16" i="19"/>
  <c r="N16" i="16" s="1"/>
  <c r="AM28" i="19"/>
  <c r="M9" i="19"/>
  <c r="BB20" i="19"/>
  <c r="O25" i="19"/>
  <c r="O25" i="16" s="1"/>
  <c r="O25" i="17" s="1"/>
  <c r="Y7" i="19"/>
  <c r="P19" i="19"/>
  <c r="W12" i="19"/>
  <c r="I24" i="19"/>
  <c r="AP10" i="19"/>
  <c r="AP10" i="16" s="1"/>
  <c r="AP10" i="17" s="1"/>
  <c r="AA23" i="19"/>
  <c r="AA23" i="16" s="1"/>
  <c r="AT24" i="19"/>
  <c r="AH19" i="19"/>
  <c r="AJ24" i="19"/>
  <c r="AC8" i="19"/>
  <c r="AC8" i="16" s="1"/>
  <c r="J25" i="19"/>
  <c r="J25" i="16" s="1"/>
  <c r="J25" i="17" s="1"/>
  <c r="AS18" i="19"/>
  <c r="AS18" i="16" s="1"/>
  <c r="AJ12" i="19"/>
  <c r="BG25" i="19"/>
  <c r="BG25" i="16" s="1"/>
  <c r="BG25" i="17" s="1"/>
  <c r="AM10" i="19"/>
  <c r="AF22" i="19"/>
  <c r="E20" i="19"/>
  <c r="Z22" i="19"/>
  <c r="BB27" i="19"/>
  <c r="BB27" i="16" s="1"/>
  <c r="BB27" i="17" s="1"/>
  <c r="N17" i="19"/>
  <c r="BA10" i="19"/>
  <c r="BA10" i="16" s="1"/>
  <c r="AF9" i="19"/>
  <c r="AA27" i="19"/>
  <c r="AA27" i="16" s="1"/>
  <c r="AA27" i="17" s="1"/>
  <c r="AC9" i="19"/>
  <c r="R15" i="19"/>
  <c r="AH10" i="19"/>
  <c r="AH10" i="16" s="1"/>
  <c r="AH10" i="17" s="1"/>
  <c r="AT20" i="19"/>
  <c r="BA17" i="19"/>
  <c r="BB22" i="19"/>
  <c r="R13" i="19"/>
  <c r="X25" i="19"/>
  <c r="AN24" i="19"/>
  <c r="V12" i="19"/>
  <c r="AZ15" i="19"/>
  <c r="Q6" i="19"/>
  <c r="Q6" i="16" s="1"/>
  <c r="Q6" i="17" s="1"/>
  <c r="AV24" i="19"/>
  <c r="AD16" i="19"/>
  <c r="AD16" i="16" s="1"/>
  <c r="AJ22" i="19"/>
  <c r="AO13" i="19"/>
  <c r="AC14" i="19"/>
  <c r="AC14" i="16" s="1"/>
  <c r="I22" i="19"/>
  <c r="R12" i="19"/>
  <c r="BD9" i="19"/>
  <c r="AD24" i="19"/>
  <c r="AU16" i="19"/>
  <c r="AU16" i="16" s="1"/>
  <c r="W24" i="19"/>
  <c r="AG9" i="19"/>
  <c r="AX8" i="19"/>
  <c r="AX8" i="16" s="1"/>
  <c r="Q16" i="19"/>
  <c r="Q16" i="16" s="1"/>
  <c r="Q16" i="17" s="1"/>
  <c r="AO18" i="19"/>
  <c r="AO18" i="16" s="1"/>
  <c r="AO18" i="17" s="1"/>
  <c r="BH21" i="19"/>
  <c r="BH21" i="16" s="1"/>
  <c r="R11" i="19"/>
  <c r="AL16" i="19"/>
  <c r="AR22" i="19"/>
  <c r="P26" i="19"/>
  <c r="G10" i="19"/>
  <c r="G10" i="16" s="1"/>
  <c r="C6" i="19"/>
  <c r="C6" i="16" s="1"/>
  <c r="C6" i="17" s="1"/>
  <c r="BB19" i="19"/>
  <c r="AR27" i="19"/>
  <c r="AR27" i="16" s="1"/>
  <c r="AR27" i="17" s="1"/>
  <c r="AT13" i="19"/>
  <c r="AH7" i="19"/>
  <c r="AH7" i="16" s="1"/>
  <c r="AH7" i="17" s="1"/>
  <c r="AX11" i="19"/>
  <c r="Y26" i="19"/>
  <c r="E8" i="19"/>
  <c r="AJ9" i="19"/>
  <c r="P22" i="19"/>
  <c r="BC9" i="19"/>
  <c r="AM26" i="19"/>
  <c r="BI20" i="19"/>
  <c r="AX24" i="19"/>
  <c r="H22" i="19"/>
  <c r="AA20" i="19"/>
  <c r="AG22" i="19"/>
  <c r="BD28" i="19"/>
  <c r="BA13" i="19"/>
  <c r="Y13" i="19"/>
  <c r="BH27" i="19"/>
  <c r="BH27" i="16" s="1"/>
  <c r="BH27" i="17" s="1"/>
  <c r="BI24" i="19"/>
  <c r="AM8" i="19"/>
  <c r="BC26" i="19"/>
  <c r="BF17" i="19"/>
  <c r="K22" i="19"/>
  <c r="R21" i="19"/>
  <c r="R21" i="16" s="1"/>
  <c r="R21" i="17" s="1"/>
  <c r="R31" i="17" s="1"/>
  <c r="R33" i="17" s="1"/>
  <c r="D20" i="19"/>
  <c r="I20" i="19"/>
  <c r="BA27" i="19"/>
  <c r="BA27" i="16" s="1"/>
  <c r="BA27" i="17" s="1"/>
  <c r="M26" i="19"/>
  <c r="R19" i="19"/>
  <c r="AX20" i="19"/>
  <c r="D10" i="19"/>
  <c r="AZ22" i="19"/>
  <c r="AV21" i="19"/>
  <c r="AV21" i="16" s="1"/>
  <c r="BB23" i="19"/>
  <c r="BB23" i="16" s="1"/>
  <c r="AB9" i="19"/>
  <c r="J8" i="19"/>
  <c r="J8" i="16" s="1"/>
  <c r="AL22" i="19"/>
  <c r="U7" i="19"/>
  <c r="M25" i="19"/>
  <c r="AS11" i="19"/>
  <c r="AL21" i="19"/>
  <c r="AU15" i="19"/>
  <c r="BA18" i="19"/>
  <c r="BA18" i="16" s="1"/>
  <c r="AT19" i="19"/>
  <c r="AP24" i="19"/>
  <c r="L16" i="19"/>
  <c r="M28" i="19"/>
  <c r="M28" i="16" s="1"/>
  <c r="M28" i="17" s="1"/>
  <c r="AK9" i="19"/>
  <c r="H8" i="19"/>
  <c r="H8" i="16" s="1"/>
  <c r="AT23" i="19"/>
  <c r="AT23" i="16" s="1"/>
  <c r="P20" i="19"/>
  <c r="AD20" i="19"/>
  <c r="AG14" i="19"/>
  <c r="AG14" i="16" s="1"/>
  <c r="AG14" i="17" s="1"/>
  <c r="AJ25" i="19"/>
  <c r="AJ25" i="16" s="1"/>
  <c r="AJ25" i="17" s="1"/>
  <c r="V20" i="19"/>
  <c r="AM25" i="19"/>
  <c r="AK20" i="19"/>
  <c r="AA26" i="19"/>
  <c r="S10" i="19"/>
  <c r="AK12" i="19"/>
  <c r="AG7" i="19"/>
  <c r="AG7" i="16" s="1"/>
  <c r="AG7" i="17" s="1"/>
  <c r="K25" i="19"/>
  <c r="K25" i="16" s="1"/>
  <c r="K25" i="17" s="1"/>
  <c r="I13" i="19"/>
  <c r="AC13" i="19"/>
  <c r="AF20" i="19"/>
  <c r="BG8" i="19"/>
  <c r="BG8" i="16" s="1"/>
  <c r="BF18" i="19"/>
  <c r="BF18" i="16" s="1"/>
  <c r="AR21" i="19"/>
  <c r="AR21" i="16" s="1"/>
  <c r="AR21" i="17" s="1"/>
  <c r="T18" i="19"/>
  <c r="AO17" i="19"/>
  <c r="AB26" i="19"/>
  <c r="AY16" i="19"/>
  <c r="AY16" i="16" s="1"/>
  <c r="AC11" i="19"/>
  <c r="AW12" i="19"/>
  <c r="BC12" i="19"/>
  <c r="J14" i="19"/>
  <c r="J14" i="16" s="1"/>
  <c r="AG19" i="19"/>
  <c r="N21" i="19"/>
  <c r="N21" i="16" s="1"/>
  <c r="R25" i="19"/>
  <c r="BI28" i="19"/>
  <c r="AU9" i="19"/>
  <c r="AB24" i="19"/>
  <c r="AT6" i="19"/>
  <c r="AT6" i="16" s="1"/>
  <c r="F14" i="19"/>
  <c r="F14" i="16" s="1"/>
  <c r="F14" i="17" s="1"/>
  <c r="BB14" i="19"/>
  <c r="BB14" i="16" s="1"/>
  <c r="H26" i="19"/>
  <c r="V26" i="19"/>
  <c r="BD19" i="19"/>
  <c r="AA13" i="19"/>
  <c r="C25" i="19"/>
  <c r="C25" i="16" s="1"/>
  <c r="C25" i="17" s="1"/>
  <c r="AK17" i="19"/>
  <c r="BF9" i="19"/>
  <c r="AH28" i="19"/>
  <c r="AB27" i="19"/>
  <c r="AB27" i="16" s="1"/>
  <c r="AO21" i="19"/>
  <c r="AO21" i="16" s="1"/>
  <c r="AO21" i="17" s="1"/>
  <c r="BE15" i="19"/>
  <c r="AN11" i="19"/>
  <c r="K26" i="19"/>
  <c r="AE27" i="19"/>
  <c r="AE27" i="16" s="1"/>
  <c r="L21" i="19"/>
  <c r="AT27" i="19"/>
  <c r="AT27" i="16" s="1"/>
  <c r="AT27" i="17" s="1"/>
  <c r="AM21" i="19"/>
  <c r="V19" i="19"/>
  <c r="O11" i="19"/>
  <c r="O21" i="19"/>
  <c r="O21" i="16" s="1"/>
  <c r="N8" i="19"/>
  <c r="N8" i="16" s="1"/>
  <c r="Z13" i="19"/>
  <c r="AE17" i="19"/>
  <c r="AB25" i="19"/>
  <c r="AB25" i="16" s="1"/>
  <c r="BD24" i="19"/>
  <c r="AE26" i="19"/>
  <c r="E18" i="19"/>
  <c r="AA12" i="19"/>
  <c r="AM11" i="19"/>
  <c r="AK8" i="19"/>
  <c r="AF16" i="19"/>
  <c r="AF16" i="16" s="1"/>
  <c r="AF16" i="17" s="1"/>
  <c r="BA24" i="19"/>
  <c r="AQ14" i="19"/>
  <c r="AQ14" i="16" s="1"/>
  <c r="V8" i="19"/>
  <c r="Z18" i="19"/>
  <c r="Z18" i="16" s="1"/>
  <c r="Z18" i="17" s="1"/>
  <c r="AL23" i="19"/>
  <c r="AA8" i="19"/>
  <c r="AA8" i="16" s="1"/>
  <c r="Z6" i="19"/>
  <c r="Z6" i="16" s="1"/>
  <c r="Z6" i="17" s="1"/>
  <c r="I21" i="19"/>
  <c r="I21" i="16" s="1"/>
  <c r="M11" i="19"/>
  <c r="AD15" i="19"/>
  <c r="AA25" i="19"/>
  <c r="AA25" i="16" s="1"/>
  <c r="AA25" i="17" s="1"/>
  <c r="D18" i="19"/>
  <c r="F7" i="19"/>
  <c r="F7" i="16" s="1"/>
  <c r="F7" i="17" s="1"/>
  <c r="P11" i="19"/>
  <c r="R24" i="19"/>
  <c r="G21" i="19"/>
  <c r="G21" i="16" s="1"/>
  <c r="AJ21" i="19"/>
  <c r="AJ21" i="16" s="1"/>
  <c r="AJ21" i="17" s="1"/>
  <c r="AV19" i="19"/>
  <c r="AB28" i="19"/>
  <c r="AK11" i="19"/>
  <c r="AY19" i="19"/>
  <c r="U21" i="19"/>
  <c r="V25" i="19"/>
  <c r="AM13" i="19"/>
  <c r="Q12" i="19"/>
  <c r="AJ23" i="19"/>
  <c r="AJ23" i="16" s="1"/>
  <c r="AJ23" i="17" s="1"/>
  <c r="AC24" i="19"/>
  <c r="U26" i="19"/>
  <c r="V18" i="19"/>
  <c r="AQ18" i="19"/>
  <c r="AQ18" i="16" s="1"/>
  <c r="AQ18" i="17" s="1"/>
  <c r="E13" i="19"/>
  <c r="D11" i="19"/>
  <c r="AB11" i="19"/>
  <c r="AR10" i="19"/>
  <c r="AR10" i="16" s="1"/>
  <c r="AR10" i="17" s="1"/>
  <c r="AA14" i="19"/>
  <c r="AA14" i="16" s="1"/>
  <c r="BA12" i="19"/>
  <c r="AO28" i="19"/>
  <c r="V15" i="19"/>
  <c r="U23" i="19"/>
  <c r="AP21" i="19"/>
  <c r="AP21" i="16" s="1"/>
  <c r="AP21" i="17" s="1"/>
  <c r="AH27" i="19"/>
  <c r="AH27" i="16" s="1"/>
  <c r="AH27" i="17" s="1"/>
  <c r="Z7" i="19"/>
  <c r="Z7" i="16" s="1"/>
  <c r="Z7" i="17" s="1"/>
  <c r="Y10" i="19"/>
  <c r="AW26" i="19"/>
  <c r="S14" i="19"/>
  <c r="BH12" i="19"/>
  <c r="S15" i="19"/>
  <c r="G16" i="19"/>
  <c r="G16" i="16" s="1"/>
  <c r="U15" i="19"/>
  <c r="AP9" i="19"/>
  <c r="AM17" i="19"/>
  <c r="X8" i="19"/>
  <c r="AO7" i="19"/>
  <c r="AO7" i="16" s="1"/>
  <c r="AO7" i="17" s="1"/>
  <c r="BH19" i="19"/>
  <c r="Z10" i="19"/>
  <c r="Z10" i="16" s="1"/>
  <c r="Z10" i="17" s="1"/>
  <c r="J21" i="19"/>
  <c r="J21" i="16" s="1"/>
  <c r="H27" i="19"/>
  <c r="H27" i="16" s="1"/>
  <c r="H27" i="17" s="1"/>
  <c r="H24" i="19"/>
  <c r="AZ12" i="19"/>
  <c r="M24" i="19"/>
  <c r="AH17" i="19"/>
  <c r="V17" i="19"/>
  <c r="AE21" i="19"/>
  <c r="AE21" i="16" s="1"/>
  <c r="AN6" i="19"/>
  <c r="AY28" i="19"/>
  <c r="AQ17" i="19"/>
  <c r="AR23" i="19"/>
  <c r="AR23" i="16" s="1"/>
  <c r="AR23" i="17" s="1"/>
  <c r="D7" i="19"/>
  <c r="AI28" i="19"/>
  <c r="C9" i="19"/>
  <c r="AM24" i="19"/>
  <c r="AB15" i="19"/>
  <c r="AF15" i="19"/>
  <c r="Q11" i="19"/>
  <c r="M7" i="19"/>
  <c r="AW15" i="19"/>
  <c r="AL14" i="19"/>
  <c r="BI13" i="19"/>
  <c r="I26" i="19"/>
  <c r="BF24" i="19"/>
  <c r="AM14" i="19"/>
  <c r="AM14" i="16" s="1"/>
  <c r="AM14" i="17" s="1"/>
  <c r="AM31" i="17" s="1"/>
  <c r="AM33" i="17" s="1"/>
  <c r="BF13" i="19"/>
  <c r="BA22" i="19"/>
  <c r="AL28" i="19"/>
  <c r="E21" i="19"/>
  <c r="S27" i="19"/>
  <c r="AG10" i="19"/>
  <c r="AG10" i="16" s="1"/>
  <c r="AG10" i="17" s="1"/>
  <c r="AC25" i="19"/>
  <c r="AC25" i="16" s="1"/>
  <c r="AC25" i="17" s="1"/>
  <c r="AI23" i="19"/>
  <c r="AI23" i="16" s="1"/>
  <c r="AI23" i="17" s="1"/>
  <c r="BI12" i="19"/>
  <c r="W8" i="19"/>
  <c r="BC24" i="19"/>
  <c r="AK16" i="19"/>
  <c r="AG26" i="19"/>
  <c r="N19" i="19"/>
  <c r="AR17" i="19"/>
  <c r="U28" i="19"/>
  <c r="BF6" i="19"/>
  <c r="BF6" i="16" s="1"/>
  <c r="BG27" i="19"/>
  <c r="BG27" i="16" s="1"/>
  <c r="BG27" i="17" s="1"/>
  <c r="N10" i="19"/>
  <c r="N10" i="16" s="1"/>
  <c r="BA11" i="19"/>
  <c r="R9" i="19"/>
  <c r="AN26" i="19"/>
  <c r="AQ20" i="19"/>
  <c r="AH12" i="19"/>
  <c r="AG18" i="19"/>
  <c r="AG18" i="16" s="1"/>
  <c r="AG18" i="17" s="1"/>
  <c r="AX15" i="19"/>
  <c r="T9" i="19"/>
  <c r="AW17" i="19"/>
  <c r="S26" i="19"/>
  <c r="P28" i="19"/>
  <c r="J26" i="19"/>
  <c r="G6" i="19"/>
  <c r="G6" i="16" s="1"/>
  <c r="X26" i="19"/>
  <c r="U12" i="19"/>
  <c r="Z26" i="19"/>
  <c r="AZ27" i="19"/>
  <c r="AZ27" i="16" s="1"/>
  <c r="BB28" i="19"/>
  <c r="AV25" i="19"/>
  <c r="AV25" i="16" s="1"/>
  <c r="R8" i="19"/>
  <c r="G15" i="19"/>
  <c r="W22" i="19"/>
  <c r="V23" i="19"/>
  <c r="AP8" i="19"/>
  <c r="AP8" i="16" s="1"/>
  <c r="AP8" i="17" s="1"/>
  <c r="V22" i="19"/>
  <c r="C17" i="19"/>
  <c r="F24" i="19"/>
  <c r="AA9" i="19"/>
  <c r="G27" i="19"/>
  <c r="G27" i="16" s="1"/>
  <c r="G27" i="17" s="1"/>
  <c r="T14" i="19"/>
  <c r="Z16" i="19"/>
  <c r="Z16" i="16" s="1"/>
  <c r="Z16" i="17" s="1"/>
  <c r="X27" i="19"/>
  <c r="Y24" i="19"/>
  <c r="J10" i="19"/>
  <c r="J10" i="16" s="1"/>
  <c r="J10" i="17" s="1"/>
  <c r="AS24" i="19"/>
  <c r="AK28" i="19"/>
  <c r="G18" i="19"/>
  <c r="G18" i="16" s="1"/>
  <c r="AK23" i="19"/>
  <c r="AD21" i="19"/>
  <c r="AD21" i="16" s="1"/>
  <c r="R22" i="19"/>
  <c r="AO25" i="19"/>
  <c r="AO25" i="16" s="1"/>
  <c r="AO25" i="17" s="1"/>
  <c r="I27" i="19"/>
  <c r="I27" i="16" s="1"/>
  <c r="I27" i="17" s="1"/>
  <c r="AT15" i="19"/>
  <c r="AC22" i="19"/>
  <c r="AE13" i="19"/>
  <c r="F17" i="19"/>
  <c r="AZ28" i="19"/>
  <c r="AA17" i="19"/>
  <c r="AQ8" i="19"/>
  <c r="AQ8" i="16" s="1"/>
  <c r="AQ8" i="17" s="1"/>
  <c r="AE16" i="19"/>
  <c r="AE16" i="16" s="1"/>
  <c r="AL25" i="19"/>
  <c r="AS28" i="19"/>
  <c r="V13" i="19"/>
  <c r="K20" i="19"/>
  <c r="AA18" i="19"/>
  <c r="AA18" i="16" s="1"/>
  <c r="BA20" i="19"/>
  <c r="AP15" i="19"/>
  <c r="BC25" i="19"/>
  <c r="BC25" i="16" s="1"/>
  <c r="BC25" i="17" s="1"/>
  <c r="AJ11" i="19"/>
  <c r="AK7" i="19"/>
  <c r="U19" i="19"/>
  <c r="U16" i="19"/>
  <c r="BC20" i="19"/>
  <c r="AN10" i="19"/>
  <c r="R20" i="19"/>
  <c r="Y25" i="19"/>
  <c r="BH8" i="19"/>
  <c r="BH8" i="16" s="1"/>
  <c r="AR6" i="19"/>
  <c r="AR6" i="16" s="1"/>
  <c r="AR6" i="17" s="1"/>
  <c r="S16" i="19"/>
  <c r="AI17" i="19"/>
  <c r="S23" i="19"/>
  <c r="I19" i="19"/>
  <c r="L27" i="19"/>
  <c r="BI9" i="19"/>
  <c r="Q22" i="19"/>
  <c r="AU11" i="19"/>
  <c r="J17" i="19"/>
  <c r="AX25" i="19"/>
  <c r="AX25" i="16" s="1"/>
  <c r="U11" i="19"/>
  <c r="Q23" i="19"/>
  <c r="Q23" i="16" s="1"/>
  <c r="Q23" i="17" s="1"/>
  <c r="BF25" i="19"/>
  <c r="BF25" i="16" s="1"/>
  <c r="BF25" i="17" s="1"/>
  <c r="BD25" i="19"/>
  <c r="BD25" i="16" s="1"/>
  <c r="BD25" i="17" s="1"/>
  <c r="T19" i="19"/>
  <c r="H25" i="19"/>
  <c r="H25" i="16" s="1"/>
  <c r="H25" i="17" s="1"/>
  <c r="P10" i="19"/>
  <c r="P10" i="16" s="1"/>
  <c r="P10" i="17" s="1"/>
  <c r="AO14" i="19"/>
  <c r="AO14" i="16" s="1"/>
  <c r="AO14" i="17" s="1"/>
  <c r="AM22" i="19"/>
  <c r="AQ28" i="19"/>
  <c r="AJ7" i="19"/>
  <c r="AJ7" i="16" s="1"/>
  <c r="AJ7" i="17" s="1"/>
  <c r="M22" i="19"/>
  <c r="AE15" i="19"/>
  <c r="T10" i="19"/>
  <c r="P18" i="19"/>
  <c r="P18" i="16" s="1"/>
  <c r="P18" i="17" s="1"/>
  <c r="T22" i="19"/>
  <c r="AC19" i="19"/>
  <c r="AR9" i="19"/>
  <c r="K8" i="19"/>
  <c r="K8" i="16" s="1"/>
  <c r="AZ17" i="19"/>
  <c r="R14" i="19"/>
  <c r="AW22" i="19"/>
  <c r="F19" i="19"/>
  <c r="AS22" i="19"/>
  <c r="AB6" i="19"/>
  <c r="AB6" i="16" s="1"/>
  <c r="AG23" i="19"/>
  <c r="AG23" i="16" s="1"/>
  <c r="AG23" i="17" s="1"/>
  <c r="N26" i="19"/>
  <c r="I7" i="19"/>
  <c r="I7" i="16" s="1"/>
  <c r="AO10" i="19"/>
  <c r="AO10" i="16" s="1"/>
  <c r="AO10" i="17" s="1"/>
  <c r="T17" i="19"/>
  <c r="AS20" i="19"/>
  <c r="H13" i="19"/>
  <c r="O17" i="19"/>
  <c r="BG24" i="19"/>
  <c r="AV9" i="19"/>
  <c r="K11" i="19"/>
  <c r="AR18" i="19"/>
  <c r="AR18" i="16" s="1"/>
  <c r="AR18" i="17" s="1"/>
  <c r="X23" i="19"/>
  <c r="AI12" i="19"/>
  <c r="AM27" i="19"/>
  <c r="D21" i="19"/>
  <c r="AF19" i="19"/>
  <c r="X22" i="19"/>
  <c r="AY20" i="19"/>
  <c r="AL26" i="19"/>
  <c r="J28" i="19"/>
  <c r="W14" i="19"/>
  <c r="H12" i="19"/>
  <c r="AR20" i="19"/>
  <c r="J23" i="19"/>
  <c r="J23" i="16" s="1"/>
  <c r="J23" i="17" s="1"/>
  <c r="BE19" i="19"/>
  <c r="D15" i="19"/>
  <c r="AD22" i="19"/>
  <c r="C10" i="19"/>
  <c r="C10" i="16" s="1"/>
  <c r="C10" i="17" s="1"/>
  <c r="AI7" i="19"/>
  <c r="AI7" i="16" s="1"/>
  <c r="AI7" i="17" s="1"/>
  <c r="AP17" i="19"/>
  <c r="BA19" i="19"/>
  <c r="P16" i="19"/>
  <c r="P16" i="16" s="1"/>
  <c r="P16" i="17" s="1"/>
  <c r="X10" i="19"/>
  <c r="AU25" i="19"/>
  <c r="AU25" i="16" s="1"/>
  <c r="I8" i="19"/>
  <c r="I8" i="16" s="1"/>
  <c r="S9" i="19"/>
  <c r="AH18" i="19"/>
  <c r="AH18" i="16" s="1"/>
  <c r="AH18" i="17" s="1"/>
  <c r="M10" i="19"/>
  <c r="AY25" i="19"/>
  <c r="AY25" i="16" s="1"/>
  <c r="O18" i="19"/>
  <c r="O18" i="16" s="1"/>
  <c r="Q7" i="19"/>
  <c r="Q7" i="16" s="1"/>
  <c r="Q7" i="17" s="1"/>
  <c r="W17" i="19"/>
  <c r="AG21" i="19"/>
  <c r="AG21" i="16" s="1"/>
  <c r="AG21" i="17" s="1"/>
  <c r="AE24" i="19"/>
  <c r="AH13" i="19"/>
  <c r="D22" i="19"/>
  <c r="AP13" i="19"/>
  <c r="O27" i="19"/>
  <c r="O27" i="16" s="1"/>
  <c r="O27" i="17" s="1"/>
  <c r="AA21" i="19"/>
  <c r="AA21" i="16" s="1"/>
  <c r="AL24" i="19"/>
  <c r="AA10" i="19"/>
  <c r="AA10" i="16" s="1"/>
  <c r="AR19" i="19"/>
  <c r="AC15" i="19"/>
  <c r="AZ19" i="19"/>
  <c r="P25" i="19"/>
  <c r="P25" i="16" s="1"/>
  <c r="P25" i="17" s="1"/>
  <c r="AE20" i="19"/>
  <c r="AG13" i="19"/>
  <c r="AO12" i="19"/>
  <c r="T13" i="19"/>
  <c r="K19" i="19"/>
  <c r="AY26" i="19"/>
  <c r="AG25" i="19"/>
  <c r="AG25" i="16" s="1"/>
  <c r="AG25" i="17" s="1"/>
  <c r="E25" i="19"/>
  <c r="X6" i="19"/>
  <c r="AD12" i="19"/>
  <c r="X14" i="19"/>
  <c r="M20" i="19"/>
  <c r="AH6" i="19"/>
  <c r="AH6" i="16" s="1"/>
  <c r="AH6" i="17" s="1"/>
  <c r="BI22" i="19"/>
  <c r="BA28" i="19"/>
  <c r="H9" i="19"/>
  <c r="AA16" i="19"/>
  <c r="AA16" i="16" s="1"/>
  <c r="AD18" i="19"/>
  <c r="AD18" i="16" s="1"/>
  <c r="S24" i="19"/>
  <c r="AU24" i="19"/>
  <c r="O20" i="19"/>
  <c r="Z9" i="19"/>
  <c r="AM18" i="19"/>
  <c r="T21" i="19"/>
  <c r="N24" i="19"/>
  <c r="T26" i="19"/>
  <c r="BI11" i="19"/>
  <c r="AQ22" i="19"/>
  <c r="N25" i="19"/>
  <c r="N25" i="16" s="1"/>
  <c r="BE24" i="19"/>
  <c r="G28" i="19"/>
  <c r="AO9" i="19"/>
  <c r="AE12" i="19"/>
  <c r="AU17" i="19"/>
  <c r="AI9" i="19"/>
  <c r="L14" i="19"/>
  <c r="H18" i="19"/>
  <c r="H18" i="16" s="1"/>
  <c r="AZ13" i="19"/>
  <c r="AW9" i="19"/>
  <c r="X12" i="19"/>
  <c r="R6" i="19"/>
  <c r="AX13" i="19"/>
  <c r="BI25" i="19"/>
  <c r="BI25" i="16" s="1"/>
  <c r="AT28" i="19"/>
  <c r="V11" i="19"/>
  <c r="AW19" i="19"/>
  <c r="O22" i="19"/>
  <c r="U6" i="19"/>
  <c r="G24" i="19"/>
  <c r="N22" i="19"/>
  <c r="G8" i="19"/>
  <c r="G8" i="16" s="1"/>
  <c r="AB13" i="19"/>
  <c r="C21" i="19"/>
  <c r="C21" i="16" s="1"/>
  <c r="C21" i="17" s="1"/>
  <c r="AO24" i="19"/>
  <c r="AL15" i="19"/>
  <c r="AL15" i="16" s="1"/>
  <c r="AL15" i="17" s="1"/>
  <c r="AL31" i="17" s="1"/>
  <c r="AL33" i="17" s="1"/>
  <c r="AZ26" i="19"/>
  <c r="J15" i="19"/>
  <c r="O15" i="19"/>
  <c r="J16" i="19"/>
  <c r="J16" i="16" s="1"/>
  <c r="F12" i="19"/>
  <c r="K9" i="19"/>
  <c r="R27" i="19"/>
  <c r="BH13" i="19"/>
  <c r="AT11" i="19"/>
  <c r="AN13" i="19"/>
  <c r="T20" i="19"/>
  <c r="F25" i="19"/>
  <c r="F25" i="16" s="1"/>
  <c r="F25" i="17" s="1"/>
  <c r="P15" i="19"/>
  <c r="U8" i="19"/>
  <c r="AM6" i="19"/>
  <c r="I28" i="19"/>
  <c r="AN21" i="19"/>
  <c r="R26" i="19"/>
  <c r="AN8" i="19"/>
  <c r="AF28" i="19"/>
  <c r="W28" i="19"/>
  <c r="X11" i="19"/>
  <c r="AW24" i="19"/>
  <c r="BF11" i="19"/>
  <c r="BG20" i="19"/>
  <c r="AY17" i="19"/>
  <c r="L10" i="19"/>
  <c r="BF26" i="19"/>
  <c r="H6" i="19"/>
  <c r="H6" i="16" s="1"/>
  <c r="L7" i="19"/>
  <c r="Y19" i="19"/>
  <c r="AB8" i="19"/>
  <c r="AB8" i="16" s="1"/>
  <c r="G12" i="19"/>
  <c r="AQ25" i="19"/>
  <c r="AQ25" i="16" s="1"/>
  <c r="AQ25" i="17" s="1"/>
  <c r="AE9" i="19"/>
  <c r="AP12" i="19"/>
  <c r="W16" i="19"/>
  <c r="AE6" i="19"/>
  <c r="AE6" i="16" s="1"/>
  <c r="AR11" i="19"/>
  <c r="O28" i="19"/>
  <c r="AY13" i="19"/>
  <c r="AG17" i="19"/>
  <c r="Y21" i="19"/>
  <c r="S21" i="19"/>
  <c r="C8" i="19"/>
  <c r="C8" i="16" s="1"/>
  <c r="C8" i="17" s="1"/>
  <c r="AE11" i="19"/>
  <c r="BC13" i="19"/>
  <c r="Z27" i="19"/>
  <c r="Z27" i="16" s="1"/>
  <c r="Z27" i="17" s="1"/>
  <c r="AX22" i="19"/>
  <c r="AA28" i="19"/>
  <c r="BG9" i="19"/>
  <c r="F26" i="19"/>
  <c r="E28" i="19"/>
  <c r="AX19" i="19"/>
  <c r="AP7" i="19"/>
  <c r="AP7" i="16" s="1"/>
  <c r="AP7" i="17" s="1"/>
  <c r="I12" i="19"/>
  <c r="BA26" i="19"/>
  <c r="BH24" i="19"/>
  <c r="Q13" i="19"/>
  <c r="J7" i="19"/>
  <c r="J7" i="16" s="1"/>
  <c r="BH28" i="19"/>
  <c r="Z21" i="19"/>
  <c r="Z21" i="16" s="1"/>
  <c r="Z21" i="17" s="1"/>
  <c r="Y22" i="19"/>
  <c r="AC12" i="19"/>
  <c r="AJ28" i="19"/>
  <c r="BE20" i="19"/>
  <c r="AK18" i="19"/>
  <c r="AM15" i="19"/>
  <c r="AQ11" i="19"/>
  <c r="T28" i="19"/>
  <c r="E6" i="19"/>
  <c r="W10" i="19"/>
  <c r="AD27" i="19"/>
  <c r="AD27" i="16" s="1"/>
  <c r="BG28" i="19"/>
  <c r="S19" i="19"/>
  <c r="AD17" i="19"/>
  <c r="U18" i="19"/>
  <c r="P24" i="19"/>
  <c r="Q28" i="19"/>
  <c r="AJ27" i="19"/>
  <c r="AJ27" i="16" s="1"/>
  <c r="AJ27" i="17" s="1"/>
  <c r="AT12" i="19"/>
  <c r="Y9" i="19"/>
  <c r="AD9" i="19"/>
  <c r="BG26" i="19"/>
  <c r="K13" i="19"/>
  <c r="P14" i="19"/>
  <c r="P14" i="16" s="1"/>
  <c r="P14" i="17" s="1"/>
  <c r="AV22" i="19"/>
  <c r="S8" i="19"/>
  <c r="BA8" i="19"/>
  <c r="BA8" i="16" s="1"/>
  <c r="AE19" i="19"/>
  <c r="AY9" i="19"/>
  <c r="AS15" i="19"/>
  <c r="K26" i="11"/>
  <c r="W26" i="19"/>
  <c r="AQ10" i="19"/>
  <c r="AQ10" i="16" s="1"/>
  <c r="AQ10" i="17" s="1"/>
  <c r="O9" i="19"/>
  <c r="AA11" i="19"/>
  <c r="AM9" i="19"/>
  <c r="AV12" i="19"/>
  <c r="X13" i="19"/>
  <c r="AJ17" i="19"/>
  <c r="Z17" i="19"/>
  <c r="AI6" i="19"/>
  <c r="AI6" i="16" s="1"/>
  <c r="AI6" i="17" s="1"/>
  <c r="E23" i="19"/>
  <c r="AL27" i="19"/>
  <c r="AQ24" i="19"/>
  <c r="AN27" i="19"/>
  <c r="E14" i="19"/>
  <c r="AI16" i="19"/>
  <c r="AI16" i="16" s="1"/>
  <c r="AI16" i="17" s="1"/>
  <c r="M8" i="19"/>
  <c r="AM16" i="19"/>
  <c r="F16" i="19"/>
  <c r="F16" i="16" s="1"/>
  <c r="F16" i="17" s="1"/>
  <c r="AJ26" i="19"/>
  <c r="Q10" i="19"/>
  <c r="Q10" i="16" s="1"/>
  <c r="Q10" i="17" s="1"/>
  <c r="Q20" i="19"/>
  <c r="S28" i="19"/>
  <c r="K17" i="19"/>
  <c r="O10" i="19"/>
  <c r="O10" i="16" s="1"/>
  <c r="Q9" i="19"/>
  <c r="AE18" i="19"/>
  <c r="AE18" i="16" s="1"/>
  <c r="W11" i="19"/>
  <c r="W27" i="19"/>
  <c r="S11" i="19"/>
  <c r="D24" i="19"/>
  <c r="AH14" i="19"/>
  <c r="AH14" i="16" s="1"/>
  <c r="AH14" i="17" s="1"/>
  <c r="AR28" i="19"/>
  <c r="BD20" i="19"/>
  <c r="AV15" i="19"/>
  <c r="Z24" i="19"/>
  <c r="R17" i="19"/>
  <c r="P6" i="19"/>
  <c r="P6" i="16" s="1"/>
  <c r="P6" i="17" s="1"/>
  <c r="Z28" i="19"/>
  <c r="AD10" i="19"/>
  <c r="AD10" i="16" s="1"/>
  <c r="AF17" i="19"/>
  <c r="BE11" i="19"/>
  <c r="AC16" i="19"/>
  <c r="AC16" i="16" s="1"/>
  <c r="AN14" i="19"/>
  <c r="BH20" i="19"/>
  <c r="W13" i="19"/>
  <c r="C18" i="19"/>
  <c r="C18" i="16" s="1"/>
  <c r="C18" i="17" s="1"/>
  <c r="L19" i="19"/>
  <c r="AI10" i="19"/>
  <c r="AI10" i="16" s="1"/>
  <c r="AI10" i="17" s="1"/>
  <c r="AJ20" i="19"/>
  <c r="AJ18" i="19"/>
  <c r="AJ18" i="16" s="1"/>
  <c r="AJ18" i="17" s="1"/>
  <c r="AX17" i="19"/>
  <c r="Z19" i="19"/>
  <c r="AE10" i="19"/>
  <c r="AE10" i="16" s="1"/>
  <c r="W20" i="19"/>
  <c r="AI13" i="19"/>
  <c r="T7" i="19"/>
  <c r="Q26" i="19"/>
  <c r="AF26" i="19"/>
  <c r="Q18" i="19"/>
  <c r="Q18" i="16" s="1"/>
  <c r="Q18" i="17" s="1"/>
  <c r="BE12" i="19"/>
  <c r="F13" i="19"/>
  <c r="D9" i="19"/>
  <c r="C23" i="19"/>
  <c r="C23" i="16" s="1"/>
  <c r="C23" i="17" s="1"/>
  <c r="AN23" i="19"/>
  <c r="AC7" i="19"/>
  <c r="AC7" i="16" s="1"/>
  <c r="AO11" i="19"/>
  <c r="AG24" i="19"/>
  <c r="AN12" i="19"/>
  <c r="AR15" i="19"/>
  <c r="X20" i="19"/>
  <c r="E24" i="19"/>
  <c r="M21" i="19"/>
  <c r="AQ13" i="19"/>
  <c r="P8" i="19"/>
  <c r="P8" i="16" s="1"/>
  <c r="P8" i="17" s="1"/>
  <c r="AW13" i="19"/>
  <c r="M16" i="19"/>
  <c r="K18" i="19"/>
  <c r="K18" i="16" s="1"/>
  <c r="BD8" i="19"/>
  <c r="BD8" i="16" s="1"/>
  <c r="BG11" i="19"/>
  <c r="BD13" i="19"/>
  <c r="N11" i="19"/>
  <c r="O13" i="19"/>
  <c r="D8" i="19"/>
  <c r="P21" i="19"/>
  <c r="P21" i="16" s="1"/>
  <c r="P21" i="17" s="1"/>
  <c r="AE23" i="19"/>
  <c r="AE23" i="16" s="1"/>
  <c r="AQ27" i="19"/>
  <c r="AQ27" i="16" s="1"/>
  <c r="AQ27" i="17" s="1"/>
  <c r="AB21" i="19"/>
  <c r="AB21" i="16" s="1"/>
  <c r="AB19" i="19"/>
  <c r="C14" i="19"/>
  <c r="C14" i="16" s="1"/>
  <c r="C14" i="17" s="1"/>
  <c r="BC8" i="19"/>
  <c r="BC8" i="16" s="1"/>
  <c r="Y20" i="19"/>
  <c r="P12" i="19"/>
  <c r="X17" i="19"/>
  <c r="M6" i="19"/>
  <c r="AH21" i="19"/>
  <c r="AH21" i="16" s="1"/>
  <c r="AH21" i="17" s="1"/>
  <c r="N13" i="19"/>
  <c r="AI25" i="19"/>
  <c r="AI25" i="16" s="1"/>
  <c r="AI25" i="17" s="1"/>
  <c r="AR13" i="19"/>
  <c r="T6" i="19"/>
  <c r="S6" i="19"/>
  <c r="M14" i="19"/>
  <c r="K28" i="19"/>
  <c r="BH25" i="19"/>
  <c r="BH25" i="16" s="1"/>
  <c r="BH25" i="17" s="1"/>
  <c r="L28" i="19"/>
  <c r="Y6" i="19"/>
  <c r="E10" i="19"/>
  <c r="D17" i="19"/>
  <c r="BI17" i="19"/>
  <c r="C19" i="19"/>
  <c r="BE25" i="19"/>
  <c r="BE25" i="16" s="1"/>
  <c r="BE25" i="17" s="1"/>
  <c r="R16" i="19"/>
  <c r="Y11" i="19"/>
  <c r="X28" i="19"/>
  <c r="BF20" i="19"/>
  <c r="AT8" i="19"/>
  <c r="AT8" i="16" s="1"/>
  <c r="AP19" i="19"/>
  <c r="AS26" i="19"/>
  <c r="AI20" i="19"/>
  <c r="P7" i="19"/>
  <c r="P7" i="16" s="1"/>
  <c r="P7" i="17" s="1"/>
  <c r="E27" i="19"/>
  <c r="M27" i="19"/>
  <c r="AV13" i="19"/>
  <c r="K6" i="19"/>
  <c r="K6" i="16" s="1"/>
  <c r="D16" i="19"/>
  <c r="D16" i="16" s="1"/>
  <c r="D16" i="17" s="1"/>
  <c r="D31" i="17" s="1"/>
  <c r="D33" i="17" s="1"/>
  <c r="N20" i="19"/>
  <c r="BI15" i="19"/>
  <c r="AM20" i="19"/>
  <c r="AU13" i="19"/>
  <c r="AH24" i="19"/>
  <c r="AH11" i="19"/>
  <c r="F15" i="19"/>
  <c r="Q15" i="19"/>
  <c r="E12" i="19"/>
  <c r="AY15" i="19"/>
  <c r="AO23" i="19"/>
  <c r="AO23" i="16" s="1"/>
  <c r="AO23" i="17" s="1"/>
  <c r="I6" i="19"/>
  <c r="I6" i="16" s="1"/>
  <c r="P9" i="19"/>
  <c r="AJ13" i="19"/>
  <c r="N9" i="19"/>
  <c r="K10" i="19"/>
  <c r="K10" i="16" s="1"/>
  <c r="AZ24" i="19"/>
  <c r="AB12" i="19"/>
  <c r="AG15" i="19"/>
  <c r="G25" i="19"/>
  <c r="G25" i="16" s="1"/>
  <c r="G25" i="17" s="1"/>
  <c r="BC19" i="19"/>
  <c r="J13" i="19"/>
  <c r="W6" i="19"/>
  <c r="I9" i="19"/>
  <c r="AF11" i="19"/>
  <c r="AT26" i="19"/>
  <c r="AD8" i="19"/>
  <c r="AD8" i="16" s="1"/>
  <c r="U27" i="19"/>
  <c r="BD15" i="19"/>
  <c r="AB18" i="19"/>
  <c r="AB18" i="16" s="1"/>
  <c r="AP11" i="19"/>
  <c r="AL11" i="19"/>
  <c r="T16" i="19"/>
  <c r="BI19" i="19"/>
  <c r="AK13" i="19"/>
  <c r="R23" i="19"/>
  <c r="AP18" i="19"/>
  <c r="AP18" i="16" s="1"/>
  <c r="AP18" i="17" s="1"/>
  <c r="AN19" i="19"/>
  <c r="AX9" i="19"/>
  <c r="AC18" i="19"/>
  <c r="AC18" i="16" s="1"/>
  <c r="AJ6" i="19"/>
  <c r="AJ6" i="16" s="1"/>
  <c r="AJ6" i="17" s="1"/>
  <c r="AQ9" i="19"/>
  <c r="W25" i="19"/>
  <c r="BC17" i="19"/>
  <c r="AO8" i="19"/>
  <c r="AO8" i="16" s="1"/>
  <c r="AO8" i="17" s="1"/>
  <c r="E22" i="19"/>
  <c r="BE22" i="19"/>
  <c r="O7" i="19"/>
  <c r="O7" i="16" s="1"/>
  <c r="D6" i="19"/>
  <c r="J18" i="19"/>
  <c r="J18" i="16" s="1"/>
  <c r="AV26" i="19"/>
  <c r="BB13" i="19"/>
  <c r="D26" i="19"/>
  <c r="Q21" i="19"/>
  <c r="Q21" i="16" s="1"/>
  <c r="Q21" i="17" s="1"/>
  <c r="BF28" i="19"/>
  <c r="N28" i="19"/>
  <c r="AH16" i="19"/>
  <c r="AH16" i="16" s="1"/>
  <c r="AH16" i="17" s="1"/>
  <c r="F22" i="19"/>
  <c r="BF19" i="19"/>
  <c r="AD7" i="19"/>
  <c r="AD7" i="16" s="1"/>
  <c r="O12" i="19"/>
  <c r="AP6" i="19"/>
  <c r="AP6" i="16" s="1"/>
  <c r="AP6" i="17" s="1"/>
  <c r="BC15" i="19"/>
  <c r="AE14" i="19"/>
  <c r="AE14" i="16" s="1"/>
  <c r="AC21" i="19"/>
  <c r="AC21" i="16" s="1"/>
  <c r="BC11" i="19"/>
  <c r="AF13" i="19"/>
  <c r="L12" i="19"/>
  <c r="V10" i="19"/>
  <c r="BE9" i="19"/>
  <c r="Q17" i="19"/>
  <c r="V6" i="19"/>
  <c r="BE8" i="19"/>
  <c r="BE8" i="16" s="1"/>
  <c r="D13" i="19"/>
  <c r="J6" i="19"/>
  <c r="J6" i="16" s="1"/>
  <c r="AW11" i="19"/>
  <c r="U10" i="19"/>
  <c r="G19" i="19"/>
  <c r="J24" i="19"/>
  <c r="E26" i="19"/>
  <c r="F21" i="19"/>
  <c r="F21" i="16" s="1"/>
  <c r="F21" i="17" s="1"/>
  <c r="BE27" i="19"/>
  <c r="BE27" i="16" s="1"/>
  <c r="BE27" i="17" s="1"/>
  <c r="BE28" i="19"/>
  <c r="L25" i="19"/>
  <c r="W18" i="19"/>
  <c r="AF24" i="19"/>
  <c r="F28" i="19"/>
  <c r="F20" i="19"/>
  <c r="BG12" i="19"/>
  <c r="AP28" i="19"/>
  <c r="E11" i="19"/>
  <c r="BD22" i="19"/>
  <c r="G13" i="19"/>
  <c r="P13" i="19"/>
  <c r="AL10" i="19"/>
  <c r="F6" i="19"/>
  <c r="F6" i="16" s="1"/>
  <c r="F6" i="17" s="1"/>
  <c r="AL12" i="19"/>
  <c r="BB8" i="19"/>
  <c r="BB8" i="16" s="1"/>
  <c r="O6" i="19"/>
  <c r="O6" i="16" s="1"/>
  <c r="Z15" i="19"/>
  <c r="AI18" i="19"/>
  <c r="AI18" i="16" s="1"/>
  <c r="AI18" i="17" s="1"/>
  <c r="AV11" i="19"/>
  <c r="AS19" i="19"/>
  <c r="K7" i="19"/>
  <c r="K7" i="16" s="1"/>
  <c r="H19" i="19"/>
  <c r="F9" i="19"/>
  <c r="F8" i="19"/>
  <c r="F8" i="16" s="1"/>
  <c r="F8" i="17" s="1"/>
  <c r="AD28" i="19"/>
  <c r="C20" i="19"/>
  <c r="L6" i="19"/>
  <c r="AN9" i="19"/>
  <c r="M18" i="19"/>
  <c r="L13" i="19"/>
  <c r="BD26" i="19"/>
  <c r="AP20" i="19"/>
  <c r="F27" i="19"/>
  <c r="F27" i="16" s="1"/>
  <c r="F27" i="17" s="1"/>
  <c r="AL9" i="19"/>
  <c r="Q8" i="19"/>
  <c r="Q8" i="16" s="1"/>
  <c r="Q8" i="17" s="1"/>
  <c r="AY12" i="19"/>
  <c r="AD25" i="17"/>
  <c r="AQ14" i="17"/>
  <c r="T23" i="17"/>
  <c r="T31" i="17" s="1"/>
  <c r="T33" i="17" s="1"/>
  <c r="AH23" i="17"/>
  <c r="J7" i="17" l="1"/>
  <c r="J6" i="17"/>
  <c r="J18" i="17"/>
  <c r="G8" i="17"/>
  <c r="J8" i="17"/>
  <c r="J21" i="17"/>
  <c r="J14" i="17"/>
  <c r="J16" i="17"/>
  <c r="G10" i="17"/>
  <c r="G16" i="17"/>
  <c r="G23" i="17"/>
  <c r="G7" i="17"/>
  <c r="G18" i="17"/>
  <c r="G6" i="17"/>
  <c r="G14" i="17"/>
  <c r="G21" i="17"/>
  <c r="C31" i="17"/>
  <c r="C33" i="17" s="1"/>
  <c r="G31" i="17"/>
  <c r="G33" i="17" s="1"/>
  <c r="I7" i="17"/>
  <c r="N8" i="17"/>
  <c r="K21" i="17"/>
  <c r="N23" i="17"/>
  <c r="K23" i="17"/>
  <c r="AG31" i="17"/>
  <c r="AG33" i="17" s="1"/>
  <c r="BI25" i="17"/>
  <c r="AW23" i="17"/>
  <c r="AU10" i="17"/>
  <c r="BB18" i="17"/>
  <c r="AS25" i="17"/>
  <c r="BA10" i="17"/>
  <c r="AV25" i="17"/>
  <c r="AU25" i="17"/>
  <c r="BB23" i="17"/>
  <c r="AU16" i="17"/>
  <c r="AZ23" i="17"/>
  <c r="BE16" i="17"/>
  <c r="BE21" i="17"/>
  <c r="AU14" i="17"/>
  <c r="AV18" i="17"/>
  <c r="AV21" i="17"/>
  <c r="BE10" i="17"/>
  <c r="BA14" i="17"/>
  <c r="AZ16" i="17"/>
  <c r="BG23" i="17"/>
  <c r="Q31" i="17"/>
  <c r="Q33" i="17" s="1"/>
  <c r="AU23" i="17"/>
  <c r="BI18" i="17"/>
  <c r="BG14" i="17"/>
  <c r="AZ18" i="17"/>
  <c r="AS6" i="17"/>
  <c r="BE18" i="17"/>
  <c r="AZ8" i="17"/>
  <c r="AW18" i="17"/>
  <c r="AW10" i="17"/>
  <c r="AY10" i="17"/>
  <c r="AX18" i="17"/>
  <c r="BI21" i="17"/>
  <c r="AX16" i="17"/>
  <c r="AS10" i="17"/>
  <c r="BB7" i="17"/>
  <c r="BA7" i="17"/>
  <c r="AX25" i="17"/>
  <c r="BB16" i="17"/>
  <c r="BF7" i="17"/>
  <c r="BD10" i="17"/>
  <c r="BC6" i="17"/>
  <c r="AS8" i="17"/>
  <c r="AU21" i="17"/>
  <c r="AU27" i="17"/>
  <c r="BF8" i="17"/>
  <c r="AY18" i="17"/>
  <c r="AS21" i="17"/>
  <c r="AZ10" i="17"/>
  <c r="BH18" i="17"/>
  <c r="BD16" i="17"/>
  <c r="AZ7" i="17"/>
  <c r="AV10" i="17"/>
  <c r="BI6" i="17"/>
  <c r="AU6" i="17"/>
  <c r="AY23" i="17"/>
  <c r="AY27" i="17"/>
  <c r="AV7" i="17"/>
  <c r="BC10" i="17"/>
  <c r="AX21" i="17"/>
  <c r="AW21" i="17"/>
  <c r="BH23" i="17"/>
  <c r="BC14" i="17"/>
  <c r="AU7" i="17"/>
  <c r="BD8" i="17"/>
  <c r="AT23" i="17"/>
  <c r="AV27" i="17"/>
  <c r="BF14" i="17"/>
  <c r="BI23" i="17"/>
  <c r="BG16" i="17"/>
  <c r="BB8" i="17"/>
  <c r="BA23" i="17"/>
  <c r="BE8" i="17"/>
  <c r="AS18" i="17"/>
  <c r="BI10" i="17"/>
  <c r="AX14" i="17"/>
  <c r="AX23" i="17"/>
  <c r="AW8" i="17"/>
  <c r="BC18" i="17"/>
  <c r="AY21" i="17"/>
  <c r="AY16" i="17"/>
  <c r="AT14" i="17"/>
  <c r="BB6" i="17"/>
  <c r="AS27" i="17"/>
  <c r="AT21" i="17"/>
  <c r="AX10" i="17"/>
  <c r="BF23" i="17"/>
  <c r="AT10" i="17"/>
  <c r="AW16" i="17"/>
  <c r="BH10" i="17"/>
  <c r="AS16" i="17"/>
  <c r="AS7" i="17"/>
  <c r="AY25" i="17"/>
  <c r="BA6" i="17"/>
  <c r="BG6" i="17"/>
  <c r="AX27" i="17"/>
  <c r="BF6" i="17"/>
  <c r="BB10" i="17"/>
  <c r="AV23" i="17"/>
  <c r="BD18" i="17"/>
  <c r="BG18" i="17"/>
  <c r="BE23" i="17"/>
  <c r="BH7" i="17"/>
  <c r="BA16" i="17"/>
  <c r="AU18" i="17"/>
  <c r="AY6" i="17"/>
  <c r="BH8" i="17"/>
  <c r="BF18" i="17"/>
  <c r="BA18" i="17"/>
  <c r="BC23" i="17"/>
  <c r="BG7" i="17"/>
  <c r="BG8" i="17"/>
  <c r="BC7" i="17"/>
  <c r="BI14" i="17"/>
  <c r="BC21" i="17"/>
  <c r="AV8" i="17"/>
  <c r="BB21" i="17"/>
  <c r="AZ27" i="17"/>
  <c r="BA21" i="17"/>
  <c r="AW25" i="17"/>
  <c r="BI27" i="17"/>
  <c r="BH14" i="17"/>
  <c r="AS14" i="17"/>
  <c r="AT18" i="17"/>
  <c r="BE6" i="17"/>
  <c r="BG21" i="17"/>
  <c r="BI16" i="17"/>
  <c r="AW14" i="17"/>
  <c r="AU8" i="17"/>
  <c r="BH21" i="17"/>
  <c r="BD14" i="17"/>
  <c r="BE14" i="17"/>
  <c r="AY14" i="17"/>
  <c r="AS23" i="17"/>
  <c r="BI8" i="17"/>
  <c r="AW27" i="17"/>
  <c r="AV14" i="17"/>
  <c r="AZ14" i="17"/>
  <c r="BF16" i="17"/>
  <c r="AX6" i="17"/>
  <c r="AZ6" i="17"/>
  <c r="AT8" i="17"/>
  <c r="BA8" i="17"/>
  <c r="AV6" i="17"/>
  <c r="BE7" i="17"/>
  <c r="BD23" i="17"/>
  <c r="BG10" i="17"/>
  <c r="AY8" i="17"/>
  <c r="BH6" i="17"/>
  <c r="BH16" i="17"/>
  <c r="AT7" i="17"/>
  <c r="AZ21" i="17"/>
  <c r="BC8" i="17"/>
  <c r="BC16" i="17"/>
  <c r="AX7" i="17"/>
  <c r="BF21" i="17"/>
  <c r="AV16" i="17"/>
  <c r="BB14" i="17"/>
  <c r="AX8" i="17"/>
  <c r="BF10" i="17"/>
  <c r="AZ25" i="17"/>
  <c r="AW7" i="17"/>
  <c r="BD7" i="17"/>
  <c r="AW6" i="17"/>
  <c r="BI7" i="17"/>
  <c r="AT16" i="17"/>
  <c r="BD21" i="17"/>
  <c r="AY7" i="17"/>
  <c r="AT6" i="17"/>
  <c r="BD6" i="17"/>
  <c r="O8" i="17"/>
  <c r="K8" i="17"/>
  <c r="H8" i="17"/>
  <c r="O10" i="17"/>
  <c r="N25" i="17"/>
  <c r="H10" i="17"/>
  <c r="N27" i="17"/>
  <c r="O21" i="17"/>
  <c r="H18" i="17"/>
  <c r="I8" i="17"/>
  <c r="O23" i="17"/>
  <c r="H23" i="17"/>
  <c r="H21" i="17"/>
  <c r="O14" i="17"/>
  <c r="N16" i="17"/>
  <c r="I10" i="17"/>
  <c r="H16" i="17"/>
  <c r="K7" i="17"/>
  <c r="N21" i="17"/>
  <c r="O16" i="17"/>
  <c r="N7" i="17"/>
  <c r="I21" i="17"/>
  <c r="I23" i="17"/>
  <c r="O6" i="17"/>
  <c r="H6" i="17"/>
  <c r="I14" i="17"/>
  <c r="K18" i="17"/>
  <c r="O7" i="17"/>
  <c r="O18" i="17"/>
  <c r="N10" i="17"/>
  <c r="N14" i="17"/>
  <c r="K6" i="17"/>
  <c r="I16" i="17"/>
  <c r="N18" i="17"/>
  <c r="N6" i="17"/>
  <c r="K14" i="17"/>
  <c r="I18" i="17"/>
  <c r="H7" i="17"/>
  <c r="H14" i="17"/>
  <c r="K16" i="17"/>
  <c r="I6" i="17"/>
  <c r="J31" i="17"/>
  <c r="J33" i="17" s="1"/>
  <c r="AF31" i="17"/>
  <c r="AF33" i="17" s="1"/>
  <c r="AP31" i="17"/>
  <c r="AP33" i="17" s="1"/>
  <c r="P31" i="17"/>
  <c r="P33" i="17" s="1"/>
  <c r="AR31" i="17"/>
  <c r="AR33" i="17" s="1"/>
  <c r="F31" i="17"/>
  <c r="F33" i="17" s="1"/>
  <c r="Z31" i="17"/>
  <c r="Z33" i="17" s="1"/>
  <c r="AC23" i="17"/>
  <c r="AA10" i="17"/>
  <c r="AE14" i="17"/>
  <c r="AD14" i="17"/>
  <c r="AE23" i="17"/>
  <c r="AB23" i="17"/>
  <c r="AC16" i="17"/>
  <c r="AC14" i="17"/>
  <c r="AB8" i="17"/>
  <c r="AA14" i="17"/>
  <c r="AE10" i="17"/>
  <c r="AA18" i="17"/>
  <c r="AD10" i="17"/>
  <c r="AD18" i="17"/>
  <c r="K10" i="17"/>
  <c r="AB16" i="17"/>
  <c r="AB10" i="17"/>
  <c r="AD23" i="17"/>
  <c r="AE7" i="17"/>
  <c r="AE16" i="17"/>
  <c r="AC10" i="17"/>
  <c r="AA16" i="17"/>
  <c r="AB14" i="17"/>
  <c r="AB25" i="17"/>
  <c r="AA23" i="17"/>
  <c r="AD16" i="17"/>
  <c r="AD27" i="17"/>
  <c r="AB7" i="17"/>
  <c r="AB27" i="17"/>
  <c r="AE18" i="17"/>
  <c r="AC8" i="17"/>
  <c r="AB21" i="17"/>
  <c r="AB18" i="17"/>
  <c r="AC18" i="17"/>
  <c r="AE21" i="17"/>
  <c r="AC21" i="17"/>
  <c r="AA21" i="17"/>
  <c r="AD21" i="17"/>
  <c r="AA8" i="17"/>
  <c r="AD8" i="17"/>
  <c r="AA7" i="17"/>
  <c r="AC7" i="17"/>
  <c r="AE8" i="17"/>
  <c r="AD7" i="17"/>
  <c r="AB6" i="17"/>
  <c r="AE6" i="17"/>
  <c r="AD6" i="17"/>
  <c r="AC27" i="17"/>
  <c r="AA6" i="17"/>
  <c r="AE27" i="17"/>
  <c r="AC6" i="17"/>
  <c r="AO31" i="17"/>
  <c r="AO33" i="17" s="1"/>
  <c r="AQ31" i="17"/>
  <c r="AQ33" i="17" s="1"/>
  <c r="AI31" i="17"/>
  <c r="AI33" i="17" s="1"/>
  <c r="AJ31" i="17"/>
  <c r="AJ33" i="17" s="1"/>
  <c r="AH31" i="17"/>
  <c r="AH33" i="17" s="1"/>
  <c r="AV31" i="17" l="1"/>
  <c r="AV33" i="17" s="1"/>
  <c r="BF31" i="17"/>
  <c r="BF33" i="17" s="1"/>
  <c r="BG31" i="17"/>
  <c r="BG33" i="17" s="1"/>
  <c r="BB31" i="17"/>
  <c r="BB33" i="17" s="1"/>
  <c r="AW31" i="17"/>
  <c r="AW33" i="17" s="1"/>
  <c r="AX31" i="17"/>
  <c r="AX33" i="17" s="1"/>
  <c r="AT31" i="17"/>
  <c r="AT33" i="17" s="1"/>
  <c r="K31" i="17"/>
  <c r="K33" i="17" s="1"/>
  <c r="BC31" i="17"/>
  <c r="BC33" i="17" s="1"/>
  <c r="BI31" i="17"/>
  <c r="BI33" i="17" s="1"/>
  <c r="AS31" i="17"/>
  <c r="AS33" i="17" s="1"/>
  <c r="AY31" i="17"/>
  <c r="AY33" i="17" s="1"/>
  <c r="AU31" i="17"/>
  <c r="AU33" i="17" s="1"/>
  <c r="I31" i="17"/>
  <c r="I33" i="17" s="1"/>
  <c r="BA31" i="17"/>
  <c r="BA33" i="17" s="1"/>
  <c r="BH31" i="17"/>
  <c r="BH33" i="17" s="1"/>
  <c r="AZ31" i="17"/>
  <c r="AZ33" i="17" s="1"/>
  <c r="BD31" i="17"/>
  <c r="BD33" i="17" s="1"/>
  <c r="BE31" i="17"/>
  <c r="BE33" i="17" s="1"/>
  <c r="O31" i="17"/>
  <c r="O33" i="17" s="1"/>
  <c r="N31" i="17"/>
  <c r="N33" i="17" s="1"/>
  <c r="H31" i="17"/>
  <c r="H33" i="17" s="1"/>
  <c r="AB31" i="17"/>
  <c r="AB33" i="17" s="1"/>
  <c r="AE31" i="17"/>
  <c r="AE33" i="17" s="1"/>
  <c r="AA31" i="17"/>
  <c r="AA33" i="17" s="1"/>
  <c r="AC31" i="17"/>
  <c r="AC33" i="17" s="1"/>
  <c r="AD31" i="17"/>
  <c r="AD33" i="17" s="1"/>
  <c r="AX35" i="17" l="1"/>
  <c r="T35" i="17"/>
  <c r="G35" i="17"/>
  <c r="D108" i="12" s="1"/>
  <c r="Z35" i="17"/>
  <c r="AK35" i="17"/>
  <c r="B31" i="17"/>
  <c r="F35" i="17"/>
  <c r="S35" i="17"/>
  <c r="D120" i="12" s="1"/>
  <c r="Y35" i="17"/>
  <c r="D126" i="12" s="1"/>
  <c r="AG35" i="17"/>
  <c r="D134" i="12" s="1"/>
  <c r="P35" i="17"/>
  <c r="C117" i="12" s="1"/>
  <c r="M35" i="17"/>
  <c r="C114" i="12" s="1"/>
  <c r="BC35" i="17"/>
  <c r="C156" i="12" s="1"/>
  <c r="B156" i="12" s="1"/>
  <c r="AQ35" i="17"/>
  <c r="D144" i="12" s="1"/>
  <c r="AP35" i="17"/>
  <c r="C143" i="12" s="1"/>
  <c r="B143" i="12" s="1"/>
  <c r="R35" i="17"/>
  <c r="C119" i="12" s="1"/>
  <c r="AC35" i="17"/>
  <c r="C130" i="12" s="1"/>
  <c r="B130" i="12" s="1"/>
  <c r="AA35" i="17"/>
  <c r="C128" i="12" s="1"/>
  <c r="B128" i="12" s="1"/>
  <c r="E35" i="17"/>
  <c r="D106" i="12" s="1"/>
  <c r="V35" i="17"/>
  <c r="D123" i="12" s="1"/>
  <c r="D35" i="17"/>
  <c r="C105" i="12" s="1"/>
  <c r="AM35" i="17"/>
  <c r="C140" i="12" s="1"/>
  <c r="B140" i="12" s="1"/>
  <c r="BE35" i="17"/>
  <c r="C158" i="12" s="1"/>
  <c r="B158" i="12" s="1"/>
  <c r="BF35" i="17"/>
  <c r="C159" i="12" s="1"/>
  <c r="B159" i="12" s="1"/>
  <c r="AD35" i="17"/>
  <c r="D131" i="12" s="1"/>
  <c r="BD35" i="17"/>
  <c r="C157" i="12" s="1"/>
  <c r="B157" i="12" s="1"/>
  <c r="AZ35" i="17"/>
  <c r="D153" i="12" s="1"/>
  <c r="BH35" i="17"/>
  <c r="C161" i="12" s="1"/>
  <c r="B161" i="12" s="1"/>
  <c r="AO35" i="17"/>
  <c r="C142" i="12" s="1"/>
  <c r="B142" i="12" s="1"/>
  <c r="AL35" i="17"/>
  <c r="C139" i="12" s="1"/>
  <c r="B139" i="12" s="1"/>
  <c r="U35" i="17"/>
  <c r="D122" i="12" s="1"/>
  <c r="C35" i="17"/>
  <c r="D104" i="12" s="1"/>
  <c r="X35" i="17"/>
  <c r="C125" i="12" s="1"/>
  <c r="B125" i="12" s="1"/>
  <c r="I35" i="17"/>
  <c r="C110" i="12" s="1"/>
  <c r="Q35" i="17"/>
  <c r="C118" i="12" s="1"/>
  <c r="AI35" i="17"/>
  <c r="C136" i="12" s="1"/>
  <c r="B136" i="12" s="1"/>
  <c r="K35" i="17"/>
  <c r="D112" i="12" s="1"/>
  <c r="BI35" i="17"/>
  <c r="C162" i="12" s="1"/>
  <c r="B162" i="12" s="1"/>
  <c r="AY35" i="17"/>
  <c r="C152" i="12" s="1"/>
  <c r="B152" i="12" s="1"/>
  <c r="W35" i="17"/>
  <c r="C124" i="12" s="1"/>
  <c r="B124" i="12" s="1"/>
  <c r="H35" i="17"/>
  <c r="D109" i="12" s="1"/>
  <c r="BA35" i="17"/>
  <c r="D154" i="12" s="1"/>
  <c r="AN35" i="17"/>
  <c r="D141" i="12" s="1"/>
  <c r="L35" i="17"/>
  <c r="D113" i="12" s="1"/>
  <c r="AJ35" i="17"/>
  <c r="C137" i="12" s="1"/>
  <c r="B137" i="12" s="1"/>
  <c r="BB35" i="17"/>
  <c r="C155" i="12" s="1"/>
  <c r="B155" i="12" s="1"/>
  <c r="AS35" i="17"/>
  <c r="C146" i="12" s="1"/>
  <c r="B146" i="12" s="1"/>
  <c r="AU35" i="17"/>
  <c r="C148" i="12" s="1"/>
  <c r="B148" i="12" s="1"/>
  <c r="AR35" i="17"/>
  <c r="C145" i="12" s="1"/>
  <c r="B145" i="12" s="1"/>
  <c r="N35" i="17"/>
  <c r="D115" i="12" s="1"/>
  <c r="J35" i="17"/>
  <c r="C111" i="12" s="1"/>
  <c r="AF35" i="17"/>
  <c r="D133" i="12" s="1"/>
  <c r="AH35" i="17"/>
  <c r="D135" i="12" s="1"/>
  <c r="AW35" i="17"/>
  <c r="C150" i="12" s="1"/>
  <c r="B150" i="12" s="1"/>
  <c r="AT35" i="17"/>
  <c r="C147" i="12" s="1"/>
  <c r="B147" i="12" s="1"/>
  <c r="AV35" i="17"/>
  <c r="D149" i="12" s="1"/>
  <c r="O35" i="17"/>
  <c r="C116" i="12" s="1"/>
  <c r="AB35" i="17"/>
  <c r="C129" i="12" s="1"/>
  <c r="B129" i="12" s="1"/>
  <c r="BG35" i="17"/>
  <c r="C160" i="12" s="1"/>
  <c r="B160" i="12" s="1"/>
  <c r="AE35" i="17"/>
  <c r="C132" i="12" s="1"/>
  <c r="B132" i="12" s="1"/>
  <c r="C108" i="12"/>
  <c r="C107" i="12"/>
  <c r="D107" i="12"/>
  <c r="D121" i="12"/>
  <c r="C121" i="12"/>
  <c r="B121" i="12" s="1"/>
  <c r="D127" i="12"/>
  <c r="C127" i="12"/>
  <c r="B127" i="12" s="1"/>
  <c r="C120" i="12"/>
  <c r="D138" i="12"/>
  <c r="C138" i="12"/>
  <c r="B138" i="12" s="1"/>
  <c r="D151" i="12"/>
  <c r="C151" i="12"/>
  <c r="B151" i="12" s="1"/>
  <c r="D117" i="12" l="1"/>
  <c r="C126" i="12"/>
  <c r="B126" i="12" s="1"/>
  <c r="D114" i="12"/>
  <c r="D156" i="12"/>
  <c r="D128" i="12"/>
  <c r="D152" i="12"/>
  <c r="D119" i="12"/>
  <c r="C134" i="12"/>
  <c r="B134" i="12" s="1"/>
  <c r="C144" i="12"/>
  <c r="B144" i="12" s="1"/>
  <c r="C154" i="12"/>
  <c r="B154" i="12" s="1"/>
  <c r="D146" i="12"/>
  <c r="C141" i="12"/>
  <c r="B141" i="12" s="1"/>
  <c r="C106" i="12"/>
  <c r="D143" i="12"/>
  <c r="D158" i="12"/>
  <c r="C113" i="12"/>
  <c r="D105" i="12"/>
  <c r="D142" i="12"/>
  <c r="D139" i="12"/>
  <c r="C123" i="12"/>
  <c r="B123" i="12" s="1"/>
  <c r="C131" i="12"/>
  <c r="B131" i="12" s="1"/>
  <c r="C109" i="12"/>
  <c r="D140" i="12"/>
  <c r="D130" i="12"/>
  <c r="C153" i="12"/>
  <c r="B153" i="12" s="1"/>
  <c r="D136" i="12"/>
  <c r="D110" i="12"/>
  <c r="C104" i="12"/>
  <c r="B104" i="12" s="1"/>
  <c r="B105" i="12" s="1"/>
  <c r="D161" i="12"/>
  <c r="C122" i="12"/>
  <c r="B122" i="12" s="1"/>
  <c r="D157" i="12"/>
  <c r="D118" i="12"/>
  <c r="D162" i="12"/>
  <c r="D125" i="12"/>
  <c r="D159" i="12"/>
  <c r="C112" i="12"/>
  <c r="D145" i="12"/>
  <c r="D160" i="12"/>
  <c r="D155" i="12"/>
  <c r="D137" i="12"/>
  <c r="C133" i="12"/>
  <c r="B133" i="12" s="1"/>
  <c r="D132" i="12"/>
  <c r="C115" i="12"/>
  <c r="C149" i="12"/>
  <c r="B149" i="12" s="1"/>
  <c r="D150" i="12"/>
  <c r="D148" i="12"/>
  <c r="C135" i="12"/>
  <c r="B135" i="12" s="1"/>
  <c r="D111" i="12"/>
  <c r="D124" i="12"/>
  <c r="D129" i="12"/>
  <c r="D147" i="12"/>
  <c r="D116" i="12"/>
  <c r="B106" i="12" l="1"/>
  <c r="B107" i="12" s="1"/>
  <c r="B108" i="12" s="1"/>
  <c r="B109" i="12" s="1"/>
  <c r="B110" i="12" s="1"/>
  <c r="B111" i="12" s="1"/>
  <c r="B112" i="12" s="1"/>
  <c r="B113" i="12" s="1"/>
  <c r="B114" i="12" s="1"/>
  <c r="B115" i="12" s="1"/>
  <c r="B116" i="12" s="1"/>
  <c r="B117" i="12" s="1"/>
  <c r="B118" i="12" s="1"/>
  <c r="B119" i="12" s="1"/>
  <c r="B120" i="12" s="1"/>
  <c r="D103" i="12" l="1"/>
  <c r="D4" i="11" s="1"/>
  <c r="J3" i="1" s="1"/>
  <c r="J5" i="1" s="1"/>
  <c r="H22" i="1" l="1"/>
  <c r="H20" i="1"/>
  <c r="J7" i="1"/>
  <c r="H18" i="1"/>
  <c r="J23" i="1"/>
  <c r="H7" i="1"/>
  <c r="J20" i="1"/>
  <c r="J17" i="1"/>
  <c r="J8" i="1"/>
  <c r="J14" i="1"/>
  <c r="J24" i="1"/>
  <c r="J13" i="1"/>
  <c r="H23" i="1"/>
  <c r="J27" i="1"/>
  <c r="H21" i="1"/>
  <c r="J12" i="1"/>
  <c r="J11" i="1"/>
  <c r="J26" i="1"/>
  <c r="J19" i="1"/>
  <c r="J16" i="1"/>
  <c r="H26" i="1"/>
  <c r="J21" i="1"/>
  <c r="J22" i="1"/>
  <c r="J9" i="1"/>
  <c r="J25" i="1"/>
  <c r="H12" i="1"/>
  <c r="H24" i="1"/>
  <c r="H11" i="1"/>
  <c r="J6" i="1"/>
  <c r="K27" i="11"/>
  <c r="H27" i="1"/>
  <c r="J18" i="1"/>
  <c r="H15" i="1"/>
  <c r="H6" i="1"/>
  <c r="H10" i="1"/>
  <c r="H25" i="1"/>
  <c r="H16" i="1"/>
  <c r="J10" i="1"/>
  <c r="H9" i="1"/>
  <c r="J15" i="1"/>
  <c r="H17" i="1"/>
  <c r="H14" i="1"/>
  <c r="H19" i="1"/>
  <c r="H5" i="1"/>
  <c r="H8" i="1"/>
  <c r="H13" i="1"/>
  <c r="F1" i="2"/>
  <c r="F8" i="2" s="1"/>
  <c r="F15" i="2" l="1"/>
  <c r="J29" i="1"/>
  <c r="L2" i="23" s="1"/>
  <c r="Q7" i="23" s="1"/>
  <c r="F24" i="2"/>
  <c r="F6" i="2"/>
  <c r="F14" i="2"/>
  <c r="F23" i="2"/>
  <c r="F44" i="2"/>
  <c r="F19" i="2"/>
  <c r="F36" i="2"/>
  <c r="F3" i="2"/>
  <c r="F33" i="2"/>
  <c r="F27" i="2"/>
  <c r="F11" i="2"/>
  <c r="F34" i="2"/>
  <c r="F18" i="2"/>
  <c r="F7" i="2"/>
  <c r="F32" i="2"/>
  <c r="F42" i="2"/>
  <c r="F28" i="2"/>
  <c r="F9" i="2"/>
  <c r="F35" i="2"/>
  <c r="F20" i="2"/>
  <c r="F38" i="2"/>
  <c r="F12" i="2"/>
  <c r="F39" i="2"/>
  <c r="F26" i="2"/>
  <c r="F37" i="2"/>
  <c r="F13" i="2"/>
  <c r="F22" i="2"/>
  <c r="F31" i="2"/>
  <c r="F41" i="2"/>
  <c r="F21" i="2"/>
  <c r="F25" i="2"/>
  <c r="F43" i="2"/>
  <c r="F10" i="2"/>
  <c r="F5" i="2"/>
  <c r="F40" i="2"/>
  <c r="F4" i="2"/>
  <c r="Q3" i="23"/>
  <c r="Q2" i="23"/>
  <c r="Q5" i="23"/>
  <c r="Q4" i="23"/>
  <c r="Q8" i="23"/>
  <c r="Q6" i="23"/>
  <c r="F46" i="2" l="1"/>
  <c r="G2" i="2" s="1"/>
  <c r="R4" i="2" s="1"/>
  <c r="N31" i="2" s="1"/>
  <c r="S8" i="23"/>
  <c r="S5" i="23"/>
  <c r="S6" i="23"/>
  <c r="S4" i="23"/>
  <c r="S7" i="23"/>
  <c r="Q9" i="23"/>
  <c r="S3" i="23"/>
  <c r="S2" i="23"/>
  <c r="N34" i="2" l="1"/>
  <c r="N38" i="2"/>
  <c r="N32" i="2"/>
  <c r="N39" i="2"/>
  <c r="G39" i="2"/>
  <c r="I39" i="2" s="1"/>
  <c r="H60" i="26" s="1"/>
  <c r="C60" i="26" s="1"/>
  <c r="J39" i="2" s="1"/>
  <c r="K39" i="2" s="1"/>
  <c r="R55" i="11" s="1"/>
  <c r="N37" i="2"/>
  <c r="G35" i="2"/>
  <c r="I35" i="2" s="1"/>
  <c r="H56" i="26" s="1"/>
  <c r="C56" i="26" s="1"/>
  <c r="J35" i="2" s="1"/>
  <c r="K35" i="2" s="1"/>
  <c r="R51" i="11" s="1"/>
  <c r="G42" i="2"/>
  <c r="I42" i="2" s="1"/>
  <c r="H63" i="26" s="1"/>
  <c r="C63" i="26" s="1"/>
  <c r="J42" i="2" s="1"/>
  <c r="K42" i="2" s="1"/>
  <c r="R58" i="11" s="1"/>
  <c r="N44" i="2"/>
  <c r="N33" i="2"/>
  <c r="G31" i="2"/>
  <c r="I31" i="2" s="1"/>
  <c r="H52" i="26" s="1"/>
  <c r="C52" i="26" s="1"/>
  <c r="J31" i="2" s="1"/>
  <c r="K31" i="2" s="1"/>
  <c r="R45" i="11" s="1"/>
  <c r="G41" i="2"/>
  <c r="I41" i="2" s="1"/>
  <c r="H62" i="26" s="1"/>
  <c r="C62" i="26" s="1"/>
  <c r="J41" i="2" s="1"/>
  <c r="K41" i="2" s="1"/>
  <c r="R57" i="11" s="1"/>
  <c r="G38" i="2"/>
  <c r="I38" i="2" s="1"/>
  <c r="H59" i="26" s="1"/>
  <c r="C59" i="26" s="1"/>
  <c r="J38" i="2" s="1"/>
  <c r="K38" i="2" s="1"/>
  <c r="R54" i="11" s="1"/>
  <c r="G34" i="2"/>
  <c r="I34" i="2" s="1"/>
  <c r="H55" i="26" s="1"/>
  <c r="C55" i="26" s="1"/>
  <c r="J34" i="2" s="1"/>
  <c r="K34" i="2" s="1"/>
  <c r="R50" i="11" s="1"/>
  <c r="N43" i="2"/>
  <c r="N35" i="2"/>
  <c r="N40" i="2"/>
  <c r="N42" i="2"/>
  <c r="G33" i="2"/>
  <c r="I33" i="2" s="1"/>
  <c r="H54" i="26" s="1"/>
  <c r="C54" i="26" s="1"/>
  <c r="J33" i="2" s="1"/>
  <c r="K33" i="2" s="1"/>
  <c r="R47" i="11" s="1"/>
  <c r="G40" i="2"/>
  <c r="I40" i="2" s="1"/>
  <c r="H61" i="26" s="1"/>
  <c r="C61" i="26" s="1"/>
  <c r="J40" i="2" s="1"/>
  <c r="K40" i="2" s="1"/>
  <c r="R56" i="11" s="1"/>
  <c r="G37" i="2"/>
  <c r="I37" i="2" s="1"/>
  <c r="H58" i="26" s="1"/>
  <c r="C58" i="26" s="1"/>
  <c r="J37" i="2" s="1"/>
  <c r="K37" i="2" s="1"/>
  <c r="R53" i="11" s="1"/>
  <c r="N41" i="2"/>
  <c r="G44" i="2"/>
  <c r="I44" i="2" s="1"/>
  <c r="H65" i="26" s="1"/>
  <c r="C65" i="26" s="1"/>
  <c r="J44" i="2" s="1"/>
  <c r="K44" i="2" s="1"/>
  <c r="R60" i="11" s="1"/>
  <c r="G32" i="2"/>
  <c r="I32" i="2" s="1"/>
  <c r="H53" i="26" s="1"/>
  <c r="C53" i="26" s="1"/>
  <c r="J32" i="2" s="1"/>
  <c r="K32" i="2" s="1"/>
  <c r="R46" i="11" s="1"/>
  <c r="G36" i="2"/>
  <c r="I36" i="2" s="1"/>
  <c r="H57" i="26" s="1"/>
  <c r="C57" i="26" s="1"/>
  <c r="J36" i="2" s="1"/>
  <c r="K36" i="2" s="1"/>
  <c r="R52" i="11" s="1"/>
  <c r="N36" i="2"/>
  <c r="R2" i="2"/>
  <c r="N14" i="2" s="1"/>
  <c r="G43" i="2"/>
  <c r="I43" i="2" s="1"/>
  <c r="H64" i="26" s="1"/>
  <c r="C64" i="26" s="1"/>
  <c r="J43" i="2" s="1"/>
  <c r="K43" i="2" s="1"/>
  <c r="R59" i="11" s="1"/>
  <c r="R3" i="2"/>
  <c r="N22" i="2" s="1"/>
  <c r="N14" i="23"/>
  <c r="K8" i="1" s="1"/>
  <c r="L8" i="1" s="1"/>
  <c r="N18" i="23"/>
  <c r="K11" i="1" s="1"/>
  <c r="L11" i="1" s="1"/>
  <c r="R11" i="1" s="1"/>
  <c r="S11" i="1" s="1"/>
  <c r="N13" i="23"/>
  <c r="K25" i="1" s="1"/>
  <c r="L25" i="1" s="1"/>
  <c r="N16" i="23"/>
  <c r="K6" i="1" s="1"/>
  <c r="L6" i="1" s="1"/>
  <c r="R6" i="1" s="1"/>
  <c r="S6" i="1" s="1"/>
  <c r="N17" i="23"/>
  <c r="K7" i="1" s="1"/>
  <c r="L7" i="1" s="1"/>
  <c r="R7" i="1" s="1"/>
  <c r="S7" i="1" s="1"/>
  <c r="N15" i="23"/>
  <c r="K5" i="1" s="1"/>
  <c r="L5" i="1" s="1"/>
  <c r="R5" i="1" s="1"/>
  <c r="S5" i="1" s="1"/>
  <c r="N11" i="23"/>
  <c r="K18" i="1" s="1"/>
  <c r="L18" i="1" s="1"/>
  <c r="R18" i="1" s="1"/>
  <c r="S18" i="1" s="1"/>
  <c r="N10" i="23"/>
  <c r="K21" i="1" s="1"/>
  <c r="L21" i="1" s="1"/>
  <c r="R21" i="1" s="1"/>
  <c r="S21" i="1" s="1"/>
  <c r="N12" i="23"/>
  <c r="K15" i="1" s="1"/>
  <c r="L15" i="1" s="1"/>
  <c r="R15" i="1" s="1"/>
  <c r="S15" i="1" s="1"/>
  <c r="N8" i="23"/>
  <c r="K12" i="1" s="1"/>
  <c r="L12" i="1" s="1"/>
  <c r="R12" i="1" s="1"/>
  <c r="S12" i="1" s="1"/>
  <c r="N9" i="23"/>
  <c r="K19" i="1" s="1"/>
  <c r="L19" i="1" s="1"/>
  <c r="R19" i="1" s="1"/>
  <c r="S19" i="1" s="1"/>
  <c r="N24" i="23"/>
  <c r="K17" i="1" s="1"/>
  <c r="L17" i="1" s="1"/>
  <c r="N25" i="23"/>
  <c r="K14" i="1" s="1"/>
  <c r="L14" i="1" s="1"/>
  <c r="P14" i="1" s="1"/>
  <c r="Q10" i="1" s="1"/>
  <c r="N23" i="23"/>
  <c r="K24" i="1" s="1"/>
  <c r="L24" i="1" s="1"/>
  <c r="R24" i="1" s="1"/>
  <c r="S24" i="1" s="1"/>
  <c r="N22" i="23"/>
  <c r="K23" i="1" s="1"/>
  <c r="L23" i="1" s="1"/>
  <c r="R23" i="1" s="1"/>
  <c r="S23" i="1" s="1"/>
  <c r="N19" i="23"/>
  <c r="K10" i="1" s="1"/>
  <c r="L10" i="1" s="1"/>
  <c r="N21" i="23"/>
  <c r="K22" i="1" s="1"/>
  <c r="L22" i="1" s="1"/>
  <c r="R22" i="1" s="1"/>
  <c r="S22" i="1" s="1"/>
  <c r="N20" i="23"/>
  <c r="K13" i="1" s="1"/>
  <c r="L13" i="1" s="1"/>
  <c r="N6" i="23"/>
  <c r="K26" i="1" s="1"/>
  <c r="L26" i="1" s="1"/>
  <c r="R26" i="1" s="1"/>
  <c r="S26" i="1" s="1"/>
  <c r="N3" i="23"/>
  <c r="K9" i="1" s="1"/>
  <c r="L9" i="1" s="1"/>
  <c r="N4" i="23"/>
  <c r="K16" i="1" s="1"/>
  <c r="L16" i="1" s="1"/>
  <c r="R16" i="1" s="1"/>
  <c r="S16" i="1" s="1"/>
  <c r="N5" i="23"/>
  <c r="K20" i="1" s="1"/>
  <c r="L20" i="1" s="1"/>
  <c r="R20" i="1" s="1"/>
  <c r="S20" i="1" s="1"/>
  <c r="N7" i="23"/>
  <c r="K27" i="1" s="1"/>
  <c r="L27" i="1" s="1"/>
  <c r="R27" i="1" s="1"/>
  <c r="S27" i="1" s="1"/>
  <c r="G8" i="2" l="1"/>
  <c r="N4" i="2"/>
  <c r="G13" i="2"/>
  <c r="N13" i="2"/>
  <c r="N21" i="2"/>
  <c r="G7" i="2"/>
  <c r="G6" i="2"/>
  <c r="N27" i="2"/>
  <c r="N25" i="2"/>
  <c r="N20" i="2"/>
  <c r="G21" i="2"/>
  <c r="I21" i="2" s="1"/>
  <c r="H44" i="26" s="1"/>
  <c r="G11" i="2"/>
  <c r="N15" i="2"/>
  <c r="G5" i="2"/>
  <c r="G10" i="2"/>
  <c r="G12" i="2"/>
  <c r="N8" i="2"/>
  <c r="T3" i="2"/>
  <c r="G19" i="2"/>
  <c r="I19" i="2" s="1"/>
  <c r="H42" i="26" s="1"/>
  <c r="G26" i="2"/>
  <c r="I26" i="2" s="1"/>
  <c r="H49" i="26" s="1"/>
  <c r="G18" i="2"/>
  <c r="I18" i="2" s="1"/>
  <c r="H41" i="26" s="1"/>
  <c r="F41" i="26" s="1"/>
  <c r="N19" i="2"/>
  <c r="N28" i="2"/>
  <c r="R5" i="2"/>
  <c r="N12" i="2"/>
  <c r="G27" i="2"/>
  <c r="I27" i="2" s="1"/>
  <c r="H50" i="26" s="1"/>
  <c r="G9" i="2"/>
  <c r="G22" i="2"/>
  <c r="I22" i="2" s="1"/>
  <c r="H45" i="26" s="1"/>
  <c r="T2" i="2"/>
  <c r="N11" i="2"/>
  <c r="G15" i="2"/>
  <c r="N6" i="2"/>
  <c r="G3" i="2"/>
  <c r="G24" i="2"/>
  <c r="I24" i="2" s="1"/>
  <c r="H47" i="26" s="1"/>
  <c r="N26" i="2"/>
  <c r="N18" i="2"/>
  <c r="N5" i="2"/>
  <c r="N9" i="2"/>
  <c r="T4" i="2"/>
  <c r="G20" i="2"/>
  <c r="I20" i="2" s="1"/>
  <c r="H43" i="26" s="1"/>
  <c r="N7" i="2"/>
  <c r="N3" i="2"/>
  <c r="G25" i="2"/>
  <c r="I25" i="2" s="1"/>
  <c r="H48" i="26" s="1"/>
  <c r="N24" i="2"/>
  <c r="N23" i="2"/>
  <c r="G28" i="2"/>
  <c r="I28" i="2" s="1"/>
  <c r="H51" i="26" s="1"/>
  <c r="G4" i="2"/>
  <c r="G23" i="2"/>
  <c r="I23" i="2" s="1"/>
  <c r="H46" i="26" s="1"/>
  <c r="G14" i="2"/>
  <c r="H1" i="2" s="1"/>
  <c r="H5" i="2" s="1"/>
  <c r="N10" i="2"/>
  <c r="N25" i="1"/>
  <c r="P25" i="1"/>
  <c r="Q8" i="1" s="1"/>
  <c r="R10" i="1"/>
  <c r="S10" i="1" s="1"/>
  <c r="N17" i="1"/>
  <c r="O14" i="1" s="1"/>
  <c r="P17" i="1"/>
  <c r="R9" i="1"/>
  <c r="S9" i="1" s="1"/>
  <c r="L29" i="1"/>
  <c r="I5" i="2" l="1"/>
  <c r="H30" i="26" s="1"/>
  <c r="C30" i="26" s="1"/>
  <c r="J5" i="2" s="1"/>
  <c r="K5" i="2" s="1"/>
  <c r="J47" i="11" s="1"/>
  <c r="F42" i="26"/>
  <c r="E41" i="26"/>
  <c r="E42" i="26" s="1"/>
  <c r="H15" i="2"/>
  <c r="I15" i="2" s="1"/>
  <c r="H40" i="26" s="1"/>
  <c r="C40" i="26" s="1"/>
  <c r="J15" i="2" s="1"/>
  <c r="K15" i="2" s="1"/>
  <c r="J60" i="11" s="1"/>
  <c r="H8" i="2"/>
  <c r="I8" i="2" s="1"/>
  <c r="H33" i="26" s="1"/>
  <c r="C33" i="26" s="1"/>
  <c r="J8" i="2" s="1"/>
  <c r="K8" i="2" s="1"/>
  <c r="J50" i="11" s="1"/>
  <c r="H4" i="2"/>
  <c r="H7" i="2"/>
  <c r="I7" i="2" s="1"/>
  <c r="H32" i="26" s="1"/>
  <c r="C32" i="26" s="1"/>
  <c r="J7" i="2" s="1"/>
  <c r="K7" i="2" s="1"/>
  <c r="J49" i="11" s="1"/>
  <c r="A5" i="28" s="1"/>
  <c r="N15" i="28" s="1"/>
  <c r="H9" i="2"/>
  <c r="I9" i="2" s="1"/>
  <c r="H34" i="26" s="1"/>
  <c r="C34" i="26" s="1"/>
  <c r="J9" i="2" s="1"/>
  <c r="K9" i="2" s="1"/>
  <c r="J51" i="11" s="1"/>
  <c r="H3" i="2"/>
  <c r="I3" i="2" s="1"/>
  <c r="H28" i="26" s="1"/>
  <c r="C28" i="26" s="1"/>
  <c r="J3" i="2" s="1"/>
  <c r="K3" i="2" s="1"/>
  <c r="J45" i="11" s="1"/>
  <c r="H11" i="2"/>
  <c r="I11" i="2" s="1"/>
  <c r="H36" i="26" s="1"/>
  <c r="C36" i="26" s="1"/>
  <c r="J11" i="2" s="1"/>
  <c r="K11" i="2" s="1"/>
  <c r="J53" i="11" s="1"/>
  <c r="E43" i="26"/>
  <c r="E44" i="26" s="1"/>
  <c r="H14" i="2"/>
  <c r="I14" i="2" s="1"/>
  <c r="H39" i="26" s="1"/>
  <c r="C39" i="26" s="1"/>
  <c r="N3" i="1" s="1"/>
  <c r="N14" i="1" s="1"/>
  <c r="O17" i="1" s="1"/>
  <c r="R17" i="1" s="1"/>
  <c r="S17" i="1" s="1"/>
  <c r="F43" i="26"/>
  <c r="F44" i="26" s="1"/>
  <c r="H12" i="2"/>
  <c r="I12" i="2" s="1"/>
  <c r="H37" i="26" s="1"/>
  <c r="C37" i="26" s="1"/>
  <c r="J12" i="2" s="1"/>
  <c r="K12" i="2" s="1"/>
  <c r="J54" i="11" s="1"/>
  <c r="H10" i="2"/>
  <c r="I10" i="2" s="1"/>
  <c r="H35" i="26" s="1"/>
  <c r="C35" i="26" s="1"/>
  <c r="J10" i="2" s="1"/>
  <c r="K10" i="2" s="1"/>
  <c r="J52" i="11" s="1"/>
  <c r="I4" i="2"/>
  <c r="H29" i="26" s="1"/>
  <c r="C29" i="26" s="1"/>
  <c r="J4" i="2" s="1"/>
  <c r="K4" i="2" s="1"/>
  <c r="J46" i="11" s="1"/>
  <c r="H6" i="2"/>
  <c r="I6" i="2" s="1"/>
  <c r="H31" i="26" s="1"/>
  <c r="C31" i="26" s="1"/>
  <c r="J6" i="2" s="1"/>
  <c r="K6" i="2" s="1"/>
  <c r="J48" i="11" s="1"/>
  <c r="H13" i="2"/>
  <c r="I13" i="2" s="1"/>
  <c r="H38" i="26" s="1"/>
  <c r="C38" i="26" s="1"/>
  <c r="J13" i="2" s="1"/>
  <c r="K13" i="2" s="1"/>
  <c r="J55" i="11" s="1"/>
  <c r="O8" i="1"/>
  <c r="R8" i="1" s="1"/>
  <c r="S8" i="1" s="1"/>
  <c r="R25" i="1"/>
  <c r="S25" i="1" s="1"/>
  <c r="Q13" i="1"/>
  <c r="R13" i="1" s="1"/>
  <c r="S13" i="1" s="1"/>
  <c r="P29" i="1"/>
  <c r="C15" i="28" l="1"/>
  <c r="J15" i="28"/>
  <c r="M15" i="28"/>
  <c r="F15" i="28"/>
  <c r="I15" i="28"/>
  <c r="Q15" i="28"/>
  <c r="E15" i="28"/>
  <c r="P15" i="28"/>
  <c r="D15" i="28"/>
  <c r="F45" i="26"/>
  <c r="E45" i="26"/>
  <c r="E46" i="26" s="1"/>
  <c r="E47" i="26" s="1"/>
  <c r="J14" i="2"/>
  <c r="K14" i="2" s="1"/>
  <c r="J59" i="11" s="1"/>
  <c r="R15" i="28"/>
  <c r="N29" i="1"/>
  <c r="H15" i="28"/>
  <c r="L15" i="28"/>
  <c r="G15" i="28"/>
  <c r="R14" i="1"/>
  <c r="S14" i="1" s="1"/>
  <c r="T15" i="1" s="1"/>
  <c r="K15" i="28"/>
  <c r="O15" i="28"/>
  <c r="F46" i="26"/>
  <c r="F47" i="26" s="1"/>
  <c r="F48" i="26" s="1"/>
  <c r="E50" i="26"/>
  <c r="R29" i="1" l="1"/>
  <c r="F49" i="26"/>
  <c r="F50" i="26" s="1"/>
  <c r="T20" i="1"/>
  <c r="T17" i="1"/>
  <c r="E51" i="26"/>
  <c r="T9" i="1"/>
  <c r="U15" i="1"/>
  <c r="T12" i="1"/>
  <c r="T27" i="1"/>
  <c r="T5" i="1"/>
  <c r="T7" i="1"/>
  <c r="T16" i="1"/>
  <c r="T14" i="1"/>
  <c r="S29" i="1"/>
  <c r="T24" i="1"/>
  <c r="T21" i="1"/>
  <c r="T23" i="1"/>
  <c r="T26" i="1"/>
  <c r="T6" i="1"/>
  <c r="T19" i="1"/>
  <c r="T8" i="1"/>
  <c r="T25" i="1"/>
  <c r="T22" i="1"/>
  <c r="T18" i="1"/>
  <c r="T11" i="1"/>
  <c r="V3" i="1"/>
  <c r="AI5" i="1" s="1"/>
  <c r="T10" i="1"/>
  <c r="T13" i="1"/>
  <c r="U3" i="1"/>
  <c r="AJ5" i="1" s="1"/>
  <c r="F51" i="26" l="1"/>
  <c r="F39" i="26" s="1"/>
  <c r="V9" i="1"/>
  <c r="U9" i="1"/>
  <c r="E39" i="26"/>
  <c r="AD15" i="1"/>
  <c r="V16" i="1"/>
  <c r="V7" i="1"/>
  <c r="U7" i="1"/>
  <c r="U5" i="1"/>
  <c r="U6" i="1" s="1"/>
  <c r="V5" i="1"/>
  <c r="V19" i="1"/>
  <c r="U19" i="1"/>
  <c r="AG5" i="1"/>
  <c r="AJ16" i="1"/>
  <c r="AJ8" i="1"/>
  <c r="AJ12" i="1"/>
  <c r="AJ7" i="1"/>
  <c r="AJ6" i="1"/>
  <c r="AJ18" i="1"/>
  <c r="AJ10" i="1"/>
  <c r="AJ19" i="1"/>
  <c r="AJ9" i="1"/>
  <c r="AJ17" i="1"/>
  <c r="AJ13" i="1"/>
  <c r="AJ15" i="1"/>
  <c r="AJ14" i="1"/>
  <c r="AJ20" i="1"/>
  <c r="AJ11" i="1"/>
  <c r="AI14" i="1"/>
  <c r="AI13" i="1"/>
  <c r="AI18" i="1"/>
  <c r="AI20" i="1"/>
  <c r="AI11" i="1"/>
  <c r="AI15" i="1"/>
  <c r="AI12" i="1"/>
  <c r="AI7" i="1"/>
  <c r="AI6" i="1"/>
  <c r="AI10" i="1"/>
  <c r="AI19" i="1"/>
  <c r="AI9" i="1"/>
  <c r="AI8" i="1"/>
  <c r="AI17" i="1"/>
  <c r="AI16" i="1"/>
  <c r="V18" i="1"/>
  <c r="U21" i="1"/>
  <c r="U24" i="1"/>
  <c r="V6" i="1" l="1"/>
  <c r="I41" i="26"/>
  <c r="I48" i="26"/>
  <c r="C48" i="26" s="1"/>
  <c r="J25" i="2" s="1"/>
  <c r="K25" i="2" s="1"/>
  <c r="N57" i="11" s="1"/>
  <c r="I46" i="26"/>
  <c r="I50" i="26"/>
  <c r="I42" i="26"/>
  <c r="I45" i="26"/>
  <c r="I51" i="26"/>
  <c r="I43" i="26"/>
  <c r="I47" i="26"/>
  <c r="I44" i="26"/>
  <c r="I49" i="26"/>
  <c r="C49" i="26" s="1"/>
  <c r="J26" i="2" s="1"/>
  <c r="K26" i="2" s="1"/>
  <c r="N58" i="11" s="1"/>
  <c r="A4" i="28" s="1"/>
  <c r="O14" i="28" s="1"/>
  <c r="U8" i="1"/>
  <c r="V8" i="1"/>
  <c r="J41" i="26"/>
  <c r="J44" i="26"/>
  <c r="J46" i="26"/>
  <c r="J42" i="26"/>
  <c r="C42" i="26" s="1"/>
  <c r="J19" i="2" s="1"/>
  <c r="K19" i="2" s="1"/>
  <c r="N46" i="11" s="1"/>
  <c r="A7" i="28" s="1"/>
  <c r="J50" i="26"/>
  <c r="J47" i="26"/>
  <c r="J45" i="26"/>
  <c r="C45" i="26" s="1"/>
  <c r="J22" i="2" s="1"/>
  <c r="K22" i="2" s="1"/>
  <c r="N51" i="11" s="1"/>
  <c r="J43" i="26"/>
  <c r="J51" i="26"/>
  <c r="C51" i="26" s="1"/>
  <c r="J28" i="2" s="1"/>
  <c r="K28" i="2" s="1"/>
  <c r="N60" i="11" s="1"/>
  <c r="AD9" i="1"/>
  <c r="W9" i="1"/>
  <c r="X9" i="1" s="1"/>
  <c r="AB9" i="1" s="1"/>
  <c r="AC9" i="1" s="1"/>
  <c r="W5" i="1"/>
  <c r="AG19" i="1"/>
  <c r="AD7" i="1"/>
  <c r="W7" i="1"/>
  <c r="X7" i="1" s="1"/>
  <c r="AB7" i="1" s="1"/>
  <c r="AC7" i="1" s="1"/>
  <c r="W6" i="1"/>
  <c r="X6" i="1" s="1"/>
  <c r="AD6" i="1"/>
  <c r="AG9" i="1"/>
  <c r="AG16" i="1"/>
  <c r="AG11" i="1"/>
  <c r="AG10" i="1"/>
  <c r="AG20" i="1"/>
  <c r="AG18" i="1"/>
  <c r="AG14" i="1"/>
  <c r="AG6" i="1"/>
  <c r="AD19" i="1"/>
  <c r="W19" i="1"/>
  <c r="X19" i="1" s="1"/>
  <c r="AB19" i="1" s="1"/>
  <c r="AC19" i="1" s="1"/>
  <c r="AD24" i="1"/>
  <c r="AD21" i="1"/>
  <c r="AG15" i="1"/>
  <c r="AG7" i="1"/>
  <c r="AG13" i="1"/>
  <c r="AG12" i="1"/>
  <c r="AG17" i="1"/>
  <c r="AG8" i="1"/>
  <c r="V10" i="1" l="1"/>
  <c r="C41" i="26"/>
  <c r="J18" i="2" s="1"/>
  <c r="K18" i="2" s="1"/>
  <c r="N45" i="11" s="1"/>
  <c r="C43" i="26"/>
  <c r="J20" i="2" s="1"/>
  <c r="K20" i="2" s="1"/>
  <c r="N49" i="11" s="1"/>
  <c r="C50" i="26"/>
  <c r="J27" i="2" s="1"/>
  <c r="K27" i="2" s="1"/>
  <c r="N59" i="11" s="1"/>
  <c r="C46" i="26"/>
  <c r="J23" i="2" s="1"/>
  <c r="K23" i="2" s="1"/>
  <c r="N55" i="11" s="1"/>
  <c r="C44" i="26"/>
  <c r="J21" i="2" s="1"/>
  <c r="K21" i="2" s="1"/>
  <c r="N50" i="11" s="1"/>
  <c r="C47" i="26"/>
  <c r="J24" i="2" s="1"/>
  <c r="K24" i="2" s="1"/>
  <c r="N56" i="11" s="1"/>
  <c r="A6" i="28" s="1"/>
  <c r="O16" i="28" s="1"/>
  <c r="U10" i="1"/>
  <c r="U11" i="1" s="1"/>
  <c r="X4" i="1"/>
  <c r="W8" i="1"/>
  <c r="K14" i="28"/>
  <c r="Q14" i="28"/>
  <c r="I14" i="28"/>
  <c r="G14" i="28"/>
  <c r="P14" i="28"/>
  <c r="R14" i="28"/>
  <c r="N14" i="28"/>
  <c r="C14" i="28"/>
  <c r="E14" i="28"/>
  <c r="F14" i="28"/>
  <c r="L14" i="28"/>
  <c r="H14" i="28"/>
  <c r="J14" i="28"/>
  <c r="D14" i="28"/>
  <c r="M14" i="28"/>
  <c r="V11" i="1"/>
  <c r="V12" i="1" s="1"/>
  <c r="L17" i="28"/>
  <c r="C17" i="28"/>
  <c r="O17" i="28"/>
  <c r="P17" i="28"/>
  <c r="G17" i="28"/>
  <c r="M17" i="28"/>
  <c r="K17" i="28"/>
  <c r="D17" i="28"/>
  <c r="Q17" i="28"/>
  <c r="H17" i="28"/>
  <c r="F17" i="28"/>
  <c r="I17" i="28"/>
  <c r="E17" i="28"/>
  <c r="J17" i="28"/>
  <c r="R17" i="28"/>
  <c r="N17" i="28"/>
  <c r="Z9" i="1"/>
  <c r="E42" i="11" s="1"/>
  <c r="U23" i="1"/>
  <c r="Z7" i="1"/>
  <c r="E40" i="11" s="1"/>
  <c r="Z19" i="1"/>
  <c r="E51" i="11" s="1"/>
  <c r="AB6" i="1"/>
  <c r="AC6" i="1" s="1"/>
  <c r="X8" i="1" l="1"/>
  <c r="AB8" i="1" s="1"/>
  <c r="AC8" i="1" s="1"/>
  <c r="K46" i="2"/>
  <c r="P16" i="28"/>
  <c r="V25" i="11"/>
  <c r="L16" i="28"/>
  <c r="G16" i="28"/>
  <c r="W10" i="1"/>
  <c r="X10" i="1" s="1"/>
  <c r="AB10" i="1" s="1"/>
  <c r="AC10" i="1" s="1"/>
  <c r="Q16" i="28"/>
  <c r="D16" i="28"/>
  <c r="I16" i="28"/>
  <c r="C16" i="28"/>
  <c r="J16" i="28"/>
  <c r="H16" i="28"/>
  <c r="F16" i="28"/>
  <c r="M16" i="28"/>
  <c r="N16" i="28"/>
  <c r="K16" i="28"/>
  <c r="E16" i="28"/>
  <c r="R16" i="28"/>
  <c r="U12" i="1"/>
  <c r="X5" i="1"/>
  <c r="AB5" i="1" s="1"/>
  <c r="AC5" i="1" s="1"/>
  <c r="V24" i="11"/>
  <c r="R62" i="11"/>
  <c r="W11" i="1"/>
  <c r="X11" i="1" s="1"/>
  <c r="AB11" i="1" s="1"/>
  <c r="AC11" i="1" s="1"/>
  <c r="V13" i="1"/>
  <c r="V14" i="1" s="1"/>
  <c r="V15" i="1" s="1"/>
  <c r="W15" i="1" s="1"/>
  <c r="X15" i="1" s="1"/>
  <c r="AB15" i="1" s="1"/>
  <c r="AC15" i="1" s="1"/>
  <c r="Z15" i="1" s="1"/>
  <c r="E48" i="11" s="1"/>
  <c r="V23" i="11"/>
  <c r="V21" i="1"/>
  <c r="W21" i="1" s="1"/>
  <c r="X21" i="1" s="1"/>
  <c r="AB21" i="1" s="1"/>
  <c r="AC21" i="1" s="1"/>
  <c r="Z21" i="1" s="1"/>
  <c r="E53" i="11" s="1"/>
  <c r="Z6" i="1"/>
  <c r="W12" i="1" l="1"/>
  <c r="X12" i="1" s="1"/>
  <c r="AB12" i="1" s="1"/>
  <c r="AC12" i="1" s="1"/>
  <c r="U13" i="1"/>
  <c r="V17" i="1"/>
  <c r="E39" i="11"/>
  <c r="V20" i="1" l="1"/>
  <c r="V22" i="1" s="1"/>
  <c r="V24" i="1" s="1"/>
  <c r="U14" i="1"/>
  <c r="W13" i="1"/>
  <c r="X13" i="1" s="1"/>
  <c r="AB13" i="1" s="1"/>
  <c r="AC13" i="1" s="1"/>
  <c r="AD23" i="1"/>
  <c r="W14" i="1" l="1"/>
  <c r="X14" i="1" s="1"/>
  <c r="AB14" i="1" s="1"/>
  <c r="AC14" i="1" s="1"/>
  <c r="U16" i="1"/>
  <c r="V23" i="1"/>
  <c r="W23" i="1" s="1"/>
  <c r="X23" i="1" s="1"/>
  <c r="AB23" i="1" s="1"/>
  <c r="AC23" i="1" s="1"/>
  <c r="Z23" i="1" s="1"/>
  <c r="E57" i="11" s="1"/>
  <c r="W24" i="1"/>
  <c r="X24" i="1" s="1"/>
  <c r="AB24" i="1" s="1"/>
  <c r="AC24" i="1" s="1"/>
  <c r="Z24" i="1" s="1"/>
  <c r="E58" i="11" s="1"/>
  <c r="U17" i="1"/>
  <c r="U18" i="1" s="1"/>
  <c r="U22" i="1"/>
  <c r="V25" i="1" l="1"/>
  <c r="V26" i="1" s="1"/>
  <c r="V27" i="1" s="1"/>
  <c r="W16" i="1"/>
  <c r="X16" i="1" s="1"/>
  <c r="AB16" i="1" s="1"/>
  <c r="AC16" i="1" s="1"/>
  <c r="W18" i="1"/>
  <c r="X18" i="1" s="1"/>
  <c r="AB18" i="1" s="1"/>
  <c r="AC18" i="1" s="1"/>
  <c r="W17" i="1"/>
  <c r="X17" i="1" s="1"/>
  <c r="AB17" i="1" s="1"/>
  <c r="AC17" i="1" s="1"/>
  <c r="U20" i="1"/>
  <c r="U25" i="1" s="1"/>
  <c r="U26" i="1" s="1"/>
  <c r="W22" i="1"/>
  <c r="X22" i="1" s="1"/>
  <c r="AB22" i="1" s="1"/>
  <c r="AC22" i="1" s="1"/>
  <c r="AD20" i="1" l="1"/>
  <c r="W20" i="1"/>
  <c r="X20" i="1" s="1"/>
  <c r="AB20" i="1" s="1"/>
  <c r="AC20" i="1" s="1"/>
  <c r="Z20" i="1" s="1"/>
  <c r="E52" i="11" s="1"/>
  <c r="W25" i="1"/>
  <c r="X25" i="1" s="1"/>
  <c r="AB25" i="1" s="1"/>
  <c r="AC25" i="1" s="1"/>
  <c r="U27" i="1"/>
  <c r="W26" i="1"/>
  <c r="X26" i="1" s="1"/>
  <c r="AB26" i="1" s="1"/>
  <c r="AC26" i="1" s="1"/>
  <c r="AC4" i="1" l="1"/>
  <c r="AD16" i="1" s="1"/>
  <c r="Z16" i="1" s="1"/>
  <c r="E49" i="11" s="1"/>
  <c r="W27" i="1"/>
  <c r="X27" i="1" s="1"/>
  <c r="AB27" i="1" s="1"/>
  <c r="AC27" i="1" s="1"/>
  <c r="AD27" i="1"/>
  <c r="AD22" i="1"/>
  <c r="Z22" i="1" s="1"/>
  <c r="E56" i="11" s="1"/>
  <c r="AD25" i="1"/>
  <c r="Z25" i="1" s="1"/>
  <c r="T37" i="11" s="1"/>
  <c r="T23" i="11"/>
  <c r="AD17" i="1" l="1"/>
  <c r="Z17" i="1" s="1"/>
  <c r="K37" i="11" s="1"/>
  <c r="A9" i="28" s="1"/>
  <c r="J19" i="28" s="1"/>
  <c r="AD18" i="1"/>
  <c r="Z18" i="1" s="1"/>
  <c r="E50" i="11" s="1"/>
  <c r="AD8" i="1"/>
  <c r="Z8" i="1" s="1"/>
  <c r="E41" i="11" s="1"/>
  <c r="AD14" i="1"/>
  <c r="Z14" i="1" s="1"/>
  <c r="P37" i="11" s="1"/>
  <c r="AD26" i="1"/>
  <c r="Z26" i="1" s="1"/>
  <c r="E59" i="11" s="1"/>
  <c r="AD10" i="1"/>
  <c r="Z10" i="1" s="1"/>
  <c r="E43" i="11" s="1"/>
  <c r="A10" i="28" s="1"/>
  <c r="AD5" i="1"/>
  <c r="Z5" i="1" s="1"/>
  <c r="E38" i="11" s="1"/>
  <c r="AD12" i="1"/>
  <c r="Z12" i="1" s="1"/>
  <c r="E45" i="11" s="1"/>
  <c r="AD11" i="1"/>
  <c r="Z11" i="1" s="1"/>
  <c r="E44" i="11" s="1"/>
  <c r="AD13" i="1"/>
  <c r="Z13" i="1" s="1"/>
  <c r="X37" i="11" s="1"/>
  <c r="Z27" i="1"/>
  <c r="E60" i="11" s="1"/>
  <c r="X29" i="1"/>
  <c r="Q19" i="28" l="1"/>
  <c r="H19" i="28"/>
  <c r="F19" i="28"/>
  <c r="K19" i="28"/>
  <c r="L19" i="28"/>
  <c r="N19" i="28"/>
  <c r="G19" i="28"/>
  <c r="R19" i="28"/>
  <c r="D19" i="28"/>
  <c r="I19" i="28"/>
  <c r="E19" i="28"/>
  <c r="P19" i="28"/>
  <c r="M19" i="28"/>
  <c r="O19" i="28"/>
  <c r="C19" i="28"/>
  <c r="F20" i="28"/>
  <c r="J20" i="28"/>
  <c r="M20" i="28"/>
  <c r="N20" i="28"/>
  <c r="K20" i="28"/>
  <c r="Q20" i="28"/>
  <c r="D20" i="28"/>
  <c r="C20" i="28"/>
  <c r="P20" i="28"/>
  <c r="R20" i="28"/>
  <c r="L20" i="28"/>
  <c r="E20" i="28"/>
  <c r="G20" i="28"/>
  <c r="I20" i="28"/>
  <c r="O20" i="28"/>
  <c r="H20" i="28"/>
  <c r="E62" i="11"/>
  <c r="Z29" i="1"/>
  <c r="D14" i="12"/>
  <c r="U1" i="28" s="1"/>
  <c r="W20" i="28" l="1"/>
  <c r="W7" i="28"/>
  <c r="W23" i="28"/>
  <c r="W19" i="28"/>
  <c r="W4" i="28"/>
  <c r="W8" i="28"/>
  <c r="W15" i="28"/>
  <c r="W17" i="28"/>
  <c r="W10" i="28"/>
  <c r="W24" i="28"/>
  <c r="W5" i="28"/>
  <c r="W3" i="28"/>
  <c r="W2" i="28"/>
  <c r="W22" i="28"/>
  <c r="T1" i="28"/>
  <c r="W11" i="28"/>
  <c r="W6" i="28"/>
  <c r="W9" i="28"/>
  <c r="W18" i="28"/>
  <c r="W12" i="28"/>
  <c r="W16" i="28"/>
  <c r="W13" i="28"/>
  <c r="W14" i="28"/>
  <c r="W21" i="28"/>
  <c r="W1" i="28" l="1" a="1"/>
  <c r="W1" i="28" s="1"/>
  <c r="Z1" i="28" s="1"/>
  <c r="I13" i="28" s="1"/>
  <c r="I21" i="28" s="1"/>
  <c r="I23" i="28" l="1"/>
  <c r="T24" i="28"/>
  <c r="K13" i="28"/>
  <c r="K21" i="28" s="1"/>
  <c r="K22" i="28" s="1"/>
  <c r="P13" i="28"/>
  <c r="P21" i="28" s="1"/>
  <c r="P22" i="28" s="1"/>
  <c r="L13" i="28"/>
  <c r="L21" i="28" s="1"/>
  <c r="H13" i="28"/>
  <c r="H21" i="28" s="1"/>
  <c r="D13" i="28"/>
  <c r="D21" i="28" s="1"/>
  <c r="N13" i="28"/>
  <c r="N21" i="28" s="1"/>
  <c r="C13" i="28"/>
  <c r="C21" i="28" s="1"/>
  <c r="E13" i="28"/>
  <c r="E21" i="28" s="1"/>
  <c r="F13" i="28"/>
  <c r="F21" i="28" s="1"/>
  <c r="J13" i="28"/>
  <c r="J21" i="28" s="1"/>
  <c r="G13" i="28"/>
  <c r="G21" i="28" s="1"/>
  <c r="Q13" i="28"/>
  <c r="Q21" i="28" s="1"/>
  <c r="R13" i="28"/>
  <c r="R21" i="28" s="1"/>
  <c r="O13" i="28"/>
  <c r="O21" i="28" s="1"/>
  <c r="M13" i="28"/>
  <c r="M21" i="28" s="1"/>
  <c r="X24" i="28"/>
  <c r="D37" i="12"/>
  <c r="L23" i="28"/>
  <c r="P23" i="28"/>
  <c r="F23" i="28" l="1"/>
  <c r="G22" i="28"/>
  <c r="G23" i="28"/>
  <c r="C22" i="28"/>
  <c r="C23" i="28"/>
  <c r="H22" i="28"/>
  <c r="H23" i="28"/>
  <c r="O22" i="28"/>
  <c r="O23" i="28"/>
  <c r="Q23" i="28"/>
  <c r="D22" i="28"/>
  <c r="D23" i="28"/>
  <c r="M22" i="28"/>
  <c r="M23" i="28"/>
  <c r="E23" i="28"/>
  <c r="N23" i="28"/>
  <c r="R23" i="28"/>
  <c r="J23" i="28"/>
  <c r="K23" i="28"/>
  <c r="E22" i="28" l="1"/>
  <c r="F22" i="28" l="1"/>
  <c r="I22" i="28" l="1"/>
  <c r="J22" i="28" l="1"/>
  <c r="L22" i="28" l="1"/>
  <c r="N22" i="28" s="1"/>
  <c r="Q22" i="28" s="1"/>
  <c r="R22" i="28" s="1"/>
  <c r="B22" i="28" l="1"/>
  <c r="B23" i="28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<sst xmlns="http://schemas.openxmlformats.org/spreadsheetml/2006/main" count="5896" uniqueCount="3007">
  <si>
    <t>Armas cuerpo a cuerpo</t>
  </si>
  <si>
    <t>Armas de fuego</t>
  </si>
  <si>
    <t>Armas pesadas</t>
  </si>
  <si>
    <t>Atletismo</t>
  </si>
  <si>
    <t>Birlar</t>
  </si>
  <si>
    <t>Burocracia</t>
  </si>
  <si>
    <t>Base</t>
  </si>
  <si>
    <t>Combate sin armas</t>
  </si>
  <si>
    <t>Conducir</t>
  </si>
  <si>
    <t>Demoliciones</t>
  </si>
  <si>
    <t>Disfraz</t>
  </si>
  <si>
    <t>Mecánica</t>
  </si>
  <si>
    <t>Montar</t>
  </si>
  <si>
    <t>Ocultar</t>
  </si>
  <si>
    <t>Pilotar</t>
  </si>
  <si>
    <t>Preparación</t>
  </si>
  <si>
    <t>Primeros auxilios</t>
  </si>
  <si>
    <t>Psicoterapia</t>
  </si>
  <si>
    <t>Sentir el peligro</t>
  </si>
  <si>
    <t>Sigilo</t>
  </si>
  <si>
    <t>Antropología</t>
  </si>
  <si>
    <t>Académicas</t>
  </si>
  <si>
    <t>Interpersonales</t>
  </si>
  <si>
    <t>Técnicas</t>
  </si>
  <si>
    <t>Servicio militar</t>
  </si>
  <si>
    <t>Departamento</t>
  </si>
  <si>
    <t>Resto</t>
  </si>
  <si>
    <t>Final</t>
  </si>
  <si>
    <t>Arqueología</t>
  </si>
  <si>
    <t>Astronomía</t>
  </si>
  <si>
    <t>Biología</t>
  </si>
  <si>
    <t>Ciencia militar</t>
  </si>
  <si>
    <t>Ciencias Ocultas</t>
  </si>
  <si>
    <t>Contabilidad</t>
  </si>
  <si>
    <t>Criminología</t>
  </si>
  <si>
    <t>Derecho</t>
  </si>
  <si>
    <t>Historia</t>
  </si>
  <si>
    <t>Lengua Extranjera</t>
  </si>
  <si>
    <t>Lo antinatural</t>
  </si>
  <si>
    <t>Medicina</t>
  </si>
  <si>
    <t>Adulación</t>
  </si>
  <si>
    <t>Agencia</t>
  </si>
  <si>
    <t>Bajos fondos</t>
  </si>
  <si>
    <t>Confortar</t>
  </si>
  <si>
    <t>Espionaje</t>
  </si>
  <si>
    <t>HUMINT</t>
  </si>
  <si>
    <t>Inspiración</t>
  </si>
  <si>
    <t>Interrogatorio</t>
  </si>
  <si>
    <t>Intimidación</t>
  </si>
  <si>
    <t>Jerga policial</t>
  </si>
  <si>
    <t>Negociar</t>
  </si>
  <si>
    <t>Análisis de tráfico</t>
  </si>
  <si>
    <t>Arquitectura</t>
  </si>
  <si>
    <t>Arte</t>
  </si>
  <si>
    <t>Ciencia alternativa</t>
  </si>
  <si>
    <t>Criptografía</t>
  </si>
  <si>
    <t>Farmacología</t>
  </si>
  <si>
    <t>Física</t>
  </si>
  <si>
    <t>Fotografía</t>
  </si>
  <si>
    <t>Medicina forense</t>
  </si>
  <si>
    <t>Observación</t>
  </si>
  <si>
    <t>Química</t>
  </si>
  <si>
    <t>Recuperación de datos</t>
  </si>
  <si>
    <t>SIGINT</t>
  </si>
  <si>
    <t>Supervivencia</t>
  </si>
  <si>
    <t>Contactos</t>
  </si>
  <si>
    <t>Cordura</t>
  </si>
  <si>
    <t>Estabilidad</t>
  </si>
  <si>
    <t>Salud</t>
  </si>
  <si>
    <t>Total Generales</t>
  </si>
  <si>
    <t>Total Investigación</t>
  </si>
  <si>
    <t>Sin servicio</t>
  </si>
  <si>
    <t>Alistamiento en tiemposde paz</t>
  </si>
  <si>
    <t>Capellan</t>
  </si>
  <si>
    <t>Médico</t>
  </si>
  <si>
    <t>Capellan en servicio activo</t>
  </si>
  <si>
    <t>Médico en servicio activo</t>
  </si>
  <si>
    <t>n puntos Aleatorio entre 3 habilidades</t>
  </si>
  <si>
    <t>n puntos aleatorios entre 2 habilidades</t>
  </si>
  <si>
    <t>n puntos Aleatorio entre 4 habilidades</t>
  </si>
  <si>
    <t>n puntos Aleatorio entre 5 habilidades</t>
  </si>
  <si>
    <t>n puntos Aleatorio entre 6 habilidades</t>
  </si>
  <si>
    <t>n puntos Aleatorio entre 7 habilidades</t>
  </si>
  <si>
    <t>n puntos Aleatorio entre 8 habilidades</t>
  </si>
  <si>
    <t>n puntos Aleatorio entre 9 habilidades</t>
  </si>
  <si>
    <t>n puntos Aleatorio entre 10 habilidades</t>
  </si>
  <si>
    <t>Cuerpo médico del ejército</t>
  </si>
  <si>
    <t>Psiquiatra</t>
  </si>
  <si>
    <t>Marinero</t>
  </si>
  <si>
    <t>Piloto</t>
  </si>
  <si>
    <t>Marinero en servicio activo</t>
  </si>
  <si>
    <t>Piloto en servicio activo</t>
  </si>
  <si>
    <t>Operador en USAFSS Big Eye</t>
  </si>
  <si>
    <t>Guardia costera</t>
  </si>
  <si>
    <t>Guardia costera en servicio activo</t>
  </si>
  <si>
    <t>Soldado</t>
  </si>
  <si>
    <t>Infante de marina</t>
  </si>
  <si>
    <t>Soldado en servicio activo</t>
  </si>
  <si>
    <t>Infante de marina en servicio activo</t>
  </si>
  <si>
    <t>n puntos Aleatorio entre 11 habilidades</t>
  </si>
  <si>
    <t>n puntos Aleatorio entre 12 habilidades</t>
  </si>
  <si>
    <t>Grupo de Operaciones Psicológicas (Ejercito de los EEUU)</t>
  </si>
  <si>
    <t>Grupo de Operaciones Psicológicas en servicio activo (Ejercito de los EEUU)</t>
  </si>
  <si>
    <t>Especialista en Inteligencia Urbana de USAIC</t>
  </si>
  <si>
    <t>Fuerzas especiales</t>
  </si>
  <si>
    <t>Investigador ARPA</t>
  </si>
  <si>
    <t>Investigador AFOSI</t>
  </si>
  <si>
    <t>Investigador AEC</t>
  </si>
  <si>
    <t>Dirección de Inteligencia analítica (CIA)</t>
  </si>
  <si>
    <t>Supervisor de dirección de planes (CIA)</t>
  </si>
  <si>
    <t>Operativo de dirección de planes (CIA)</t>
  </si>
  <si>
    <t>Especialista en la oficina de investigación y desarrollo (ORD) (CIA)</t>
  </si>
  <si>
    <t>Oficial de la división de acción política (PAD) (CIA)</t>
  </si>
  <si>
    <t>Agente dela división de operaciones especiales (SOD) (CIA)</t>
  </si>
  <si>
    <t>Especialista en allanamiento clandestino (CIA)</t>
  </si>
  <si>
    <t>Investigador del CDC</t>
  </si>
  <si>
    <t>Analista de la DIA</t>
  </si>
  <si>
    <t>Agregado militar (DIA)</t>
  </si>
  <si>
    <t>Investigador del DRD en la LoC</t>
  </si>
  <si>
    <t>Investigador de laboratorio del FBI</t>
  </si>
  <si>
    <t>Agente especial del FBI</t>
  </si>
  <si>
    <t>Agente encubierto del FBI</t>
  </si>
  <si>
    <t>Agente de la FBN</t>
  </si>
  <si>
    <t>Ingeniero de la NASA</t>
  </si>
  <si>
    <t>Ingeniero de sistemas NRO</t>
  </si>
  <si>
    <t>Analista de la NSA</t>
  </si>
  <si>
    <t>Especialista de seguridad de la NSA</t>
  </si>
  <si>
    <t>Analista de la ONI</t>
  </si>
  <si>
    <t>Supervisor del TF157 (ONI)</t>
  </si>
  <si>
    <t>Analista del INR (Departamento de Estado)</t>
  </si>
  <si>
    <t>Funcionario del Ministerio de Exteriores (Departamento de Estado)</t>
  </si>
  <si>
    <t>Marshal de los EEUU</t>
  </si>
  <si>
    <t>Activista</t>
  </si>
  <si>
    <t>n Hab</t>
  </si>
  <si>
    <t>G Hab</t>
  </si>
  <si>
    <t>P Hab</t>
  </si>
  <si>
    <t>Arqueólogo</t>
  </si>
  <si>
    <t>Gánster</t>
  </si>
  <si>
    <t>Base Activista/Gánster/Guerrero Tribal</t>
  </si>
  <si>
    <t>Ingeniero</t>
  </si>
  <si>
    <t>Técnico</t>
  </si>
  <si>
    <t>Académico Químico</t>
  </si>
  <si>
    <t>Académico Biólogo</t>
  </si>
  <si>
    <t>Académico Físico</t>
  </si>
  <si>
    <t>Académico Matemático</t>
  </si>
  <si>
    <t>Académico Historiador</t>
  </si>
  <si>
    <t>Académico Arquitecto</t>
  </si>
  <si>
    <t>Académico Economista</t>
  </si>
  <si>
    <t>Académico Arte</t>
  </si>
  <si>
    <t>Guerrero Tribal</t>
  </si>
  <si>
    <t>n puntos Aleatorio entre 13 habilidades</t>
  </si>
  <si>
    <t>Servicio Militar</t>
  </si>
  <si>
    <t>Trasfondo</t>
  </si>
  <si>
    <t>Vinculos</t>
  </si>
  <si>
    <t>ptos Generales</t>
  </si>
  <si>
    <t>ptos Investigacion</t>
  </si>
  <si>
    <t>Random</t>
  </si>
  <si>
    <t>Agencia de proyectos de investigación avanzada (ARPA)</t>
  </si>
  <si>
    <t>Oficina de Investigaciones Especiales de la Fuerza Aérea (AFOSI)</t>
  </si>
  <si>
    <t>Comisión dela Energía Atómica (AEC)</t>
  </si>
  <si>
    <t>Agencia Central de Inteligencia (CIA)</t>
  </si>
  <si>
    <t>Diseñador de la división de Servicios Técnicos (TSD) (CIA)</t>
  </si>
  <si>
    <t>Centro de Enfermedades Contagiosas (CDC)</t>
  </si>
  <si>
    <t>Agenciade Inteligencia de Defensa (DIA)</t>
  </si>
  <si>
    <t>División de Investigación de Defensa (DRD), Biblioteca del Congreso (LoC)</t>
  </si>
  <si>
    <t>Oficina Federal de Investigación (FBI)</t>
  </si>
  <si>
    <t>División de Inteligencia Nacional (operaciones encubiertas) (FBI)</t>
  </si>
  <si>
    <t>División de Seguridad Nacional</t>
  </si>
  <si>
    <t>Oficina Federal de Narcóticos (FBN)</t>
  </si>
  <si>
    <t>Administración Nacional del Aire y del Espacio (NASA)</t>
  </si>
  <si>
    <t>Oficina Nacional de Reconocimiento (NRO)</t>
  </si>
  <si>
    <t>Agencia de Seguridad Nacional (NSA)</t>
  </si>
  <si>
    <t>Oficina de Inteligencia Naval (ONI)</t>
  </si>
  <si>
    <t>Departamento de Estado</t>
  </si>
  <si>
    <t>Servicio de Marshals de los Estados Unidos</t>
  </si>
  <si>
    <t>EEUU</t>
  </si>
  <si>
    <t>MUNDO</t>
  </si>
  <si>
    <t>Agente especial de la SY (Departamento de Estado)</t>
  </si>
  <si>
    <t>Localización</t>
  </si>
  <si>
    <t>No Gubernamental</t>
  </si>
  <si>
    <t>Puntos de Construcción para Investigación</t>
  </si>
  <si>
    <t>Puntos de Construcción Capacidades Generales</t>
  </si>
  <si>
    <t>Base Resto</t>
  </si>
  <si>
    <t>Total</t>
  </si>
  <si>
    <t>Hab</t>
  </si>
  <si>
    <t>index</t>
  </si>
  <si>
    <t>Fuerza</t>
  </si>
  <si>
    <t>Inteligencia</t>
  </si>
  <si>
    <t>Agilidad</t>
  </si>
  <si>
    <t>Destreza</t>
  </si>
  <si>
    <t>Voluntad</t>
  </si>
  <si>
    <t>Fortaleza</t>
  </si>
  <si>
    <t>Sabiduría</t>
  </si>
  <si>
    <t>Inteligente</t>
  </si>
  <si>
    <t>Sigiloso</t>
  </si>
  <si>
    <t>Mañoso</t>
  </si>
  <si>
    <t>Matón</t>
  </si>
  <si>
    <t>Sanitario</t>
  </si>
  <si>
    <t>Perfil</t>
  </si>
  <si>
    <t>Total Plantillas</t>
  </si>
  <si>
    <t>Habilidades Generales</t>
  </si>
  <si>
    <t>n puntos Aleatorio entre 14 habilidades</t>
  </si>
  <si>
    <t>Sin Servicio</t>
  </si>
  <si>
    <t>Total H Generales</t>
  </si>
  <si>
    <t>Altruismo</t>
  </si>
  <si>
    <t>Expiación</t>
  </si>
  <si>
    <t>Compañerismo</t>
  </si>
  <si>
    <t>Deber</t>
  </si>
  <si>
    <t>Misterio</t>
  </si>
  <si>
    <t>Patriotismo</t>
  </si>
  <si>
    <t>Venganza</t>
  </si>
  <si>
    <t>Buscador de emociones</t>
  </si>
  <si>
    <t>Motivación</t>
  </si>
  <si>
    <t xml:space="preserve">HOJA DE REGISTRO </t>
  </si>
  <si>
    <t>DEL AGENTE</t>
  </si>
  <si>
    <t>ESTABILIDAD</t>
  </si>
  <si>
    <t>Capacidades Técnicas</t>
  </si>
  <si>
    <t>Capacidades Interpersonales</t>
  </si>
  <si>
    <t>Capacidades Académicas</t>
  </si>
  <si>
    <t>CORDURA</t>
  </si>
  <si>
    <t>SALUD</t>
  </si>
  <si>
    <t>DETALLES DEL AGENTE</t>
  </si>
  <si>
    <t>Hoja de Servicio</t>
  </si>
  <si>
    <t>Servicio militar:</t>
  </si>
  <si>
    <t>Entrenamiento Especial (Arma):</t>
  </si>
  <si>
    <t>Entrenamiento Especial (Habilidad):</t>
  </si>
  <si>
    <t>Hipergeometría</t>
  </si>
  <si>
    <t>Nombre del Jugador:</t>
  </si>
  <si>
    <t>Nombre del Agente:</t>
  </si>
  <si>
    <t>Edad y fecha de nac:</t>
  </si>
  <si>
    <t>Nacionalidad:</t>
  </si>
  <si>
    <t>Rama/Departamento:</t>
  </si>
  <si>
    <t>Profesión/Rango:</t>
  </si>
  <si>
    <t>Educación:</t>
  </si>
  <si>
    <t>Motivación:</t>
  </si>
  <si>
    <t>Adaptado a:</t>
  </si>
  <si>
    <t>Violencia</t>
  </si>
  <si>
    <t>Impotencia</t>
  </si>
  <si>
    <t>Potencial:</t>
  </si>
  <si>
    <t>Valor:</t>
  </si>
  <si>
    <t>HOJA DE SERVICIO/BIOGRAFÍA</t>
  </si>
  <si>
    <t>EVENTO INCITADOR:</t>
  </si>
  <si>
    <t>CAPACIDADES DE INVESTIGACIÓN</t>
  </si>
  <si>
    <t>Corrección 1/2</t>
  </si>
  <si>
    <t>2º</t>
  </si>
  <si>
    <t>1º</t>
  </si>
  <si>
    <t>Pos</t>
  </si>
  <si>
    <t>Suma</t>
  </si>
  <si>
    <t>Estabilidad Max</t>
  </si>
  <si>
    <t>Cordura Max</t>
  </si>
  <si>
    <t>Salud Max</t>
  </si>
  <si>
    <t>Estabilidad Min</t>
  </si>
  <si>
    <t>Cordura Min</t>
  </si>
  <si>
    <t>Salud Min</t>
  </si>
  <si>
    <t>Max</t>
  </si>
  <si>
    <t>Min</t>
  </si>
  <si>
    <t>Corregidos</t>
  </si>
  <si>
    <t>Revelación</t>
  </si>
  <si>
    <t>Violencia extrema</t>
  </si>
  <si>
    <t>Cautiverio o encarcelamiento</t>
  </si>
  <si>
    <t>Experiencia dura</t>
  </si>
  <si>
    <t>Cosas que la humanidad no debería saber</t>
  </si>
  <si>
    <t>Ninguna</t>
  </si>
  <si>
    <t>VINCULOS</t>
  </si>
  <si>
    <t>CONTACTOS</t>
  </si>
  <si>
    <t>Nombre</t>
  </si>
  <si>
    <t>Notas</t>
  </si>
  <si>
    <t>TASTORNOS</t>
  </si>
  <si>
    <t>EQUIPO/ARMAS</t>
  </si>
  <si>
    <t>Vinculos en Delta Green</t>
  </si>
  <si>
    <t>Viculos</t>
  </si>
  <si>
    <t>Trastorno Antinatural</t>
  </si>
  <si>
    <t>Amnesia</t>
  </si>
  <si>
    <t>Megalomanía</t>
  </si>
  <si>
    <t>Personalidad múltiple</t>
  </si>
  <si>
    <t>Pesadillas</t>
  </si>
  <si>
    <t>Paranoia</t>
  </si>
  <si>
    <t>Esquizofrenia</t>
  </si>
  <si>
    <t>Trastorno</t>
  </si>
  <si>
    <t>Final + Rev</t>
  </si>
  <si>
    <t>Reserva de Contactos sin gastar:</t>
  </si>
  <si>
    <t>Dif+</t>
  </si>
  <si>
    <t>Suboficial</t>
  </si>
  <si>
    <t>Sargento primero</t>
  </si>
  <si>
    <t>Contramaestre en Jefe</t>
  </si>
  <si>
    <t>Alferez</t>
  </si>
  <si>
    <t>Alferez de fragata</t>
  </si>
  <si>
    <t>Teniente</t>
  </si>
  <si>
    <t>Alferez de Navío</t>
  </si>
  <si>
    <t>Capitán</t>
  </si>
  <si>
    <t>Teniente de navío</t>
  </si>
  <si>
    <t>Comandante</t>
  </si>
  <si>
    <t>Teniente Coronel</t>
  </si>
  <si>
    <t>Tierra</t>
  </si>
  <si>
    <t>Both</t>
  </si>
  <si>
    <t>Mar</t>
  </si>
  <si>
    <t>No</t>
  </si>
  <si>
    <t>Cabo</t>
  </si>
  <si>
    <t xml:space="preserve">Médico </t>
  </si>
  <si>
    <t xml:space="preserve">Marinero </t>
  </si>
  <si>
    <t xml:space="preserve">Piloto </t>
  </si>
  <si>
    <t xml:space="preserve">Guardia costera </t>
  </si>
  <si>
    <t xml:space="preserve">Soldado </t>
  </si>
  <si>
    <t xml:space="preserve">Infante de marina </t>
  </si>
  <si>
    <t>Olivia</t>
  </si>
  <si>
    <t>Emma</t>
  </si>
  <si>
    <t>Ava</t>
  </si>
  <si>
    <t>Charlotte</t>
  </si>
  <si>
    <t>Sophia</t>
  </si>
  <si>
    <t>Amelia</t>
  </si>
  <si>
    <t>Isabella</t>
  </si>
  <si>
    <t>Mia</t>
  </si>
  <si>
    <t>Evelyn</t>
  </si>
  <si>
    <t>Harper</t>
  </si>
  <si>
    <t>Camila</t>
  </si>
  <si>
    <t>Gianna</t>
  </si>
  <si>
    <t>Abigail</t>
  </si>
  <si>
    <t>Luna</t>
  </si>
  <si>
    <t>Ella</t>
  </si>
  <si>
    <t>Elizabeth</t>
  </si>
  <si>
    <t>Sofia</t>
  </si>
  <si>
    <t>Emily</t>
  </si>
  <si>
    <t>Avery</t>
  </si>
  <si>
    <t>Mila</t>
  </si>
  <si>
    <t>Scarlett</t>
  </si>
  <si>
    <t>Eleanor</t>
  </si>
  <si>
    <t>Madison</t>
  </si>
  <si>
    <t>Layla</t>
  </si>
  <si>
    <t>Penelope</t>
  </si>
  <si>
    <t>Aria</t>
  </si>
  <si>
    <t>Chloe</t>
  </si>
  <si>
    <t>Grace</t>
  </si>
  <si>
    <t>Ellie</t>
  </si>
  <si>
    <t>Nora</t>
  </si>
  <si>
    <t>Hazel</t>
  </si>
  <si>
    <t>Zoey</t>
  </si>
  <si>
    <t>Riley</t>
  </si>
  <si>
    <t>Victoria</t>
  </si>
  <si>
    <t>Lily</t>
  </si>
  <si>
    <t>Aurora</t>
  </si>
  <si>
    <t>Violet</t>
  </si>
  <si>
    <t>Nova</t>
  </si>
  <si>
    <t>Hannah</t>
  </si>
  <si>
    <t>Emilia</t>
  </si>
  <si>
    <t>Zoe</t>
  </si>
  <si>
    <t>Stella</t>
  </si>
  <si>
    <t>Everly</t>
  </si>
  <si>
    <t>Isla</t>
  </si>
  <si>
    <t>Leah</t>
  </si>
  <si>
    <t>Lillian</t>
  </si>
  <si>
    <t>Addison</t>
  </si>
  <si>
    <t>Willow</t>
  </si>
  <si>
    <t>Lucy</t>
  </si>
  <si>
    <t>Paisley</t>
  </si>
  <si>
    <t>Natalie</t>
  </si>
  <si>
    <t>Naomi</t>
  </si>
  <si>
    <t>Eliana</t>
  </si>
  <si>
    <t>Brooklyn</t>
  </si>
  <si>
    <t>Elena</t>
  </si>
  <si>
    <t>Aubrey</t>
  </si>
  <si>
    <t>Claire</t>
  </si>
  <si>
    <t>Ivy</t>
  </si>
  <si>
    <t>Kinsley</t>
  </si>
  <si>
    <t>Audrey</t>
  </si>
  <si>
    <t>Maya</t>
  </si>
  <si>
    <t>Genesis</t>
  </si>
  <si>
    <t>Skylar</t>
  </si>
  <si>
    <t>Bella</t>
  </si>
  <si>
    <t>Aaliyah</t>
  </si>
  <si>
    <t>Madelyn</t>
  </si>
  <si>
    <t>Savannah</t>
  </si>
  <si>
    <t>Anna</t>
  </si>
  <si>
    <t>Delilah</t>
  </si>
  <si>
    <t>Serenity</t>
  </si>
  <si>
    <t>Caroline</t>
  </si>
  <si>
    <t>Kennedy</t>
  </si>
  <si>
    <t>Valentina</t>
  </si>
  <si>
    <t>Ruby</t>
  </si>
  <si>
    <t>Sophie</t>
  </si>
  <si>
    <t>Alice</t>
  </si>
  <si>
    <t>Gabriella</t>
  </si>
  <si>
    <t>Sadie</t>
  </si>
  <si>
    <t>Ariana</t>
  </si>
  <si>
    <t>Allison</t>
  </si>
  <si>
    <t>Hailey</t>
  </si>
  <si>
    <t>Autumn</t>
  </si>
  <si>
    <t>Nevaeh</t>
  </si>
  <si>
    <t>Natalia</t>
  </si>
  <si>
    <t>Quinn</t>
  </si>
  <si>
    <t>Josephine</t>
  </si>
  <si>
    <t>Sarah</t>
  </si>
  <si>
    <t>Cora</t>
  </si>
  <si>
    <t>Emery</t>
  </si>
  <si>
    <t>Samantha</t>
  </si>
  <si>
    <t>Piper</t>
  </si>
  <si>
    <t>Leilani</t>
  </si>
  <si>
    <t>Eva</t>
  </si>
  <si>
    <t>Everleigh</t>
  </si>
  <si>
    <t>Madeline</t>
  </si>
  <si>
    <t>Lydia</t>
  </si>
  <si>
    <t>Jade</t>
  </si>
  <si>
    <t>Peyton</t>
  </si>
  <si>
    <t>Brielle</t>
  </si>
  <si>
    <t>Adeline</t>
  </si>
  <si>
    <t>Vivian</t>
  </si>
  <si>
    <t>Rylee</t>
  </si>
  <si>
    <t>Clara</t>
  </si>
  <si>
    <t>Raelynn</t>
  </si>
  <si>
    <t>Melanie</t>
  </si>
  <si>
    <t>Melody</t>
  </si>
  <si>
    <t>Julia</t>
  </si>
  <si>
    <t>Athena</t>
  </si>
  <si>
    <t>Maria</t>
  </si>
  <si>
    <t>Liliana</t>
  </si>
  <si>
    <t>Hadley</t>
  </si>
  <si>
    <t>Arya</t>
  </si>
  <si>
    <t>Rose</t>
  </si>
  <si>
    <t>Reagan</t>
  </si>
  <si>
    <t>Eliza</t>
  </si>
  <si>
    <t>Adalynn</t>
  </si>
  <si>
    <t>Kaylee</t>
  </si>
  <si>
    <t>Lyla</t>
  </si>
  <si>
    <t>Mackenzie</t>
  </si>
  <si>
    <t>Alaia</t>
  </si>
  <si>
    <t>Isabelle</t>
  </si>
  <si>
    <t>Charlie</t>
  </si>
  <si>
    <t>Arianna</t>
  </si>
  <si>
    <t>Mary</t>
  </si>
  <si>
    <t>Remi</t>
  </si>
  <si>
    <t>Margaret</t>
  </si>
  <si>
    <t>Iris</t>
  </si>
  <si>
    <t>Parker</t>
  </si>
  <si>
    <t>Ximena</t>
  </si>
  <si>
    <t>Eden</t>
  </si>
  <si>
    <t>Ayla</t>
  </si>
  <si>
    <t>Kylie</t>
  </si>
  <si>
    <t>Elliana</t>
  </si>
  <si>
    <t>Josie</t>
  </si>
  <si>
    <t>Katherine</t>
  </si>
  <si>
    <t>Faith</t>
  </si>
  <si>
    <t>Alexandra</t>
  </si>
  <si>
    <t>Eloise</t>
  </si>
  <si>
    <t>Adalyn</t>
  </si>
  <si>
    <t>Amaya</t>
  </si>
  <si>
    <t>Jasmine</t>
  </si>
  <si>
    <t>Amara</t>
  </si>
  <si>
    <t>Daisy</t>
  </si>
  <si>
    <t>Reese</t>
  </si>
  <si>
    <t>Valerie</t>
  </si>
  <si>
    <t>Brianna</t>
  </si>
  <si>
    <t>Cecilia</t>
  </si>
  <si>
    <t>Andrea</t>
  </si>
  <si>
    <t>Summer</t>
  </si>
  <si>
    <t>Valeria</t>
  </si>
  <si>
    <t>Norah</t>
  </si>
  <si>
    <t>Ariella</t>
  </si>
  <si>
    <t>Esther</t>
  </si>
  <si>
    <t>Ashley</t>
  </si>
  <si>
    <t>Emerson</t>
  </si>
  <si>
    <t>Aubree</t>
  </si>
  <si>
    <t>Isabel</t>
  </si>
  <si>
    <t>Anastasia</t>
  </si>
  <si>
    <t>Ryleigh</t>
  </si>
  <si>
    <t>Khloe</t>
  </si>
  <si>
    <t>Taylor</t>
  </si>
  <si>
    <t>Londyn</t>
  </si>
  <si>
    <t>Lucia</t>
  </si>
  <si>
    <t>Emersyn</t>
  </si>
  <si>
    <t>Callie</t>
  </si>
  <si>
    <t>Sienna</t>
  </si>
  <si>
    <t>Blakely</t>
  </si>
  <si>
    <t>Kehlani</t>
  </si>
  <si>
    <t>Genevieve</t>
  </si>
  <si>
    <t>Alina</t>
  </si>
  <si>
    <t>Bailey</t>
  </si>
  <si>
    <t>Juniper</t>
  </si>
  <si>
    <t>Maeve</t>
  </si>
  <si>
    <t>Molly</t>
  </si>
  <si>
    <t>Harmony</t>
  </si>
  <si>
    <t>Georgia</t>
  </si>
  <si>
    <t>Magnolia</t>
  </si>
  <si>
    <t>Catalina</t>
  </si>
  <si>
    <t>Freya</t>
  </si>
  <si>
    <t>Juliette</t>
  </si>
  <si>
    <t>Sloane</t>
  </si>
  <si>
    <t>June</t>
  </si>
  <si>
    <t>Sara</t>
  </si>
  <si>
    <t>Ada</t>
  </si>
  <si>
    <t>Kimberly</t>
  </si>
  <si>
    <t>River</t>
  </si>
  <si>
    <t>Ember</t>
  </si>
  <si>
    <t>Juliana</t>
  </si>
  <si>
    <t>Aliyah</t>
  </si>
  <si>
    <t>Millie</t>
  </si>
  <si>
    <t>Brynlee</t>
  </si>
  <si>
    <t>Teagan</t>
  </si>
  <si>
    <t>Morgan</t>
  </si>
  <si>
    <t>Jordyn</t>
  </si>
  <si>
    <t>London</t>
  </si>
  <si>
    <t>Alaina</t>
  </si>
  <si>
    <t>Olive</t>
  </si>
  <si>
    <t>Rosalie</t>
  </si>
  <si>
    <t>Alyssa</t>
  </si>
  <si>
    <t>Ariel</t>
  </si>
  <si>
    <t>Finley</t>
  </si>
  <si>
    <t>Arabella</t>
  </si>
  <si>
    <t>Journee</t>
  </si>
  <si>
    <t>Hope</t>
  </si>
  <si>
    <t>Leila</t>
  </si>
  <si>
    <t>Alana</t>
  </si>
  <si>
    <t>Gemma</t>
  </si>
  <si>
    <t>Vanessa</t>
  </si>
  <si>
    <t>Gracie</t>
  </si>
  <si>
    <t>Noelle</t>
  </si>
  <si>
    <t>Marley</t>
  </si>
  <si>
    <t>Elise</t>
  </si>
  <si>
    <t>Presley</t>
  </si>
  <si>
    <t>Kamila</t>
  </si>
  <si>
    <t>Zara</t>
  </si>
  <si>
    <t>Amy</t>
  </si>
  <si>
    <t>Kayla</t>
  </si>
  <si>
    <t>Payton</t>
  </si>
  <si>
    <t>Blake</t>
  </si>
  <si>
    <t>Ruth</t>
  </si>
  <si>
    <t>Alani</t>
  </si>
  <si>
    <t>Annabelle</t>
  </si>
  <si>
    <t>Sage</t>
  </si>
  <si>
    <t>Aspen</t>
  </si>
  <si>
    <t>Laila</t>
  </si>
  <si>
    <t>Lila</t>
  </si>
  <si>
    <t>Rachel</t>
  </si>
  <si>
    <t>Trinity</t>
  </si>
  <si>
    <t>Daniela</t>
  </si>
  <si>
    <t>Alexa</t>
  </si>
  <si>
    <t>Lilly</t>
  </si>
  <si>
    <t>Lauren</t>
  </si>
  <si>
    <t>Elsie</t>
  </si>
  <si>
    <t>Margot</t>
  </si>
  <si>
    <t>Adelyn</t>
  </si>
  <si>
    <t>Zuri</t>
  </si>
  <si>
    <t>Brooke</t>
  </si>
  <si>
    <t>Sawyer</t>
  </si>
  <si>
    <t>Lilah</t>
  </si>
  <si>
    <t>Lola</t>
  </si>
  <si>
    <t>Selena</t>
  </si>
  <si>
    <t>Mya</t>
  </si>
  <si>
    <t>Sydney</t>
  </si>
  <si>
    <t>Diana</t>
  </si>
  <si>
    <t>Ana</t>
  </si>
  <si>
    <t>Vera</t>
  </si>
  <si>
    <t>Alayna</t>
  </si>
  <si>
    <t>Nyla</t>
  </si>
  <si>
    <t>Elaina</t>
  </si>
  <si>
    <t>Rebecca</t>
  </si>
  <si>
    <t>Angela</t>
  </si>
  <si>
    <t>Kali</t>
  </si>
  <si>
    <t>Alivia</t>
  </si>
  <si>
    <t>Raegan</t>
  </si>
  <si>
    <t>Rowan</t>
  </si>
  <si>
    <t>Phoebe</t>
  </si>
  <si>
    <t>Camilla</t>
  </si>
  <si>
    <t>Joanna</t>
  </si>
  <si>
    <t>Malia</t>
  </si>
  <si>
    <t>Vivienne</t>
  </si>
  <si>
    <t>Dakota</t>
  </si>
  <si>
    <t>Brooklynn</t>
  </si>
  <si>
    <t>Evangeline</t>
  </si>
  <si>
    <t>Camille</t>
  </si>
  <si>
    <t>Jane</t>
  </si>
  <si>
    <t>Nicole</t>
  </si>
  <si>
    <t>Catherine</t>
  </si>
  <si>
    <t>Jocelyn</t>
  </si>
  <si>
    <t>Julianna</t>
  </si>
  <si>
    <t>Lena</t>
  </si>
  <si>
    <t>Lucille</t>
  </si>
  <si>
    <t>Mckenna</t>
  </si>
  <si>
    <t>Paige</t>
  </si>
  <si>
    <t>Adelaide</t>
  </si>
  <si>
    <t>Charlee</t>
  </si>
  <si>
    <t>Mariana</t>
  </si>
  <si>
    <t>Myla</t>
  </si>
  <si>
    <t>Mckenzie</t>
  </si>
  <si>
    <t>Tessa</t>
  </si>
  <si>
    <t>Miriam</t>
  </si>
  <si>
    <t>Oakley</t>
  </si>
  <si>
    <t>Kailani</t>
  </si>
  <si>
    <t>Alayah</t>
  </si>
  <si>
    <t>Amira</t>
  </si>
  <si>
    <t>Adaline</t>
  </si>
  <si>
    <t>Phoenix</t>
  </si>
  <si>
    <t>Milani</t>
  </si>
  <si>
    <t>Annie</t>
  </si>
  <si>
    <t>Lia</t>
  </si>
  <si>
    <t>Angelina</t>
  </si>
  <si>
    <t>Harley</t>
  </si>
  <si>
    <t>Cali</t>
  </si>
  <si>
    <t>Maggie</t>
  </si>
  <si>
    <t>Hayden</t>
  </si>
  <si>
    <t>Leia</t>
  </si>
  <si>
    <t>Fiona</t>
  </si>
  <si>
    <t>Briella</t>
  </si>
  <si>
    <t>Journey</t>
  </si>
  <si>
    <t>Lennon</t>
  </si>
  <si>
    <t>Saylor</t>
  </si>
  <si>
    <t>Jayla</t>
  </si>
  <si>
    <t>Kaia</t>
  </si>
  <si>
    <t>Thea</t>
  </si>
  <si>
    <t>Adriana</t>
  </si>
  <si>
    <t>Mariah</t>
  </si>
  <si>
    <t>Juliet</t>
  </si>
  <si>
    <t>Oaklynn</t>
  </si>
  <si>
    <t>Kiara</t>
  </si>
  <si>
    <t>Alexis</t>
  </si>
  <si>
    <t>Haven</t>
  </si>
  <si>
    <t>Aniyah</t>
  </si>
  <si>
    <t>Delaney</t>
  </si>
  <si>
    <t>Gracelynn</t>
  </si>
  <si>
    <t>Kendall</t>
  </si>
  <si>
    <t>Winter</t>
  </si>
  <si>
    <t>Lilith</t>
  </si>
  <si>
    <t>Logan</t>
  </si>
  <si>
    <t>Amiyah</t>
  </si>
  <si>
    <t>Evie</t>
  </si>
  <si>
    <t>Alexandria</t>
  </si>
  <si>
    <t>Gracelyn</t>
  </si>
  <si>
    <t>Gabriela</t>
  </si>
  <si>
    <t>Sutton</t>
  </si>
  <si>
    <t>Harlow</t>
  </si>
  <si>
    <t>Madilyn</t>
  </si>
  <si>
    <t>Makayla</t>
  </si>
  <si>
    <t>Evelynn</t>
  </si>
  <si>
    <t>Gia</t>
  </si>
  <si>
    <t>Nina</t>
  </si>
  <si>
    <t>Amina</t>
  </si>
  <si>
    <t>Giselle</t>
  </si>
  <si>
    <t>Brynn</t>
  </si>
  <si>
    <t>Blair</t>
  </si>
  <si>
    <t>Amari</t>
  </si>
  <si>
    <t>Octavia</t>
  </si>
  <si>
    <t>Michelle</t>
  </si>
  <si>
    <t>Talia</t>
  </si>
  <si>
    <t>Demi</t>
  </si>
  <si>
    <t>Alaya</t>
  </si>
  <si>
    <t>Kaylani</t>
  </si>
  <si>
    <t>Izabella</t>
  </si>
  <si>
    <t>Fatima</t>
  </si>
  <si>
    <t>Tatum</t>
  </si>
  <si>
    <t>Makenzie</t>
  </si>
  <si>
    <t>Lilliana</t>
  </si>
  <si>
    <t>Arielle</t>
  </si>
  <si>
    <t>Palmer</t>
  </si>
  <si>
    <t>Melissa</t>
  </si>
  <si>
    <t>Willa</t>
  </si>
  <si>
    <t>Samara</t>
  </si>
  <si>
    <t>Destiny</t>
  </si>
  <si>
    <t>Dahlia</t>
  </si>
  <si>
    <t>Celeste</t>
  </si>
  <si>
    <t>Ainsley</t>
  </si>
  <si>
    <t>Rylie</t>
  </si>
  <si>
    <t>Reign</t>
  </si>
  <si>
    <t>Laura</t>
  </si>
  <si>
    <t>Adelynn</t>
  </si>
  <si>
    <t>Gabrielle</t>
  </si>
  <si>
    <t>Remington</t>
  </si>
  <si>
    <t>Wren</t>
  </si>
  <si>
    <t>Brinley</t>
  </si>
  <si>
    <t>Amora</t>
  </si>
  <si>
    <t>Lainey</t>
  </si>
  <si>
    <t>Collins</t>
  </si>
  <si>
    <t>Lexi</t>
  </si>
  <si>
    <t>Aitana</t>
  </si>
  <si>
    <t>Alessandra</t>
  </si>
  <si>
    <t>Kenzie</t>
  </si>
  <si>
    <t>Raelyn</t>
  </si>
  <si>
    <t>Elle</t>
  </si>
  <si>
    <t>Everlee</t>
  </si>
  <si>
    <t>Haisley</t>
  </si>
  <si>
    <t>Hallie</t>
  </si>
  <si>
    <t>Wynter</t>
  </si>
  <si>
    <t>Daleyza</t>
  </si>
  <si>
    <t>Gwendolyn</t>
  </si>
  <si>
    <t>Paislee</t>
  </si>
  <si>
    <t>Ariyah</t>
  </si>
  <si>
    <t>Veronica</t>
  </si>
  <si>
    <t>Heidi</t>
  </si>
  <si>
    <t>Anaya</t>
  </si>
  <si>
    <t>Cataleya</t>
  </si>
  <si>
    <t>Kira</t>
  </si>
  <si>
    <t>Avianna</t>
  </si>
  <si>
    <t>Felicity</t>
  </si>
  <si>
    <t>Aylin</t>
  </si>
  <si>
    <t>Miracle</t>
  </si>
  <si>
    <t>Sabrina</t>
  </si>
  <si>
    <t>Lana</t>
  </si>
  <si>
    <t>Ophelia</t>
  </si>
  <si>
    <t>Elianna</t>
  </si>
  <si>
    <t>Royalty</t>
  </si>
  <si>
    <t>Madeleine</t>
  </si>
  <si>
    <t>Esmeralda</t>
  </si>
  <si>
    <t>Joy</t>
  </si>
  <si>
    <t>Kalani</t>
  </si>
  <si>
    <t>Esme</t>
  </si>
  <si>
    <t>Jessica</t>
  </si>
  <si>
    <t>Leighton</t>
  </si>
  <si>
    <t>Ariah</t>
  </si>
  <si>
    <t>Makenna</t>
  </si>
  <si>
    <t>Nylah</t>
  </si>
  <si>
    <t>Viviana</t>
  </si>
  <si>
    <t>Camryn</t>
  </si>
  <si>
    <t>Cassidy</t>
  </si>
  <si>
    <t>Dream</t>
  </si>
  <si>
    <t>Luciana</t>
  </si>
  <si>
    <t>Maisie</t>
  </si>
  <si>
    <t>Stevie</t>
  </si>
  <si>
    <t>Kate</t>
  </si>
  <si>
    <t>Lyric</t>
  </si>
  <si>
    <t>Daniella</t>
  </si>
  <si>
    <t>Alicia</t>
  </si>
  <si>
    <t>Daphne</t>
  </si>
  <si>
    <t>Frances</t>
  </si>
  <si>
    <t>Charli</t>
  </si>
  <si>
    <t>Raven</t>
  </si>
  <si>
    <t>Paris</t>
  </si>
  <si>
    <t>Nayeli</t>
  </si>
  <si>
    <t>Serena</t>
  </si>
  <si>
    <t>Heaven</t>
  </si>
  <si>
    <t>Bianca</t>
  </si>
  <si>
    <t>Helen</t>
  </si>
  <si>
    <t>Hattie</t>
  </si>
  <si>
    <t>Averie</t>
  </si>
  <si>
    <t>Mabel</t>
  </si>
  <si>
    <t>Selah</t>
  </si>
  <si>
    <t>Allie</t>
  </si>
  <si>
    <t>Marlee</t>
  </si>
  <si>
    <t>Kinley</t>
  </si>
  <si>
    <t>Regina</t>
  </si>
  <si>
    <t>Carmen</t>
  </si>
  <si>
    <t>Jennifer</t>
  </si>
  <si>
    <t>Jordan</t>
  </si>
  <si>
    <t>Alison</t>
  </si>
  <si>
    <t>Stephanie</t>
  </si>
  <si>
    <t>Maren</t>
  </si>
  <si>
    <t>Kayleigh</t>
  </si>
  <si>
    <t>Angel</t>
  </si>
  <si>
    <t>Annalise</t>
  </si>
  <si>
    <t>Jacqueline</t>
  </si>
  <si>
    <t>Braelynn</t>
  </si>
  <si>
    <t>Emory</t>
  </si>
  <si>
    <t>Rosemary</t>
  </si>
  <si>
    <t>Scarlet</t>
  </si>
  <si>
    <t>Amanda</t>
  </si>
  <si>
    <t>Danielle</t>
  </si>
  <si>
    <t>Emelia</t>
  </si>
  <si>
    <t>Ryan</t>
  </si>
  <si>
    <t>Carolina</t>
  </si>
  <si>
    <t>Astrid</t>
  </si>
  <si>
    <t>Kensley</t>
  </si>
  <si>
    <t>Shiloh</t>
  </si>
  <si>
    <t>Maci</t>
  </si>
  <si>
    <t>Francesca</t>
  </si>
  <si>
    <t>Rory</t>
  </si>
  <si>
    <t>Celine</t>
  </si>
  <si>
    <t>Kamryn</t>
  </si>
  <si>
    <t>Zariah</t>
  </si>
  <si>
    <t>Liana</t>
  </si>
  <si>
    <t>Poppy</t>
  </si>
  <si>
    <t>Maliyah</t>
  </si>
  <si>
    <t>Keira</t>
  </si>
  <si>
    <t>Skyler</t>
  </si>
  <si>
    <t>Noa</t>
  </si>
  <si>
    <t>Skye</t>
  </si>
  <si>
    <t>Nadia</t>
  </si>
  <si>
    <t>Addilyn</t>
  </si>
  <si>
    <t>Rosie</t>
  </si>
  <si>
    <t>Eve</t>
  </si>
  <si>
    <t>Sarai</t>
  </si>
  <si>
    <t>Edith</t>
  </si>
  <si>
    <t>Jolene</t>
  </si>
  <si>
    <t>Maddison</t>
  </si>
  <si>
    <t>Meadow</t>
  </si>
  <si>
    <t>Charleigh</t>
  </si>
  <si>
    <t>Matilda</t>
  </si>
  <si>
    <t>Elliott</t>
  </si>
  <si>
    <t>Madelynn</t>
  </si>
  <si>
    <t>Holly</t>
  </si>
  <si>
    <t>Leona</t>
  </si>
  <si>
    <t>Azalea</t>
  </si>
  <si>
    <t>Katie</t>
  </si>
  <si>
    <t>Mira</t>
  </si>
  <si>
    <t>Ari</t>
  </si>
  <si>
    <t>Kaitlyn</t>
  </si>
  <si>
    <t>Danna</t>
  </si>
  <si>
    <t>Cameron</t>
  </si>
  <si>
    <t>Kyla</t>
  </si>
  <si>
    <t>Bristol</t>
  </si>
  <si>
    <t>Kora</t>
  </si>
  <si>
    <t>Armani</t>
  </si>
  <si>
    <t>Nia</t>
  </si>
  <si>
    <t>Malani</t>
  </si>
  <si>
    <t>Dylan</t>
  </si>
  <si>
    <t>Remy</t>
  </si>
  <si>
    <t>Maia</t>
  </si>
  <si>
    <t>Dior</t>
  </si>
  <si>
    <t>Legacy</t>
  </si>
  <si>
    <t>Alessia</t>
  </si>
  <si>
    <t>Shelby</t>
  </si>
  <si>
    <t>Maryam</t>
  </si>
  <si>
    <t>Sylvia</t>
  </si>
  <si>
    <t>Yaretzi</t>
  </si>
  <si>
    <t>Lorelei</t>
  </si>
  <si>
    <t>Madilynn</t>
  </si>
  <si>
    <t>Abby</t>
  </si>
  <si>
    <t>Helena</t>
  </si>
  <si>
    <t>Jimena</t>
  </si>
  <si>
    <t>Elisa</t>
  </si>
  <si>
    <t>Renata</t>
  </si>
  <si>
    <t>Amber</t>
  </si>
  <si>
    <t>Aviana</t>
  </si>
  <si>
    <t>Carter</t>
  </si>
  <si>
    <t>Emmy</t>
  </si>
  <si>
    <t>Haley</t>
  </si>
  <si>
    <t>Alondra</t>
  </si>
  <si>
    <t>Elaine</t>
  </si>
  <si>
    <t>Erin</t>
  </si>
  <si>
    <t>April</t>
  </si>
  <si>
    <t>Emely</t>
  </si>
  <si>
    <t>Imani</t>
  </si>
  <si>
    <t>Kennedi</t>
  </si>
  <si>
    <t>Lorelai</t>
  </si>
  <si>
    <t>Hanna</t>
  </si>
  <si>
    <t>Kelsey</t>
  </si>
  <si>
    <t>Aurelia</t>
  </si>
  <si>
    <t>Colette</t>
  </si>
  <si>
    <t>Jaliyah</t>
  </si>
  <si>
    <t>Kylee</t>
  </si>
  <si>
    <t>Macie</t>
  </si>
  <si>
    <t>Aisha</t>
  </si>
  <si>
    <t>Dorothy</t>
  </si>
  <si>
    <t>Charley</t>
  </si>
  <si>
    <t>Kathryn</t>
  </si>
  <si>
    <t>Adelina</t>
  </si>
  <si>
    <t>Adley</t>
  </si>
  <si>
    <t>Monroe</t>
  </si>
  <si>
    <t>Sierra</t>
  </si>
  <si>
    <t>Ailani</t>
  </si>
  <si>
    <t>Miranda</t>
  </si>
  <si>
    <t>Mikayla</t>
  </si>
  <si>
    <t>Alejandra</t>
  </si>
  <si>
    <t>Amirah</t>
  </si>
  <si>
    <t>Jada</t>
  </si>
  <si>
    <t>Jazlyn</t>
  </si>
  <si>
    <t>Jenna</t>
  </si>
  <si>
    <t>Jayleen</t>
  </si>
  <si>
    <t>Beatrice</t>
  </si>
  <si>
    <t>Kendra</t>
  </si>
  <si>
    <t>Lyra</t>
  </si>
  <si>
    <t>Nola</t>
  </si>
  <si>
    <t>Emberly</t>
  </si>
  <si>
    <t>Mckinley</t>
  </si>
  <si>
    <t>Myra</t>
  </si>
  <si>
    <t>Katalina</t>
  </si>
  <si>
    <t>Antonella</t>
  </si>
  <si>
    <t>Zelda</t>
  </si>
  <si>
    <t>Alanna</t>
  </si>
  <si>
    <t>Amaia</t>
  </si>
  <si>
    <t>Priscilla</t>
  </si>
  <si>
    <t>Briar</t>
  </si>
  <si>
    <t>Kaliyah</t>
  </si>
  <si>
    <t>Itzel</t>
  </si>
  <si>
    <t>Oaklyn</t>
  </si>
  <si>
    <t>Alma</t>
  </si>
  <si>
    <t>Mallory</t>
  </si>
  <si>
    <t>Novah</t>
  </si>
  <si>
    <t>Amalia</t>
  </si>
  <si>
    <t>Fernanda</t>
  </si>
  <si>
    <t>Alia</t>
  </si>
  <si>
    <t>Angelica</t>
  </si>
  <si>
    <t>Elliot</t>
  </si>
  <si>
    <t>Justice</t>
  </si>
  <si>
    <t>Mae</t>
  </si>
  <si>
    <t>Cecelia</t>
  </si>
  <si>
    <t>Gloria</t>
  </si>
  <si>
    <t>Ariya</t>
  </si>
  <si>
    <t>Virginia</t>
  </si>
  <si>
    <t>Cheyenne</t>
  </si>
  <si>
    <t>Aleah</t>
  </si>
  <si>
    <t>Jemma</t>
  </si>
  <si>
    <t>Henley</t>
  </si>
  <si>
    <t>Meredith</t>
  </si>
  <si>
    <t>Leyla</t>
  </si>
  <si>
    <t>Lennox</t>
  </si>
  <si>
    <t>Ensley</t>
  </si>
  <si>
    <t>Zahra</t>
  </si>
  <si>
    <t>Reina</t>
  </si>
  <si>
    <t>Frankie</t>
  </si>
  <si>
    <t>Lylah</t>
  </si>
  <si>
    <t>Nalani</t>
  </si>
  <si>
    <t>Reyna</t>
  </si>
  <si>
    <t>Saige</t>
  </si>
  <si>
    <t>Ivanna</t>
  </si>
  <si>
    <t>Aleena</t>
  </si>
  <si>
    <t>Emerie</t>
  </si>
  <si>
    <t>Ivory</t>
  </si>
  <si>
    <t>Leslie</t>
  </si>
  <si>
    <t>Alora</t>
  </si>
  <si>
    <t>Ashlyn</t>
  </si>
  <si>
    <t>Bethany</t>
  </si>
  <si>
    <t>Bonnie</t>
  </si>
  <si>
    <t>Sasha</t>
  </si>
  <si>
    <t>Xiomara</t>
  </si>
  <si>
    <t>Salem</t>
  </si>
  <si>
    <t>Adrianna</t>
  </si>
  <si>
    <t>Dayana</t>
  </si>
  <si>
    <t>Clementine</t>
  </si>
  <si>
    <t>Karina</t>
  </si>
  <si>
    <t>Karsyn</t>
  </si>
  <si>
    <t>Emmie</t>
  </si>
  <si>
    <t>Julie</t>
  </si>
  <si>
    <t>Julieta</t>
  </si>
  <si>
    <t>Briana</t>
  </si>
  <si>
    <t>Carly</t>
  </si>
  <si>
    <t>Macy</t>
  </si>
  <si>
    <t>Marie</t>
  </si>
  <si>
    <t>Oaklee</t>
  </si>
  <si>
    <t>Christina</t>
  </si>
  <si>
    <t>Malaysia</t>
  </si>
  <si>
    <t>Ellis</t>
  </si>
  <si>
    <t>Irene</t>
  </si>
  <si>
    <t>Anne</t>
  </si>
  <si>
    <t>Anahi</t>
  </si>
  <si>
    <t>Mara</t>
  </si>
  <si>
    <t>Rhea</t>
  </si>
  <si>
    <t>Davina</t>
  </si>
  <si>
    <t>Dallas</t>
  </si>
  <si>
    <t>Jayda</t>
  </si>
  <si>
    <t>Mariam</t>
  </si>
  <si>
    <t>Skyla</t>
  </si>
  <si>
    <t>Siena</t>
  </si>
  <si>
    <t>Elora</t>
  </si>
  <si>
    <t>Marilyn</t>
  </si>
  <si>
    <t>Jazmin</t>
  </si>
  <si>
    <t>Megan</t>
  </si>
  <si>
    <t>Rosa</t>
  </si>
  <si>
    <t>Savanna</t>
  </si>
  <si>
    <t>Allyson</t>
  </si>
  <si>
    <t>Milan</t>
  </si>
  <si>
    <t>Coraline</t>
  </si>
  <si>
    <t>Johanna</t>
  </si>
  <si>
    <t>Melany</t>
  </si>
  <si>
    <t>Chelsea</t>
  </si>
  <si>
    <t>Michaela</t>
  </si>
  <si>
    <t>Melina</t>
  </si>
  <si>
    <t>Angie</t>
  </si>
  <si>
    <t>Cassandra</t>
  </si>
  <si>
    <t>Yara</t>
  </si>
  <si>
    <t>Kassidy</t>
  </si>
  <si>
    <t>Liberty</t>
  </si>
  <si>
    <t>Lilian</t>
  </si>
  <si>
    <t>Avah</t>
  </si>
  <si>
    <t>Anya</t>
  </si>
  <si>
    <t>Laney</t>
  </si>
  <si>
    <t>Navy</t>
  </si>
  <si>
    <t>Opal</t>
  </si>
  <si>
    <t>Amani</t>
  </si>
  <si>
    <t>Zaylee</t>
  </si>
  <si>
    <t>Mina</t>
  </si>
  <si>
    <t>Sloan</t>
  </si>
  <si>
    <t>Romina</t>
  </si>
  <si>
    <t>Ashlynn</t>
  </si>
  <si>
    <t>Aliza</t>
  </si>
  <si>
    <t>Liv</t>
  </si>
  <si>
    <t>Malaya</t>
  </si>
  <si>
    <t>Blaire</t>
  </si>
  <si>
    <t>Janelle</t>
  </si>
  <si>
    <t>Kara</t>
  </si>
  <si>
    <t>Analia</t>
  </si>
  <si>
    <t>Hadassah</t>
  </si>
  <si>
    <t>Hayley</t>
  </si>
  <si>
    <t>Karla</t>
  </si>
  <si>
    <t>Chaya</t>
  </si>
  <si>
    <t>Cadence</t>
  </si>
  <si>
    <t>Kyra</t>
  </si>
  <si>
    <t>Alena</t>
  </si>
  <si>
    <t>Ellianna</t>
  </si>
  <si>
    <t>Katelyn</t>
  </si>
  <si>
    <t>Kimber</t>
  </si>
  <si>
    <t>Laurel</t>
  </si>
  <si>
    <t>Lina</t>
  </si>
  <si>
    <t>Capri</t>
  </si>
  <si>
    <t>Braelyn</t>
  </si>
  <si>
    <t>Faye</t>
  </si>
  <si>
    <t>Kamiyah</t>
  </si>
  <si>
    <t>Kenna</t>
  </si>
  <si>
    <t>Louise</t>
  </si>
  <si>
    <t>Calliope</t>
  </si>
  <si>
    <t>Kaydence</t>
  </si>
  <si>
    <t>Nala</t>
  </si>
  <si>
    <t>Tiana</t>
  </si>
  <si>
    <t>Aileen</t>
  </si>
  <si>
    <t>Sunny</t>
  </si>
  <si>
    <t>Zariyah</t>
  </si>
  <si>
    <t>Milana</t>
  </si>
  <si>
    <t>Giuliana</t>
  </si>
  <si>
    <t>Eileen</t>
  </si>
  <si>
    <t>Elodie</t>
  </si>
  <si>
    <t>Rayna</t>
  </si>
  <si>
    <t>Monica</t>
  </si>
  <si>
    <t>Galilea</t>
  </si>
  <si>
    <t>Journi</t>
  </si>
  <si>
    <t>Lara</t>
  </si>
  <si>
    <t>Marina</t>
  </si>
  <si>
    <t>Aliana</t>
  </si>
  <si>
    <t>Harmoni</t>
  </si>
  <si>
    <t>Jamie</t>
  </si>
  <si>
    <t>Holland</t>
  </si>
  <si>
    <t>Emmalyn</t>
  </si>
  <si>
    <t>Lauryn</t>
  </si>
  <si>
    <t>Chanel</t>
  </si>
  <si>
    <t>Tinsley</t>
  </si>
  <si>
    <t>Jessie</t>
  </si>
  <si>
    <t>Lacey</t>
  </si>
  <si>
    <t>Elyse</t>
  </si>
  <si>
    <t>Janiyah</t>
  </si>
  <si>
    <t>Jolie</t>
  </si>
  <si>
    <t>Ezra</t>
  </si>
  <si>
    <t>Marleigh</t>
  </si>
  <si>
    <t>Roselyn</t>
  </si>
  <si>
    <t>Lillie</t>
  </si>
  <si>
    <t>Louisa</t>
  </si>
  <si>
    <t>Madisyn</t>
  </si>
  <si>
    <t>Penny</t>
  </si>
  <si>
    <t>Kinslee</t>
  </si>
  <si>
    <t>Treasure</t>
  </si>
  <si>
    <t>Zaniyah</t>
  </si>
  <si>
    <t>Estella</t>
  </si>
  <si>
    <t>Jaylah</t>
  </si>
  <si>
    <t>Khaleesi</t>
  </si>
  <si>
    <t>Alexia</t>
  </si>
  <si>
    <t>Dulce</t>
  </si>
  <si>
    <t>Indie</t>
  </si>
  <si>
    <t>Maxine</t>
  </si>
  <si>
    <t>Waverly</t>
  </si>
  <si>
    <t>Giovanna</t>
  </si>
  <si>
    <t>Miley</t>
  </si>
  <si>
    <t>Saoirse</t>
  </si>
  <si>
    <t>Estrella</t>
  </si>
  <si>
    <t>Greta</t>
  </si>
  <si>
    <t>Rosalia</t>
  </si>
  <si>
    <t>Mylah</t>
  </si>
  <si>
    <t>Teresa</t>
  </si>
  <si>
    <t>Bridget</t>
  </si>
  <si>
    <t>Kelly</t>
  </si>
  <si>
    <t>Adalee</t>
  </si>
  <si>
    <t>Aubrie</t>
  </si>
  <si>
    <t>Lea</t>
  </si>
  <si>
    <t>Harlee</t>
  </si>
  <si>
    <t>Anika</t>
  </si>
  <si>
    <t>Itzayana</t>
  </si>
  <si>
    <t>Hana</t>
  </si>
  <si>
    <t>Kaisley</t>
  </si>
  <si>
    <t>Mikaela</t>
  </si>
  <si>
    <t>Naya</t>
  </si>
  <si>
    <t>Avalynn</t>
  </si>
  <si>
    <t>Margo</t>
  </si>
  <si>
    <t>Sevyn</t>
  </si>
  <si>
    <t>Florence</t>
  </si>
  <si>
    <t>Keilani</t>
  </si>
  <si>
    <t>Lyanna</t>
  </si>
  <si>
    <t>Joelle</t>
  </si>
  <si>
    <t>Kataleya</t>
  </si>
  <si>
    <t>Royal</t>
  </si>
  <si>
    <t>Averi</t>
  </si>
  <si>
    <t>Kallie</t>
  </si>
  <si>
    <t>Winnie</t>
  </si>
  <si>
    <t>Baylee</t>
  </si>
  <si>
    <t>Martha</t>
  </si>
  <si>
    <t>Pearl</t>
  </si>
  <si>
    <t>Alaiya</t>
  </si>
  <si>
    <t>Rayne</t>
  </si>
  <si>
    <t>Sylvie</t>
  </si>
  <si>
    <t>Brylee</t>
  </si>
  <si>
    <t>Jazmine</t>
  </si>
  <si>
    <t>Ryann</t>
  </si>
  <si>
    <t>Kori</t>
  </si>
  <si>
    <t>Noemi</t>
  </si>
  <si>
    <t>Haylee</t>
  </si>
  <si>
    <t>Julissa</t>
  </si>
  <si>
    <t>Celia</t>
  </si>
  <si>
    <t>Laylah</t>
  </si>
  <si>
    <t>Rebekah</t>
  </si>
  <si>
    <t>Rosalee</t>
  </si>
  <si>
    <t>Aya</t>
  </si>
  <si>
    <t>Bria</t>
  </si>
  <si>
    <t>Adele</t>
  </si>
  <si>
    <t>Aubrielle</t>
  </si>
  <si>
    <t>Tiffany</t>
  </si>
  <si>
    <t>Addyson</t>
  </si>
  <si>
    <t>Kai</t>
  </si>
  <si>
    <t>Bellamy</t>
  </si>
  <si>
    <t>Leilany</t>
  </si>
  <si>
    <t>Princess</t>
  </si>
  <si>
    <t>Chana</t>
  </si>
  <si>
    <t>Estelle</t>
  </si>
  <si>
    <t>Selene</t>
  </si>
  <si>
    <t>Sky</t>
  </si>
  <si>
    <t>Dani</t>
  </si>
  <si>
    <t>Thalia</t>
  </si>
  <si>
    <t>Ellen</t>
  </si>
  <si>
    <t>Rivka</t>
  </si>
  <si>
    <t>Amelie</t>
  </si>
  <si>
    <t>Andi</t>
  </si>
  <si>
    <t>Kynlee</t>
  </si>
  <si>
    <t>Raina</t>
  </si>
  <si>
    <t>Vienna</t>
  </si>
  <si>
    <t>Alianna</t>
  </si>
  <si>
    <t>Livia</t>
  </si>
  <si>
    <t>Madalyn</t>
  </si>
  <si>
    <t>Mercy</t>
  </si>
  <si>
    <t>Novalee</t>
  </si>
  <si>
    <t>Ramona</t>
  </si>
  <si>
    <t>Vada</t>
  </si>
  <si>
    <t>Berkley</t>
  </si>
  <si>
    <t>Gwen</t>
  </si>
  <si>
    <t>Persephone</t>
  </si>
  <si>
    <t>Milena</t>
  </si>
  <si>
    <t>Paula</t>
  </si>
  <si>
    <t>Clare</t>
  </si>
  <si>
    <t>Kairi</t>
  </si>
  <si>
    <t>Linda</t>
  </si>
  <si>
    <t>Paulina</t>
  </si>
  <si>
    <t>Kamilah</t>
  </si>
  <si>
    <t>Amoura</t>
  </si>
  <si>
    <t>Hunter</t>
  </si>
  <si>
    <t>Isabela</t>
  </si>
  <si>
    <t>Karen</t>
  </si>
  <si>
    <t>Marianna</t>
  </si>
  <si>
    <t>Sariyah</t>
  </si>
  <si>
    <t>Theodora</t>
  </si>
  <si>
    <t>Annika</t>
  </si>
  <si>
    <t>Kyleigh</t>
  </si>
  <si>
    <t>Nellie</t>
  </si>
  <si>
    <t>Scarlette</t>
  </si>
  <si>
    <t>Keyla</t>
  </si>
  <si>
    <t>Kailey</t>
  </si>
  <si>
    <t>Mavis</t>
  </si>
  <si>
    <t>Lilianna</t>
  </si>
  <si>
    <t>Rosalyn</t>
  </si>
  <si>
    <t>Sariah</t>
  </si>
  <si>
    <t>Tori</t>
  </si>
  <si>
    <t>Yareli</t>
  </si>
  <si>
    <t>Aubriella</t>
  </si>
  <si>
    <t>Bexley</t>
  </si>
  <si>
    <t>Bailee</t>
  </si>
  <si>
    <t>Jianna</t>
  </si>
  <si>
    <t>Keily</t>
  </si>
  <si>
    <t>Annabella</t>
  </si>
  <si>
    <t>Azariah</t>
  </si>
  <si>
    <t>Denisse</t>
  </si>
  <si>
    <t>Promise</t>
  </si>
  <si>
    <t>August</t>
  </si>
  <si>
    <t>Hadlee</t>
  </si>
  <si>
    <t>Halle</t>
  </si>
  <si>
    <t>Fallon</t>
  </si>
  <si>
    <t>Oakleigh</t>
  </si>
  <si>
    <t>Zaria</t>
  </si>
  <si>
    <t>Jaylin</t>
  </si>
  <si>
    <t>Paisleigh</t>
  </si>
  <si>
    <t>Crystal</t>
  </si>
  <si>
    <t>Ila</t>
  </si>
  <si>
    <t>Aliya</t>
  </si>
  <si>
    <t>Cynthia</t>
  </si>
  <si>
    <t>Giana</t>
  </si>
  <si>
    <t>Maleah</t>
  </si>
  <si>
    <t>Rylan</t>
  </si>
  <si>
    <t>Aniya</t>
  </si>
  <si>
    <t>Denise</t>
  </si>
  <si>
    <t>Emmeline</t>
  </si>
  <si>
    <t>Scout</t>
  </si>
  <si>
    <t>Simone</t>
  </si>
  <si>
    <t>Noah</t>
  </si>
  <si>
    <t>Zora</t>
  </si>
  <si>
    <t>Meghan</t>
  </si>
  <si>
    <t>Landry</t>
  </si>
  <si>
    <t>Ainhoa</t>
  </si>
  <si>
    <t>Lilyana</t>
  </si>
  <si>
    <t>Noor</t>
  </si>
  <si>
    <t>Belen</t>
  </si>
  <si>
    <t>Brynleigh</t>
  </si>
  <si>
    <t>Cleo</t>
  </si>
  <si>
    <t>Meilani</t>
  </si>
  <si>
    <t>Karter</t>
  </si>
  <si>
    <t>Amaris</t>
  </si>
  <si>
    <t>Frida</t>
  </si>
  <si>
    <t>Iliana</t>
  </si>
  <si>
    <t>Violeta</t>
  </si>
  <si>
    <t>Addisyn</t>
  </si>
  <si>
    <t>Nancy</t>
  </si>
  <si>
    <t>Denver</t>
  </si>
  <si>
    <t>Leanna</t>
  </si>
  <si>
    <t>Braylee</t>
  </si>
  <si>
    <t>Kiana</t>
  </si>
  <si>
    <t>Wrenley</t>
  </si>
  <si>
    <t>Barbara</t>
  </si>
  <si>
    <t>Khalani</t>
  </si>
  <si>
    <t>Aspyn</t>
  </si>
  <si>
    <t>Ellison</t>
  </si>
  <si>
    <t>Judith</t>
  </si>
  <si>
    <t>Robin</t>
  </si>
  <si>
    <t>Valery</t>
  </si>
  <si>
    <t>Aila</t>
  </si>
  <si>
    <t>Deborah</t>
  </si>
  <si>
    <t>Cara</t>
  </si>
  <si>
    <t>Clarissa</t>
  </si>
  <si>
    <t>Iyla</t>
  </si>
  <si>
    <t>Lexie</t>
  </si>
  <si>
    <t>Anais</t>
  </si>
  <si>
    <t>Kaylie</t>
  </si>
  <si>
    <t>Nathalie</t>
  </si>
  <si>
    <t>Alisson</t>
  </si>
  <si>
    <t>Della</t>
  </si>
  <si>
    <t>Addilynn</t>
  </si>
  <si>
    <t>Elsa</t>
  </si>
  <si>
    <t>Zoya</t>
  </si>
  <si>
    <t>Layne</t>
  </si>
  <si>
    <t>Marlowe</t>
  </si>
  <si>
    <t>Jovie</t>
  </si>
  <si>
    <t>Kenia</t>
  </si>
  <si>
    <t>Samira</t>
  </si>
  <si>
    <t>Jaylee</t>
  </si>
  <si>
    <t>Jenesis</t>
  </si>
  <si>
    <t>Etta</t>
  </si>
  <si>
    <t>Shay</t>
  </si>
  <si>
    <t>Amayah</t>
  </si>
  <si>
    <t>Avayah</t>
  </si>
  <si>
    <t>Egypt</t>
  </si>
  <si>
    <t>Flora</t>
  </si>
  <si>
    <t>Raquel</t>
  </si>
  <si>
    <t>Whitney</t>
  </si>
  <si>
    <t>Zola</t>
  </si>
  <si>
    <t>Giavanna</t>
  </si>
  <si>
    <t>Raya</t>
  </si>
  <si>
    <t>Veda</t>
  </si>
  <si>
    <t>Halo</t>
  </si>
  <si>
    <t>Paloma</t>
  </si>
  <si>
    <t>Nataly</t>
  </si>
  <si>
    <t>Whitley</t>
  </si>
  <si>
    <t>Dalary</t>
  </si>
  <si>
    <t>Drew</t>
  </si>
  <si>
    <t>Guadalupe</t>
  </si>
  <si>
    <t>Kamari</t>
  </si>
  <si>
    <t>Esperanza</t>
  </si>
  <si>
    <t>Loretta</t>
  </si>
  <si>
    <t>Malayah</t>
  </si>
  <si>
    <t>Natasha</t>
  </si>
  <si>
    <t>Stormi</t>
  </si>
  <si>
    <t>Ansley</t>
  </si>
  <si>
    <t>Carolyn</t>
  </si>
  <si>
    <t>Corinne</t>
  </si>
  <si>
    <t>Paola</t>
  </si>
  <si>
    <t>Brittany</t>
  </si>
  <si>
    <t>Emerald</t>
  </si>
  <si>
    <t>Freyja</t>
  </si>
  <si>
    <t>Zainab</t>
  </si>
  <si>
    <t>Artemis</t>
  </si>
  <si>
    <t>Jillian</t>
  </si>
  <si>
    <t>Kimora</t>
  </si>
  <si>
    <t>Zoie</t>
  </si>
  <si>
    <t>Aislinn</t>
  </si>
  <si>
    <t>Emmaline</t>
  </si>
  <si>
    <t>Ayleen</t>
  </si>
  <si>
    <t>Queen</t>
  </si>
  <si>
    <t>Jaycee</t>
  </si>
  <si>
    <t>Murphy</t>
  </si>
  <si>
    <t>Nyomi</t>
  </si>
  <si>
    <t>Elina</t>
  </si>
  <si>
    <t>Hadleigh</t>
  </si>
  <si>
    <t>Marceline</t>
  </si>
  <si>
    <t>Marisol</t>
  </si>
  <si>
    <t>Yasmin</t>
  </si>
  <si>
    <t>Zendaya</t>
  </si>
  <si>
    <t>Chandler</t>
  </si>
  <si>
    <t>Emani</t>
  </si>
  <si>
    <t>Jaelynn</t>
  </si>
  <si>
    <t>Kaiya</t>
  </si>
  <si>
    <t>Nathalia</t>
  </si>
  <si>
    <t>Violette</t>
  </si>
  <si>
    <t>Joyce</t>
  </si>
  <si>
    <t>Paityn</t>
  </si>
  <si>
    <t>Elisabeth</t>
  </si>
  <si>
    <t>Emmalynn</t>
  </si>
  <si>
    <t>Luella</t>
  </si>
  <si>
    <t>Yamileth</t>
  </si>
  <si>
    <t>Aarya</t>
  </si>
  <si>
    <t>Luisa</t>
  </si>
  <si>
    <t>Zhuri</t>
  </si>
  <si>
    <t>Araceli</t>
  </si>
  <si>
    <t>Harleigh</t>
  </si>
  <si>
    <t>Madalynn</t>
  </si>
  <si>
    <t>Melani</t>
  </si>
  <si>
    <t>Laylani</t>
  </si>
  <si>
    <t>Magdalena</t>
  </si>
  <si>
    <t>Mazikeen</t>
  </si>
  <si>
    <t>Belle</t>
  </si>
  <si>
    <t>Kadence</t>
  </si>
  <si>
    <t>Nombre Mujer</t>
  </si>
  <si>
    <t>Nombre Hombre</t>
  </si>
  <si>
    <t>Liam</t>
  </si>
  <si>
    <t>Oliver</t>
  </si>
  <si>
    <t>Elijah</t>
  </si>
  <si>
    <t>William</t>
  </si>
  <si>
    <t>James</t>
  </si>
  <si>
    <t>Benjamin</t>
  </si>
  <si>
    <t>Lucas</t>
  </si>
  <si>
    <t>Henry</t>
  </si>
  <si>
    <t>Alexander</t>
  </si>
  <si>
    <t>Mason</t>
  </si>
  <si>
    <t>Michael</t>
  </si>
  <si>
    <t>Ethan</t>
  </si>
  <si>
    <t>Daniel</t>
  </si>
  <si>
    <t>Jacob</t>
  </si>
  <si>
    <t>Jackson</t>
  </si>
  <si>
    <t>Levi</t>
  </si>
  <si>
    <t>Sebastian</t>
  </si>
  <si>
    <t>Mateo</t>
  </si>
  <si>
    <t>Jack</t>
  </si>
  <si>
    <t>Owen</t>
  </si>
  <si>
    <t>Theodore</t>
  </si>
  <si>
    <t>Aiden</t>
  </si>
  <si>
    <t>Samuel</t>
  </si>
  <si>
    <t>Joseph</t>
  </si>
  <si>
    <t>John</t>
  </si>
  <si>
    <t>David</t>
  </si>
  <si>
    <t>Wyatt</t>
  </si>
  <si>
    <t>Matthew</t>
  </si>
  <si>
    <t>Luke</t>
  </si>
  <si>
    <t>Asher</t>
  </si>
  <si>
    <t>Julian</t>
  </si>
  <si>
    <t>Grayson</t>
  </si>
  <si>
    <t>Leo</t>
  </si>
  <si>
    <t>Jayden</t>
  </si>
  <si>
    <t>Gabriel</t>
  </si>
  <si>
    <t>Isaac</t>
  </si>
  <si>
    <t>Lincoln</t>
  </si>
  <si>
    <t>Anthony</t>
  </si>
  <si>
    <t>Hudson</t>
  </si>
  <si>
    <t>Thomas</t>
  </si>
  <si>
    <t>Charles</t>
  </si>
  <si>
    <t>Christopher</t>
  </si>
  <si>
    <t>Jaxon</t>
  </si>
  <si>
    <t>Maverick</t>
  </si>
  <si>
    <t>Josiah</t>
  </si>
  <si>
    <t>Isaiah</t>
  </si>
  <si>
    <t>Andrew</t>
  </si>
  <si>
    <t>Elias</t>
  </si>
  <si>
    <t>Joshua</t>
  </si>
  <si>
    <t>Nathan</t>
  </si>
  <si>
    <t>Caleb</t>
  </si>
  <si>
    <t>Adrian</t>
  </si>
  <si>
    <t>Miles</t>
  </si>
  <si>
    <t>Eli</t>
  </si>
  <si>
    <t>Nolan</t>
  </si>
  <si>
    <t>Christian</t>
  </si>
  <si>
    <t>Aaron</t>
  </si>
  <si>
    <t>Ezekiel</t>
  </si>
  <si>
    <t>Colton</t>
  </si>
  <si>
    <t>Luca</t>
  </si>
  <si>
    <t>Landon</t>
  </si>
  <si>
    <t>Jonathan</t>
  </si>
  <si>
    <t>Santiago</t>
  </si>
  <si>
    <t>Axel</t>
  </si>
  <si>
    <t>Easton</t>
  </si>
  <si>
    <t>Cooper</t>
  </si>
  <si>
    <t>Jeremiah</t>
  </si>
  <si>
    <t>Roman</t>
  </si>
  <si>
    <t>Connor</t>
  </si>
  <si>
    <t>Jameson</t>
  </si>
  <si>
    <t>Robert</t>
  </si>
  <si>
    <t>Greyson</t>
  </si>
  <si>
    <t>Ian</t>
  </si>
  <si>
    <t>Carson</t>
  </si>
  <si>
    <t>Jaxson</t>
  </si>
  <si>
    <t>Leonardo</t>
  </si>
  <si>
    <t>Nicholas</t>
  </si>
  <si>
    <t>Dominic</t>
  </si>
  <si>
    <t>Austin</t>
  </si>
  <si>
    <t>Everett</t>
  </si>
  <si>
    <t>Brooks</t>
  </si>
  <si>
    <t>Xavier</t>
  </si>
  <si>
    <t>Jose</t>
  </si>
  <si>
    <t>Adam</t>
  </si>
  <si>
    <t>Jace</t>
  </si>
  <si>
    <t>Wesley</t>
  </si>
  <si>
    <t>Kayden</t>
  </si>
  <si>
    <t>Silas</t>
  </si>
  <si>
    <t>Bennett</t>
  </si>
  <si>
    <t>Declan</t>
  </si>
  <si>
    <t>Waylon</t>
  </si>
  <si>
    <t>Weston</t>
  </si>
  <si>
    <t>Evan</t>
  </si>
  <si>
    <t>Emmett</t>
  </si>
  <si>
    <t>Micah</t>
  </si>
  <si>
    <t>Ryder</t>
  </si>
  <si>
    <t>Beau</t>
  </si>
  <si>
    <t>Damian</t>
  </si>
  <si>
    <t>Brayden</t>
  </si>
  <si>
    <t>Gael</t>
  </si>
  <si>
    <t>Harrison</t>
  </si>
  <si>
    <t>Bryson</t>
  </si>
  <si>
    <t>Amir</t>
  </si>
  <si>
    <t>Kingston</t>
  </si>
  <si>
    <t>Jason</t>
  </si>
  <si>
    <t>Giovanni</t>
  </si>
  <si>
    <t>Vincent</t>
  </si>
  <si>
    <t>Ayden</t>
  </si>
  <si>
    <t>Chase</t>
  </si>
  <si>
    <t>Myles</t>
  </si>
  <si>
    <t>Diego</t>
  </si>
  <si>
    <t>Nathaniel</t>
  </si>
  <si>
    <t>Legend</t>
  </si>
  <si>
    <t>Jonah</t>
  </si>
  <si>
    <t>Tyler</t>
  </si>
  <si>
    <t>Cole</t>
  </si>
  <si>
    <t>Braxton</t>
  </si>
  <si>
    <t>George</t>
  </si>
  <si>
    <t>Milo</t>
  </si>
  <si>
    <t>Zachary</t>
  </si>
  <si>
    <t>Ashton</t>
  </si>
  <si>
    <t>Luis</t>
  </si>
  <si>
    <t>Jasper</t>
  </si>
  <si>
    <t>Kaiden</t>
  </si>
  <si>
    <t>Adriel</t>
  </si>
  <si>
    <t>Gavin</t>
  </si>
  <si>
    <t>Bentley</t>
  </si>
  <si>
    <t>Calvin</t>
  </si>
  <si>
    <t>Zion</t>
  </si>
  <si>
    <t>Juan</t>
  </si>
  <si>
    <t>Maxwell</t>
  </si>
  <si>
    <t>Ryker</t>
  </si>
  <si>
    <t>Carlos</t>
  </si>
  <si>
    <t>Emmanuel</t>
  </si>
  <si>
    <t>Jayce</t>
  </si>
  <si>
    <t>Lorenzo</t>
  </si>
  <si>
    <t>Ivan</t>
  </si>
  <si>
    <t>Jude</t>
  </si>
  <si>
    <t>Kevin</t>
  </si>
  <si>
    <t>Malachi</t>
  </si>
  <si>
    <t>Rhett</t>
  </si>
  <si>
    <t>Archer</t>
  </si>
  <si>
    <t>Arthur</t>
  </si>
  <si>
    <t>Luka</t>
  </si>
  <si>
    <t>Thiago</t>
  </si>
  <si>
    <t>Brandon</t>
  </si>
  <si>
    <t>Camden</t>
  </si>
  <si>
    <t>Justin</t>
  </si>
  <si>
    <t>Jesus</t>
  </si>
  <si>
    <t>Maddox</t>
  </si>
  <si>
    <t>King</t>
  </si>
  <si>
    <t>Theo</t>
  </si>
  <si>
    <t>Enzo</t>
  </si>
  <si>
    <t>Matteo</t>
  </si>
  <si>
    <t>Emiliano</t>
  </si>
  <si>
    <t>Dean</t>
  </si>
  <si>
    <t>Finn</t>
  </si>
  <si>
    <t>Brody</t>
  </si>
  <si>
    <t>Antonio</t>
  </si>
  <si>
    <t>Abel</t>
  </si>
  <si>
    <t>Alex</t>
  </si>
  <si>
    <t>Tristan</t>
  </si>
  <si>
    <t>Graham</t>
  </si>
  <si>
    <t>Zayden</t>
  </si>
  <si>
    <t>Judah</t>
  </si>
  <si>
    <t>Xander</t>
  </si>
  <si>
    <t>Miguel</t>
  </si>
  <si>
    <t>Atlas</t>
  </si>
  <si>
    <t>Messiah</t>
  </si>
  <si>
    <t>Barrett</t>
  </si>
  <si>
    <t>Tucker</t>
  </si>
  <si>
    <t>Timothy</t>
  </si>
  <si>
    <t>Alan</t>
  </si>
  <si>
    <t>Edward</t>
  </si>
  <si>
    <t>Leon</t>
  </si>
  <si>
    <t>Dawson</t>
  </si>
  <si>
    <t>Eric</t>
  </si>
  <si>
    <t>Ace</t>
  </si>
  <si>
    <t>Victor</t>
  </si>
  <si>
    <t>Abraham</t>
  </si>
  <si>
    <t>Nicolas</t>
  </si>
  <si>
    <t>Jesse</t>
  </si>
  <si>
    <t>Patrick</t>
  </si>
  <si>
    <t>Walker</t>
  </si>
  <si>
    <t>Joel</t>
  </si>
  <si>
    <t>Richard</t>
  </si>
  <si>
    <t>Beckett</t>
  </si>
  <si>
    <t>Alejandro</t>
  </si>
  <si>
    <t>Grant</t>
  </si>
  <si>
    <t>Peter</t>
  </si>
  <si>
    <t>Oscar</t>
  </si>
  <si>
    <t>Matias</t>
  </si>
  <si>
    <t>Lukas</t>
  </si>
  <si>
    <t>Andres</t>
  </si>
  <si>
    <t>Arlo</t>
  </si>
  <si>
    <t>Colt</t>
  </si>
  <si>
    <t>Adonis</t>
  </si>
  <si>
    <t>Kyrie</t>
  </si>
  <si>
    <t>Steven</t>
  </si>
  <si>
    <t>Felix</t>
  </si>
  <si>
    <t>Preston</t>
  </si>
  <si>
    <t>Marcus</t>
  </si>
  <si>
    <t>Holden</t>
  </si>
  <si>
    <t>Emilio</t>
  </si>
  <si>
    <t>Jeremy</t>
  </si>
  <si>
    <t>Kaleb</t>
  </si>
  <si>
    <t>Brantley</t>
  </si>
  <si>
    <t>Bryce</t>
  </si>
  <si>
    <t>Mark</t>
  </si>
  <si>
    <t>Knox</t>
  </si>
  <si>
    <t>Israel</t>
  </si>
  <si>
    <t>Kobe</t>
  </si>
  <si>
    <t>Nash</t>
  </si>
  <si>
    <t>Griffin</t>
  </si>
  <si>
    <t>Caden</t>
  </si>
  <si>
    <t>Kenneth</t>
  </si>
  <si>
    <t>Kyler</t>
  </si>
  <si>
    <t>Hayes</t>
  </si>
  <si>
    <t>Jax</t>
  </si>
  <si>
    <t>Rafael</t>
  </si>
  <si>
    <t>Beckham</t>
  </si>
  <si>
    <t>Javier</t>
  </si>
  <si>
    <t>Maximus</t>
  </si>
  <si>
    <t>Simon</t>
  </si>
  <si>
    <t>Paul</t>
  </si>
  <si>
    <t>Omar</t>
  </si>
  <si>
    <t>Kaden</t>
  </si>
  <si>
    <t>Kash</t>
  </si>
  <si>
    <t>Lane</t>
  </si>
  <si>
    <t>Bryan</t>
  </si>
  <si>
    <t>Zane</t>
  </si>
  <si>
    <t>Louis</t>
  </si>
  <si>
    <t>Aidan</t>
  </si>
  <si>
    <t>Paxton</t>
  </si>
  <si>
    <t>Maximiliano</t>
  </si>
  <si>
    <t>Karson</t>
  </si>
  <si>
    <t>Cash</t>
  </si>
  <si>
    <t>Cayden</t>
  </si>
  <si>
    <t>Tobias</t>
  </si>
  <si>
    <t>Ronan</t>
  </si>
  <si>
    <t>Brian</t>
  </si>
  <si>
    <t>Bradley</t>
  </si>
  <si>
    <t>Jorge</t>
  </si>
  <si>
    <t>Walter</t>
  </si>
  <si>
    <t>Josue</t>
  </si>
  <si>
    <t>Khalil</t>
  </si>
  <si>
    <t>Damien</t>
  </si>
  <si>
    <t>Jett</t>
  </si>
  <si>
    <t>Kairo</t>
  </si>
  <si>
    <t>Zander</t>
  </si>
  <si>
    <t>Andre</t>
  </si>
  <si>
    <t>Cohen</t>
  </si>
  <si>
    <t>Crew</t>
  </si>
  <si>
    <t>Hendrix</t>
  </si>
  <si>
    <t>Colin</t>
  </si>
  <si>
    <t>Chance</t>
  </si>
  <si>
    <t>Malakai</t>
  </si>
  <si>
    <t>Clayton</t>
  </si>
  <si>
    <t>Daxton</t>
  </si>
  <si>
    <t>Malcolm</t>
  </si>
  <si>
    <t>Martin</t>
  </si>
  <si>
    <t>Jaden</t>
  </si>
  <si>
    <t>Kayson</t>
  </si>
  <si>
    <t>Bodhi</t>
  </si>
  <si>
    <t>Francisco</t>
  </si>
  <si>
    <t>Cody</t>
  </si>
  <si>
    <t>Erick</t>
  </si>
  <si>
    <t>Kameron</t>
  </si>
  <si>
    <t>Atticus</t>
  </si>
  <si>
    <t>Dante</t>
  </si>
  <si>
    <t>Jensen</t>
  </si>
  <si>
    <t>Cruz</t>
  </si>
  <si>
    <t>Brady</t>
  </si>
  <si>
    <t>Joaquin</t>
  </si>
  <si>
    <t>Anderson</t>
  </si>
  <si>
    <t>Gunner</t>
  </si>
  <si>
    <t>Muhammad</t>
  </si>
  <si>
    <t>Zayn</t>
  </si>
  <si>
    <t>Derek</t>
  </si>
  <si>
    <t>Raymond</t>
  </si>
  <si>
    <t>Kyle</t>
  </si>
  <si>
    <t>Angelo</t>
  </si>
  <si>
    <t>Reid</t>
  </si>
  <si>
    <t>Spencer</t>
  </si>
  <si>
    <t>Nico</t>
  </si>
  <si>
    <t>Jaylen</t>
  </si>
  <si>
    <t>Jake</t>
  </si>
  <si>
    <t>Prince</t>
  </si>
  <si>
    <t>Manuel</t>
  </si>
  <si>
    <t>Ali</t>
  </si>
  <si>
    <t>Gideon</t>
  </si>
  <si>
    <t>Stephen</t>
  </si>
  <si>
    <t>Orion</t>
  </si>
  <si>
    <t>Eduardo</t>
  </si>
  <si>
    <t>Mario</t>
  </si>
  <si>
    <t>Cristian</t>
  </si>
  <si>
    <t>Odin</t>
  </si>
  <si>
    <t>Tanner</t>
  </si>
  <si>
    <t>Julius</t>
  </si>
  <si>
    <t>Callum</t>
  </si>
  <si>
    <t>Sean</t>
  </si>
  <si>
    <t>Kane</t>
  </si>
  <si>
    <t>Ricardo</t>
  </si>
  <si>
    <t>Travis</t>
  </si>
  <si>
    <t>Wade</t>
  </si>
  <si>
    <t>Warren</t>
  </si>
  <si>
    <t>Fernando</t>
  </si>
  <si>
    <t>Titus</t>
  </si>
  <si>
    <t>Leonel</t>
  </si>
  <si>
    <t>Edwin</t>
  </si>
  <si>
    <t>Cairo</t>
  </si>
  <si>
    <t>Corbin</t>
  </si>
  <si>
    <t>Ismael</t>
  </si>
  <si>
    <t>Colson</t>
  </si>
  <si>
    <t>Killian</t>
  </si>
  <si>
    <t>Major</t>
  </si>
  <si>
    <t>Tate</t>
  </si>
  <si>
    <t>Gianni</t>
  </si>
  <si>
    <t>Elian</t>
  </si>
  <si>
    <t>Lawson</t>
  </si>
  <si>
    <t>Niko</t>
  </si>
  <si>
    <t>Nasir</t>
  </si>
  <si>
    <t>Kade</t>
  </si>
  <si>
    <t>Ezequiel</t>
  </si>
  <si>
    <t>Marshall</t>
  </si>
  <si>
    <t>Hector</t>
  </si>
  <si>
    <t>Desmond</t>
  </si>
  <si>
    <t>Kason</t>
  </si>
  <si>
    <t>Garrett</t>
  </si>
  <si>
    <t>Jared</t>
  </si>
  <si>
    <t>Cyrus</t>
  </si>
  <si>
    <t>Russell</t>
  </si>
  <si>
    <t>Cesar</t>
  </si>
  <si>
    <t>Tyson</t>
  </si>
  <si>
    <t>Malik</t>
  </si>
  <si>
    <t>Donovan</t>
  </si>
  <si>
    <t>Jaxton</t>
  </si>
  <si>
    <t>Cade</t>
  </si>
  <si>
    <t>Romeo</t>
  </si>
  <si>
    <t>Nehemiah</t>
  </si>
  <si>
    <t>Sergio</t>
  </si>
  <si>
    <t>Iker</t>
  </si>
  <si>
    <t>Caiden</t>
  </si>
  <si>
    <t>Jay</t>
  </si>
  <si>
    <t>Pablo</t>
  </si>
  <si>
    <t>Devin</t>
  </si>
  <si>
    <t>Jeffrey</t>
  </si>
  <si>
    <t>Otto</t>
  </si>
  <si>
    <t>Ronin</t>
  </si>
  <si>
    <t>Johnny</t>
  </si>
  <si>
    <t>Clark</t>
  </si>
  <si>
    <t>Marco</t>
  </si>
  <si>
    <t>Edgar</t>
  </si>
  <si>
    <t>Bowen</t>
  </si>
  <si>
    <t>Jaiden</t>
  </si>
  <si>
    <t>Grady</t>
  </si>
  <si>
    <t>Zayne</t>
  </si>
  <si>
    <t>Sullivan</t>
  </si>
  <si>
    <t>Jayceon</t>
  </si>
  <si>
    <t>Sterling</t>
  </si>
  <si>
    <t>Andy</t>
  </si>
  <si>
    <t>Conor</t>
  </si>
  <si>
    <t>Raiden</t>
  </si>
  <si>
    <t>Royce</t>
  </si>
  <si>
    <t>Solomon</t>
  </si>
  <si>
    <t>Trevor</t>
  </si>
  <si>
    <t>Winston</t>
  </si>
  <si>
    <t>Emanuel</t>
  </si>
  <si>
    <t>Finnegan</t>
  </si>
  <si>
    <t>Pedro</t>
  </si>
  <si>
    <t>Luciano</t>
  </si>
  <si>
    <t>Harvey</t>
  </si>
  <si>
    <t>Franklin</t>
  </si>
  <si>
    <t>Noel</t>
  </si>
  <si>
    <t>Troy</t>
  </si>
  <si>
    <t>Princeton</t>
  </si>
  <si>
    <t>Johnathan</t>
  </si>
  <si>
    <t>Erik</t>
  </si>
  <si>
    <t>Fabian</t>
  </si>
  <si>
    <t>Rhys</t>
  </si>
  <si>
    <t>Porter</t>
  </si>
  <si>
    <t>Hugo</t>
  </si>
  <si>
    <t>Frank</t>
  </si>
  <si>
    <t>Damon</t>
  </si>
  <si>
    <t>Kendrick</t>
  </si>
  <si>
    <t>Mathias</t>
  </si>
  <si>
    <t>Wilder</t>
  </si>
  <si>
    <t>Callan</t>
  </si>
  <si>
    <t>Gregory</t>
  </si>
  <si>
    <t>Seth</t>
  </si>
  <si>
    <t>Matthias</t>
  </si>
  <si>
    <t>Briggs</t>
  </si>
  <si>
    <t>Ibrahim</t>
  </si>
  <si>
    <t>Roberto</t>
  </si>
  <si>
    <t>Conner</t>
  </si>
  <si>
    <t>Kashton</t>
  </si>
  <si>
    <t>Santino</t>
  </si>
  <si>
    <t>Kolton</t>
  </si>
  <si>
    <t>Alijah</t>
  </si>
  <si>
    <t>Dominick</t>
  </si>
  <si>
    <t>Zyaire</t>
  </si>
  <si>
    <t>Apollo</t>
  </si>
  <si>
    <t>Kylo</t>
  </si>
  <si>
    <t>Reed</t>
  </si>
  <si>
    <t>Philip</t>
  </si>
  <si>
    <t>Kian</t>
  </si>
  <si>
    <t>Shawn</t>
  </si>
  <si>
    <t>Kaison</t>
  </si>
  <si>
    <t>Leonidas</t>
  </si>
  <si>
    <t>Ayaan</t>
  </si>
  <si>
    <t>Lucca</t>
  </si>
  <si>
    <t>Memphis</t>
  </si>
  <si>
    <t>Ford</t>
  </si>
  <si>
    <t>Baylor</t>
  </si>
  <si>
    <t>Kyson</t>
  </si>
  <si>
    <t>Uriel</t>
  </si>
  <si>
    <t>Allen</t>
  </si>
  <si>
    <t>Collin</t>
  </si>
  <si>
    <t>Ruben</t>
  </si>
  <si>
    <t>Archie</t>
  </si>
  <si>
    <t>Dalton</t>
  </si>
  <si>
    <t>Esteban</t>
  </si>
  <si>
    <t>Adan</t>
  </si>
  <si>
    <t>Forrest</t>
  </si>
  <si>
    <t>Alonzo</t>
  </si>
  <si>
    <t>Isaias</t>
  </si>
  <si>
    <t>Leland</t>
  </si>
  <si>
    <t>Jase</t>
  </si>
  <si>
    <t>Dax</t>
  </si>
  <si>
    <t>Kasen</t>
  </si>
  <si>
    <t>Gage</t>
  </si>
  <si>
    <t>Kamden</t>
  </si>
  <si>
    <t>Marcos</t>
  </si>
  <si>
    <t>Jamison</t>
  </si>
  <si>
    <t>Francis</t>
  </si>
  <si>
    <t>Hank</t>
  </si>
  <si>
    <t>Tripp</t>
  </si>
  <si>
    <t>Frederick</t>
  </si>
  <si>
    <t>Jonas</t>
  </si>
  <si>
    <t>Stetson</t>
  </si>
  <si>
    <t>Cassius</t>
  </si>
  <si>
    <t>Izaiah</t>
  </si>
  <si>
    <t>Maximilian</t>
  </si>
  <si>
    <t>Rocco</t>
  </si>
  <si>
    <t>Keegan</t>
  </si>
  <si>
    <t>Aziel</t>
  </si>
  <si>
    <t>Moses</t>
  </si>
  <si>
    <t>Bruce</t>
  </si>
  <si>
    <t>Lewis</t>
  </si>
  <si>
    <t>Braylen</t>
  </si>
  <si>
    <t>Omari</t>
  </si>
  <si>
    <t>Mack</t>
  </si>
  <si>
    <t>Augustus</t>
  </si>
  <si>
    <t>Enrique</t>
  </si>
  <si>
    <t>Armando</t>
  </si>
  <si>
    <t>Pierce</t>
  </si>
  <si>
    <t>Moises</t>
  </si>
  <si>
    <t>Asa</t>
  </si>
  <si>
    <t>Shane</t>
  </si>
  <si>
    <t>Emmitt</t>
  </si>
  <si>
    <t>Soren</t>
  </si>
  <si>
    <t>Dorian</t>
  </si>
  <si>
    <t>Keanu</t>
  </si>
  <si>
    <t>Zaiden</t>
  </si>
  <si>
    <t>Raphael</t>
  </si>
  <si>
    <t>Deacon</t>
  </si>
  <si>
    <t>Abdiel</t>
  </si>
  <si>
    <t>Kieran</t>
  </si>
  <si>
    <t>Phillip</t>
  </si>
  <si>
    <t>Ryland</t>
  </si>
  <si>
    <t>Zachariah</t>
  </si>
  <si>
    <t>Casey</t>
  </si>
  <si>
    <t>Zaire</t>
  </si>
  <si>
    <t>Albert</t>
  </si>
  <si>
    <t>Baker</t>
  </si>
  <si>
    <t>Corey</t>
  </si>
  <si>
    <t>Kylan</t>
  </si>
  <si>
    <t>Gunnar</t>
  </si>
  <si>
    <t>Jayson</t>
  </si>
  <si>
    <t>Callen</t>
  </si>
  <si>
    <t>Jasiah</t>
  </si>
  <si>
    <t>Drake</t>
  </si>
  <si>
    <t>Kannon</t>
  </si>
  <si>
    <t>Braylon</t>
  </si>
  <si>
    <t>Sonny</t>
  </si>
  <si>
    <t>Bo</t>
  </si>
  <si>
    <t>Moshe</t>
  </si>
  <si>
    <t>Huxley</t>
  </si>
  <si>
    <t>Quentin</t>
  </si>
  <si>
    <t>Rowen</t>
  </si>
  <si>
    <t>Santana</t>
  </si>
  <si>
    <t>Cannon</t>
  </si>
  <si>
    <t>Kenzo</t>
  </si>
  <si>
    <t>Wells</t>
  </si>
  <si>
    <t>Julio</t>
  </si>
  <si>
    <t>Nikolai</t>
  </si>
  <si>
    <t>Conrad</t>
  </si>
  <si>
    <t>Jalen</t>
  </si>
  <si>
    <t>Makai</t>
  </si>
  <si>
    <t>Benson</t>
  </si>
  <si>
    <t>Derrick</t>
  </si>
  <si>
    <t>Gerardo</t>
  </si>
  <si>
    <t>Davis</t>
  </si>
  <si>
    <t>Abram</t>
  </si>
  <si>
    <t>Mohamed</t>
  </si>
  <si>
    <t>Ronald</t>
  </si>
  <si>
    <t>Raul</t>
  </si>
  <si>
    <t>Arjun</t>
  </si>
  <si>
    <t>Dexter</t>
  </si>
  <si>
    <t>Kaysen</t>
  </si>
  <si>
    <t>Jaime</t>
  </si>
  <si>
    <t>Scott</t>
  </si>
  <si>
    <t>Lawrence</t>
  </si>
  <si>
    <t>Danny</t>
  </si>
  <si>
    <t>Roland</t>
  </si>
  <si>
    <t>Yusuf</t>
  </si>
  <si>
    <t>Samson</t>
  </si>
  <si>
    <t>Case</t>
  </si>
  <si>
    <t>Zain</t>
  </si>
  <si>
    <t>Roy</t>
  </si>
  <si>
    <t>Rodrigo</t>
  </si>
  <si>
    <t>Boone</t>
  </si>
  <si>
    <t>Saint</t>
  </si>
  <si>
    <t>Saul</t>
  </si>
  <si>
    <t>Jaziel</t>
  </si>
  <si>
    <t>Hezekiah</t>
  </si>
  <si>
    <t>Alec</t>
  </si>
  <si>
    <t>Arturo</t>
  </si>
  <si>
    <t>Jamari</t>
  </si>
  <si>
    <t>Jaxtyn</t>
  </si>
  <si>
    <t>Julien</t>
  </si>
  <si>
    <t>Koa</t>
  </si>
  <si>
    <t>Reece</t>
  </si>
  <si>
    <t>Landen</t>
  </si>
  <si>
    <t>Koda</t>
  </si>
  <si>
    <t>Darius</t>
  </si>
  <si>
    <t>Sylas</t>
  </si>
  <si>
    <t>Ares</t>
  </si>
  <si>
    <t>Kyree</t>
  </si>
  <si>
    <t>Boston</t>
  </si>
  <si>
    <t>Keith</t>
  </si>
  <si>
    <t>Johan</t>
  </si>
  <si>
    <t>Edison</t>
  </si>
  <si>
    <t>Sincere</t>
  </si>
  <si>
    <t>Watson</t>
  </si>
  <si>
    <t>Jerry</t>
  </si>
  <si>
    <t>Nikolas</t>
  </si>
  <si>
    <t>Quincy</t>
  </si>
  <si>
    <t>Shepherd</t>
  </si>
  <si>
    <t>Brycen</t>
  </si>
  <si>
    <t>Marvin</t>
  </si>
  <si>
    <t>Dariel</t>
  </si>
  <si>
    <t>Axton</t>
  </si>
  <si>
    <t>Donald</t>
  </si>
  <si>
    <t>Bodie</t>
  </si>
  <si>
    <t>Finnley</t>
  </si>
  <si>
    <t>Onyx</t>
  </si>
  <si>
    <t>Rayan</t>
  </si>
  <si>
    <t>Raylan</t>
  </si>
  <si>
    <t>Brixton</t>
  </si>
  <si>
    <t>Colby</t>
  </si>
  <si>
    <t>Valentino</t>
  </si>
  <si>
    <t>Layton</t>
  </si>
  <si>
    <t>Trenton</t>
  </si>
  <si>
    <t>Landyn</t>
  </si>
  <si>
    <t>Alessandro</t>
  </si>
  <si>
    <t>Ahmad</t>
  </si>
  <si>
    <t>Gustavo</t>
  </si>
  <si>
    <t>Ledger</t>
  </si>
  <si>
    <t>Ridge</t>
  </si>
  <si>
    <t>Ander</t>
  </si>
  <si>
    <t>Ahmed</t>
  </si>
  <si>
    <t>Kingsley</t>
  </si>
  <si>
    <t>Issac</t>
  </si>
  <si>
    <t>Mauricio</t>
  </si>
  <si>
    <t>Tony</t>
  </si>
  <si>
    <t>Leonard</t>
  </si>
  <si>
    <t>Mohammed</t>
  </si>
  <si>
    <t>Uriah</t>
  </si>
  <si>
    <t>Duke</t>
  </si>
  <si>
    <t>Kareem</t>
  </si>
  <si>
    <t>Lucian</t>
  </si>
  <si>
    <t>Marcelo</t>
  </si>
  <si>
    <t>Aarav</t>
  </si>
  <si>
    <t>Leandro</t>
  </si>
  <si>
    <t>Clay</t>
  </si>
  <si>
    <t>Kohen</t>
  </si>
  <si>
    <t>Dennis</t>
  </si>
  <si>
    <t>Samir</t>
  </si>
  <si>
    <t>Ermias</t>
  </si>
  <si>
    <t>Otis</t>
  </si>
  <si>
    <t>Emir</t>
  </si>
  <si>
    <t>Nixon</t>
  </si>
  <si>
    <t>Ty</t>
  </si>
  <si>
    <t>Sam</t>
  </si>
  <si>
    <t>Fletcher</t>
  </si>
  <si>
    <t>Wilson</t>
  </si>
  <si>
    <t>Dustin</t>
  </si>
  <si>
    <t>Hamza</t>
  </si>
  <si>
    <t>Bryant</t>
  </si>
  <si>
    <t>Flynn</t>
  </si>
  <si>
    <t>Lionel</t>
  </si>
  <si>
    <t>Mohammad</t>
  </si>
  <si>
    <t>Cason</t>
  </si>
  <si>
    <t>Jamir</t>
  </si>
  <si>
    <t>Aden</t>
  </si>
  <si>
    <t>Dakari</t>
  </si>
  <si>
    <t>Dillon</t>
  </si>
  <si>
    <t>Zaid</t>
  </si>
  <si>
    <t>Alden</t>
  </si>
  <si>
    <t>Nelson</t>
  </si>
  <si>
    <t>Devon</t>
  </si>
  <si>
    <t>Titan</t>
  </si>
  <si>
    <t>Chris</t>
  </si>
  <si>
    <t>Khari</t>
  </si>
  <si>
    <t>Zeke</t>
  </si>
  <si>
    <t>Noe</t>
  </si>
  <si>
    <t>Alberto</t>
  </si>
  <si>
    <t>Roger</t>
  </si>
  <si>
    <t>Brock</t>
  </si>
  <si>
    <t>Rex</t>
  </si>
  <si>
    <t>Quinton</t>
  </si>
  <si>
    <t>Alvin</t>
  </si>
  <si>
    <t>Cullen</t>
  </si>
  <si>
    <t>Harlan</t>
  </si>
  <si>
    <t>Kellan</t>
  </si>
  <si>
    <t>Marcel</t>
  </si>
  <si>
    <t>Keaton</t>
  </si>
  <si>
    <t>Ricky</t>
  </si>
  <si>
    <t>Trey</t>
  </si>
  <si>
    <t>Langston</t>
  </si>
  <si>
    <t>Miller</t>
  </si>
  <si>
    <t>Chaim</t>
  </si>
  <si>
    <t>Salvador</t>
  </si>
  <si>
    <t>Amias</t>
  </si>
  <si>
    <t>Tadeo</t>
  </si>
  <si>
    <t>Curtis</t>
  </si>
  <si>
    <t>Lachlan</t>
  </si>
  <si>
    <t>Amos</t>
  </si>
  <si>
    <t>Anakin</t>
  </si>
  <si>
    <t>Krew</t>
  </si>
  <si>
    <t>Tomas</t>
  </si>
  <si>
    <t>Jefferson</t>
  </si>
  <si>
    <t>Yosef</t>
  </si>
  <si>
    <t>Bruno</t>
  </si>
  <si>
    <t>Korbin</t>
  </si>
  <si>
    <t>Augustine</t>
  </si>
  <si>
    <t>Cayson</t>
  </si>
  <si>
    <t>Mathew</t>
  </si>
  <si>
    <t>Vihaan</t>
  </si>
  <si>
    <t>Clyde</t>
  </si>
  <si>
    <t>Brendan</t>
  </si>
  <si>
    <t>Jagger</t>
  </si>
  <si>
    <t>Carmelo</t>
  </si>
  <si>
    <t>Harry</t>
  </si>
  <si>
    <t>Nathanael</t>
  </si>
  <si>
    <t>Mitchell</t>
  </si>
  <si>
    <t>Darren</t>
  </si>
  <si>
    <t>Ray</t>
  </si>
  <si>
    <t>Jedidiah</t>
  </si>
  <si>
    <t>Jimmy</t>
  </si>
  <si>
    <t>Lochlan</t>
  </si>
  <si>
    <t>Eddie</t>
  </si>
  <si>
    <t>Rayden</t>
  </si>
  <si>
    <t>Stanley</t>
  </si>
  <si>
    <t>Joe</t>
  </si>
  <si>
    <t>Houston</t>
  </si>
  <si>
    <t>Douglas</t>
  </si>
  <si>
    <t>Vincenzo</t>
  </si>
  <si>
    <t>Casen</t>
  </si>
  <si>
    <t>Joziah</t>
  </si>
  <si>
    <t>Marcellus</t>
  </si>
  <si>
    <t>Atreus</t>
  </si>
  <si>
    <t>Aron</t>
  </si>
  <si>
    <t>Hugh</t>
  </si>
  <si>
    <t>Musa</t>
  </si>
  <si>
    <t>Tommy</t>
  </si>
  <si>
    <t>Alfredo</t>
  </si>
  <si>
    <t>Junior</t>
  </si>
  <si>
    <t>Neil</t>
  </si>
  <si>
    <t>Westley</t>
  </si>
  <si>
    <t>Banks</t>
  </si>
  <si>
    <t>Eliel</t>
  </si>
  <si>
    <t>Melvin</t>
  </si>
  <si>
    <t>Maximo</t>
  </si>
  <si>
    <t>Colten</t>
  </si>
  <si>
    <t>Lance</t>
  </si>
  <si>
    <t>Trace</t>
  </si>
  <si>
    <t>Axl</t>
  </si>
  <si>
    <t>Ramon</t>
  </si>
  <si>
    <t>Vicente</t>
  </si>
  <si>
    <t>Brennan</t>
  </si>
  <si>
    <t>Caspian</t>
  </si>
  <si>
    <t>Deandre</t>
  </si>
  <si>
    <t>Lee</t>
  </si>
  <si>
    <t>Valentin</t>
  </si>
  <si>
    <t>Ben</t>
  </si>
  <si>
    <t>Louie</t>
  </si>
  <si>
    <t>Westin</t>
  </si>
  <si>
    <t>Wayne</t>
  </si>
  <si>
    <t>Benicio</t>
  </si>
  <si>
    <t>Grey</t>
  </si>
  <si>
    <t>Zayd</t>
  </si>
  <si>
    <t>Gatlin</t>
  </si>
  <si>
    <t>Mekhi</t>
  </si>
  <si>
    <t>Orlando</t>
  </si>
  <si>
    <t>Bjorn</t>
  </si>
  <si>
    <t>Alonso</t>
  </si>
  <si>
    <t>Rio</t>
  </si>
  <si>
    <t>Aldo</t>
  </si>
  <si>
    <t>Byron</t>
  </si>
  <si>
    <t>Eliseo</t>
  </si>
  <si>
    <t>Ernesto</t>
  </si>
  <si>
    <t>Talon</t>
  </si>
  <si>
    <t>Thaddeus</t>
  </si>
  <si>
    <t>Brecken</t>
  </si>
  <si>
    <t>Kace</t>
  </si>
  <si>
    <t>Kellen</t>
  </si>
  <si>
    <t>Enoch</t>
  </si>
  <si>
    <t>Kiaan</t>
  </si>
  <si>
    <t>Lian</t>
  </si>
  <si>
    <t>Creed</t>
  </si>
  <si>
    <t>Rohan</t>
  </si>
  <si>
    <t>Callahan</t>
  </si>
  <si>
    <t>Jaxxon</t>
  </si>
  <si>
    <t>Ocean</t>
  </si>
  <si>
    <t>Crosby</t>
  </si>
  <si>
    <t>Dash</t>
  </si>
  <si>
    <t>Gary</t>
  </si>
  <si>
    <t>Mylo</t>
  </si>
  <si>
    <t>Ira</t>
  </si>
  <si>
    <t>Magnus</t>
  </si>
  <si>
    <t>Abdullah</t>
  </si>
  <si>
    <t>Kye</t>
  </si>
  <si>
    <t>Tru</t>
  </si>
  <si>
    <t>Forest</t>
  </si>
  <si>
    <t>Jon</t>
  </si>
  <si>
    <t>Misael</t>
  </si>
  <si>
    <t>Madden</t>
  </si>
  <si>
    <t>Braden</t>
  </si>
  <si>
    <t>Carl</t>
  </si>
  <si>
    <t>Hassan</t>
  </si>
  <si>
    <t>Kristian</t>
  </si>
  <si>
    <t>Alaric</t>
  </si>
  <si>
    <t>Ambrose</t>
  </si>
  <si>
    <t>Dario</t>
  </si>
  <si>
    <t>Allan</t>
  </si>
  <si>
    <t>Bode</t>
  </si>
  <si>
    <t>Boden</t>
  </si>
  <si>
    <t>Juelz</t>
  </si>
  <si>
    <t>Kristopher</t>
  </si>
  <si>
    <t>Idris</t>
  </si>
  <si>
    <t>Ameer</t>
  </si>
  <si>
    <t>Anders</t>
  </si>
  <si>
    <t>Darian</t>
  </si>
  <si>
    <t>Kase</t>
  </si>
  <si>
    <t>Aryan</t>
  </si>
  <si>
    <t>Dane</t>
  </si>
  <si>
    <t>Guillermo</t>
  </si>
  <si>
    <t>Elisha</t>
  </si>
  <si>
    <t>Jakobe</t>
  </si>
  <si>
    <t>Thatcher</t>
  </si>
  <si>
    <t>Eugene</t>
  </si>
  <si>
    <t>Ishaan</t>
  </si>
  <si>
    <t>Larry</t>
  </si>
  <si>
    <t>Wesson</t>
  </si>
  <si>
    <t>Yehuda</t>
  </si>
  <si>
    <t>Alvaro</t>
  </si>
  <si>
    <t>Bobby</t>
  </si>
  <si>
    <t>Bronson</t>
  </si>
  <si>
    <t>Dilan</t>
  </si>
  <si>
    <t>Kole</t>
  </si>
  <si>
    <t>Kyro</t>
  </si>
  <si>
    <t>Tristen</t>
  </si>
  <si>
    <t>Blaze</t>
  </si>
  <si>
    <t>Brayan</t>
  </si>
  <si>
    <t>Jadiel</t>
  </si>
  <si>
    <t>Demetrius</t>
  </si>
  <si>
    <t>Maurice</t>
  </si>
  <si>
    <t>Arian</t>
  </si>
  <si>
    <t>Kabir</t>
  </si>
  <si>
    <t>Rocky</t>
  </si>
  <si>
    <t>Rudy</t>
  </si>
  <si>
    <t>Randy</t>
  </si>
  <si>
    <t>Rodney</t>
  </si>
  <si>
    <t>Yousef</t>
  </si>
  <si>
    <t>Felipe</t>
  </si>
  <si>
    <t>Aydin</t>
  </si>
  <si>
    <t>Kaiser</t>
  </si>
  <si>
    <t>Van</t>
  </si>
  <si>
    <t>Brodie</t>
  </si>
  <si>
    <t>Eithan</t>
  </si>
  <si>
    <t>Stefan</t>
  </si>
  <si>
    <t>Ulises</t>
  </si>
  <si>
    <t>Camilo</t>
  </si>
  <si>
    <t>Branson</t>
  </si>
  <si>
    <t>Jakari</t>
  </si>
  <si>
    <t>Judson</t>
  </si>
  <si>
    <t>Yahir</t>
  </si>
  <si>
    <t>Zavier</t>
  </si>
  <si>
    <t>Damari</t>
  </si>
  <si>
    <t>Jakob</t>
  </si>
  <si>
    <t>Jaxx</t>
  </si>
  <si>
    <t>Bentlee</t>
  </si>
  <si>
    <t>Cain</t>
  </si>
  <si>
    <t>Niklaus</t>
  </si>
  <si>
    <t>Rey</t>
  </si>
  <si>
    <t>Zahir</t>
  </si>
  <si>
    <t>Aries</t>
  </si>
  <si>
    <t>Blaine</t>
  </si>
  <si>
    <t>Kyng</t>
  </si>
  <si>
    <t>Castiel</t>
  </si>
  <si>
    <t>Henrik</t>
  </si>
  <si>
    <t>Joey</t>
  </si>
  <si>
    <t>Khalid</t>
  </si>
  <si>
    <t>Bear</t>
  </si>
  <si>
    <t>Graysen</t>
  </si>
  <si>
    <t>Jair</t>
  </si>
  <si>
    <t>Kylen</t>
  </si>
  <si>
    <t>Darwin</t>
  </si>
  <si>
    <t>Alfred</t>
  </si>
  <si>
    <t>Ayan</t>
  </si>
  <si>
    <t>Kenji</t>
  </si>
  <si>
    <t>Zakai</t>
  </si>
  <si>
    <t>Avi</t>
  </si>
  <si>
    <t>Cory</t>
  </si>
  <si>
    <t>Fisher</t>
  </si>
  <si>
    <t>Jacoby</t>
  </si>
  <si>
    <t>Osiris</t>
  </si>
  <si>
    <t>Harlem</t>
  </si>
  <si>
    <t>Jamal</t>
  </si>
  <si>
    <t>Santos</t>
  </si>
  <si>
    <t>Wallace</t>
  </si>
  <si>
    <t>Brett</t>
  </si>
  <si>
    <t>Fox</t>
  </si>
  <si>
    <t>Leif</t>
  </si>
  <si>
    <t>Maison</t>
  </si>
  <si>
    <t>Reuben</t>
  </si>
  <si>
    <t>Adler</t>
  </si>
  <si>
    <t>Zev</t>
  </si>
  <si>
    <t>Calum</t>
  </si>
  <si>
    <t>Kelvin</t>
  </si>
  <si>
    <t>Zechariah</t>
  </si>
  <si>
    <t>Bridger</t>
  </si>
  <si>
    <t>Mccoy</t>
  </si>
  <si>
    <t>Seven</t>
  </si>
  <si>
    <t>Shepard</t>
  </si>
  <si>
    <t>Azrael</t>
  </si>
  <si>
    <t>Leroy</t>
  </si>
  <si>
    <t>Terry</t>
  </si>
  <si>
    <t>Harold</t>
  </si>
  <si>
    <t>Mac</t>
  </si>
  <si>
    <t>Mordechai</t>
  </si>
  <si>
    <t>Ahmir</t>
  </si>
  <si>
    <t>Cal</t>
  </si>
  <si>
    <t>Franco</t>
  </si>
  <si>
    <t>Trent</t>
  </si>
  <si>
    <t>Blaise</t>
  </si>
  <si>
    <t>Coen</t>
  </si>
  <si>
    <t>Dominik</t>
  </si>
  <si>
    <t>Davion</t>
  </si>
  <si>
    <t>Jeremias</t>
  </si>
  <si>
    <t>Riggs</t>
  </si>
  <si>
    <t>Jones</t>
  </si>
  <si>
    <t>Will</t>
  </si>
  <si>
    <t>Damir</t>
  </si>
  <si>
    <t>Dangelo</t>
  </si>
  <si>
    <t>Canaan</t>
  </si>
  <si>
    <t>Dion</t>
  </si>
  <si>
    <t>Jabari</t>
  </si>
  <si>
    <t>Salvatore</t>
  </si>
  <si>
    <t>Kody</t>
  </si>
  <si>
    <t>Hakeem</t>
  </si>
  <si>
    <t>Truett</t>
  </si>
  <si>
    <t>Gerald</t>
  </si>
  <si>
    <t>Gordon</t>
  </si>
  <si>
    <t>Jovanni</t>
  </si>
  <si>
    <t>Kamdyn</t>
  </si>
  <si>
    <t>Alistair</t>
  </si>
  <si>
    <t>Cillian</t>
  </si>
  <si>
    <t>Foster</t>
  </si>
  <si>
    <t>Terrance</t>
  </si>
  <si>
    <t>Zyair</t>
  </si>
  <si>
    <t>Cedric</t>
  </si>
  <si>
    <t>Rome</t>
  </si>
  <si>
    <t>Abner</t>
  </si>
  <si>
    <t>Colter</t>
  </si>
  <si>
    <t>Dayton</t>
  </si>
  <si>
    <t>Jad</t>
  </si>
  <si>
    <t>Xzavier</t>
  </si>
  <si>
    <t>Rene</t>
  </si>
  <si>
    <t>Vance</t>
  </si>
  <si>
    <t>Duncan</t>
  </si>
  <si>
    <t>Bishop</t>
  </si>
  <si>
    <t>Davian</t>
  </si>
  <si>
    <t>Everest</t>
  </si>
  <si>
    <t>Heath</t>
  </si>
  <si>
    <t>Jaxen</t>
  </si>
  <si>
    <t>Marlon</t>
  </si>
  <si>
    <t>Maxton</t>
  </si>
  <si>
    <t>Reginald</t>
  </si>
  <si>
    <t>Harris</t>
  </si>
  <si>
    <t>Jericho</t>
  </si>
  <si>
    <t>Keenan</t>
  </si>
  <si>
    <t>Korbyn</t>
  </si>
  <si>
    <t>Wes</t>
  </si>
  <si>
    <t>Eliezer</t>
  </si>
  <si>
    <t>Jeffery</t>
  </si>
  <si>
    <t>Kalel</t>
  </si>
  <si>
    <t>Kylian</t>
  </si>
  <si>
    <t>Turner</t>
  </si>
  <si>
    <t>Willie</t>
  </si>
  <si>
    <t>Rogelio</t>
  </si>
  <si>
    <t>Ephraim</t>
  </si>
  <si>
    <t>Apellido</t>
  </si>
  <si>
    <t>Smith</t>
  </si>
  <si>
    <t>Johnson</t>
  </si>
  <si>
    <t>Williams</t>
  </si>
  <si>
    <t>Brown</t>
  </si>
  <si>
    <t>Moore</t>
  </si>
  <si>
    <t>White</t>
  </si>
  <si>
    <t>Thompson</t>
  </si>
  <si>
    <t>Garcia</t>
  </si>
  <si>
    <t>Martinez</t>
  </si>
  <si>
    <t>Robinson</t>
  </si>
  <si>
    <t>Rodriguez</t>
  </si>
  <si>
    <t>Hall</t>
  </si>
  <si>
    <t>Young</t>
  </si>
  <si>
    <t>Hernandez</t>
  </si>
  <si>
    <t>Wright</t>
  </si>
  <si>
    <t>Lopez</t>
  </si>
  <si>
    <t>Hill</t>
  </si>
  <si>
    <t>Green</t>
  </si>
  <si>
    <t>Adams</t>
  </si>
  <si>
    <t>Gonzalez</t>
  </si>
  <si>
    <t>Perez</t>
  </si>
  <si>
    <t>Roberts</t>
  </si>
  <si>
    <t>Phillips</t>
  </si>
  <si>
    <t>Campbell</t>
  </si>
  <si>
    <t>Evans</t>
  </si>
  <si>
    <t>Edwards</t>
  </si>
  <si>
    <t>Stewart</t>
  </si>
  <si>
    <t>Sanchez</t>
  </si>
  <si>
    <t>Morris</t>
  </si>
  <si>
    <t>Rogers</t>
  </si>
  <si>
    <t>Cook</t>
  </si>
  <si>
    <t>Bell</t>
  </si>
  <si>
    <t>Rivera</t>
  </si>
  <si>
    <t>Richardson</t>
  </si>
  <si>
    <t>Cox</t>
  </si>
  <si>
    <t>Howard</t>
  </si>
  <si>
    <t>Ward</t>
  </si>
  <si>
    <t>Torres</t>
  </si>
  <si>
    <t>Peterson</t>
  </si>
  <si>
    <t>Gray</t>
  </si>
  <si>
    <t>Ramirez</t>
  </si>
  <si>
    <t>Sanders</t>
  </si>
  <si>
    <t>Price</t>
  </si>
  <si>
    <t>Wood</t>
  </si>
  <si>
    <t>Barnes</t>
  </si>
  <si>
    <t>Ross</t>
  </si>
  <si>
    <t>Henderson</t>
  </si>
  <si>
    <t>Coleman</t>
  </si>
  <si>
    <t>Jenkins</t>
  </si>
  <si>
    <t>Perry</t>
  </si>
  <si>
    <t>Powell</t>
  </si>
  <si>
    <t>Long</t>
  </si>
  <si>
    <t>Patterson</t>
  </si>
  <si>
    <t>Hughes</t>
  </si>
  <si>
    <t>Flores</t>
  </si>
  <si>
    <t>Washington</t>
  </si>
  <si>
    <t>Butler</t>
  </si>
  <si>
    <t>Simmons</t>
  </si>
  <si>
    <t>Gonzales</t>
  </si>
  <si>
    <t>Diaz</t>
  </si>
  <si>
    <t>Myers</t>
  </si>
  <si>
    <t>Hamilton</t>
  </si>
  <si>
    <t>Woods</t>
  </si>
  <si>
    <t>West</t>
  </si>
  <si>
    <t>Owens</t>
  </si>
  <si>
    <t>Reynolds</t>
  </si>
  <si>
    <t>Gibson</t>
  </si>
  <si>
    <t>Mcdonald</t>
  </si>
  <si>
    <t>Ortiz</t>
  </si>
  <si>
    <t>Gomez</t>
  </si>
  <si>
    <t>Murray</t>
  </si>
  <si>
    <t>Freeman</t>
  </si>
  <si>
    <t>Webb</t>
  </si>
  <si>
    <t>Simpson</t>
  </si>
  <si>
    <t>Stevens</t>
  </si>
  <si>
    <t>Hicks</t>
  </si>
  <si>
    <t>Crawford</t>
  </si>
  <si>
    <t>Boyd</t>
  </si>
  <si>
    <t>Morales</t>
  </si>
  <si>
    <t>Dixon</t>
  </si>
  <si>
    <t>Ramos</t>
  </si>
  <si>
    <t>Reyes</t>
  </si>
  <si>
    <t>Burns</t>
  </si>
  <si>
    <t>Shaw</t>
  </si>
  <si>
    <t>Holmes</t>
  </si>
  <si>
    <t>Rice</t>
  </si>
  <si>
    <t>Robertson</t>
  </si>
  <si>
    <t>Hunt</t>
  </si>
  <si>
    <t>Black</t>
  </si>
  <si>
    <t>Daniels</t>
  </si>
  <si>
    <t>Mills</t>
  </si>
  <si>
    <t>Nichols</t>
  </si>
  <si>
    <t>Knight</t>
  </si>
  <si>
    <t>Ferguson</t>
  </si>
  <si>
    <t>Stone</t>
  </si>
  <si>
    <t>Hawkins</t>
  </si>
  <si>
    <t>Dunn</t>
  </si>
  <si>
    <t>Perkins</t>
  </si>
  <si>
    <t>Gardner</t>
  </si>
  <si>
    <t>Stephens</t>
  </si>
  <si>
    <t>Payne</t>
  </si>
  <si>
    <t>Berry</t>
  </si>
  <si>
    <t>Matthews</t>
  </si>
  <si>
    <t>Arnold</t>
  </si>
  <si>
    <t>Wagner</t>
  </si>
  <si>
    <t>Willis</t>
  </si>
  <si>
    <t>Watkins</t>
  </si>
  <si>
    <t>Olson</t>
  </si>
  <si>
    <t>Carroll</t>
  </si>
  <si>
    <t>Snyder</t>
  </si>
  <si>
    <t>Hart</t>
  </si>
  <si>
    <t>Cunningham</t>
  </si>
  <si>
    <t>Andrews</t>
  </si>
  <si>
    <t>Ruiz</t>
  </si>
  <si>
    <t>Armstrong</t>
  </si>
  <si>
    <t>Carpenter</t>
  </si>
  <si>
    <t>Weaver</t>
  </si>
  <si>
    <t>Greene</t>
  </si>
  <si>
    <t>Chavez</t>
  </si>
  <si>
    <t>Sims</t>
  </si>
  <si>
    <t>Peters</t>
  </si>
  <si>
    <t>Kelley</t>
  </si>
  <si>
    <t>Fields</t>
  </si>
  <si>
    <t>Gutierrez</t>
  </si>
  <si>
    <t>Schmidt</t>
  </si>
  <si>
    <t>Carr</t>
  </si>
  <si>
    <t>Vasquez</t>
  </si>
  <si>
    <t>Castillo</t>
  </si>
  <si>
    <t>Wheeler</t>
  </si>
  <si>
    <t>Chapman</t>
  </si>
  <si>
    <t>Montgomery</t>
  </si>
  <si>
    <t>Richards</t>
  </si>
  <si>
    <t>Williamson</t>
  </si>
  <si>
    <t>Johnston</t>
  </si>
  <si>
    <t>Meyer</t>
  </si>
  <si>
    <t>Howell</t>
  </si>
  <si>
    <t>Alvarez</t>
  </si>
  <si>
    <t>Morrison</t>
  </si>
  <si>
    <t>Hansen</t>
  </si>
  <si>
    <t>Fernandez</t>
  </si>
  <si>
    <t>Garza</t>
  </si>
  <si>
    <t>Little</t>
  </si>
  <si>
    <t>Burton</t>
  </si>
  <si>
    <t>Nguyen</t>
  </si>
  <si>
    <t>Jacobs</t>
  </si>
  <si>
    <t>Kim</t>
  </si>
  <si>
    <t>Fuller</t>
  </si>
  <si>
    <t>Lynch</t>
  </si>
  <si>
    <t>Gilbert</t>
  </si>
  <si>
    <t>Romero</t>
  </si>
  <si>
    <t>Welch</t>
  </si>
  <si>
    <t>Larson</t>
  </si>
  <si>
    <t>Frazier</t>
  </si>
  <si>
    <t>Burke</t>
  </si>
  <si>
    <t>Hanson</t>
  </si>
  <si>
    <t>Day</t>
  </si>
  <si>
    <t>Mendoza</t>
  </si>
  <si>
    <t>Moreno</t>
  </si>
  <si>
    <t>Bowman</t>
  </si>
  <si>
    <t>Medina</t>
  </si>
  <si>
    <t>Fowler</t>
  </si>
  <si>
    <t>Brewer</t>
  </si>
  <si>
    <t>Hoffman</t>
  </si>
  <si>
    <t>Carlson</t>
  </si>
  <si>
    <t>Silva</t>
  </si>
  <si>
    <t>Pearson</t>
  </si>
  <si>
    <t>Fleming</t>
  </si>
  <si>
    <t>Vargas</t>
  </si>
  <si>
    <t>Byrd</t>
  </si>
  <si>
    <t>Davidson</t>
  </si>
  <si>
    <t>Hopkins</t>
  </si>
  <si>
    <t>May</t>
  </si>
  <si>
    <t>Herrera</t>
  </si>
  <si>
    <t>Soto</t>
  </si>
  <si>
    <t>Walters</t>
  </si>
  <si>
    <t>Neal</t>
  </si>
  <si>
    <t>Caldwell</t>
  </si>
  <si>
    <t>Lowe</t>
  </si>
  <si>
    <t>Jennings</t>
  </si>
  <si>
    <t>Barnett</t>
  </si>
  <si>
    <t>Graves</t>
  </si>
  <si>
    <t>Jimenez</t>
  </si>
  <si>
    <t>Horton</t>
  </si>
  <si>
    <t>Shelton</t>
  </si>
  <si>
    <t>Obrien</t>
  </si>
  <si>
    <t>Castro</t>
  </si>
  <si>
    <t>Mckinney</t>
  </si>
  <si>
    <t>Craig</t>
  </si>
  <si>
    <t>Rodriquez</t>
  </si>
  <si>
    <t>Chambers</t>
  </si>
  <si>
    <t>Holt</t>
  </si>
  <si>
    <t>Lambert</t>
  </si>
  <si>
    <t>Watts</t>
  </si>
  <si>
    <t>Bates</t>
  </si>
  <si>
    <t>Hale</t>
  </si>
  <si>
    <t>Rhodes</t>
  </si>
  <si>
    <t>Pena</t>
  </si>
  <si>
    <t>Beck</t>
  </si>
  <si>
    <t>Newman</t>
  </si>
  <si>
    <t>Haynes</t>
  </si>
  <si>
    <t>Mcdaniel</t>
  </si>
  <si>
    <t>Mendez</t>
  </si>
  <si>
    <t>Bush</t>
  </si>
  <si>
    <t>Vaughn</t>
  </si>
  <si>
    <t>Parks</t>
  </si>
  <si>
    <t>Norris</t>
  </si>
  <si>
    <t>Hardy</t>
  </si>
  <si>
    <t>Love</t>
  </si>
  <si>
    <t>Steele</t>
  </si>
  <si>
    <t>Curry</t>
  </si>
  <si>
    <t>Powers</t>
  </si>
  <si>
    <t>Schultz</t>
  </si>
  <si>
    <t>Barker</t>
  </si>
  <si>
    <t>Guzman</t>
  </si>
  <si>
    <t>Page</t>
  </si>
  <si>
    <t>Munoz</t>
  </si>
  <si>
    <t>Ball</t>
  </si>
  <si>
    <t>Keller</t>
  </si>
  <si>
    <t>Weber</t>
  </si>
  <si>
    <t>Walsh</t>
  </si>
  <si>
    <t>Lyons</t>
  </si>
  <si>
    <t>Ramsey</t>
  </si>
  <si>
    <t>Wolfe</t>
  </si>
  <si>
    <t>Schneider</t>
  </si>
  <si>
    <t>Mullins</t>
  </si>
  <si>
    <t>Sharp</t>
  </si>
  <si>
    <t>Barber</t>
  </si>
  <si>
    <t>Cummings</t>
  </si>
  <si>
    <t>Hines</t>
  </si>
  <si>
    <t>Baldwin</t>
  </si>
  <si>
    <t>Griffith</t>
  </si>
  <si>
    <t>Valdez</t>
  </si>
  <si>
    <t>Hubbard</t>
  </si>
  <si>
    <t>Salazar</t>
  </si>
  <si>
    <t>Reeves</t>
  </si>
  <si>
    <t>Warner</t>
  </si>
  <si>
    <t>Stevenson</t>
  </si>
  <si>
    <t>Burgess</t>
  </si>
  <si>
    <t>Cross</t>
  </si>
  <si>
    <t>Garner</t>
  </si>
  <si>
    <t>Mann</t>
  </si>
  <si>
    <t>Moss</t>
  </si>
  <si>
    <t>Thornton</t>
  </si>
  <si>
    <t>Mcgee</t>
  </si>
  <si>
    <t>Farmer</t>
  </si>
  <si>
    <t>Delgado</t>
  </si>
  <si>
    <t>Aguilar</t>
  </si>
  <si>
    <t>Vega</t>
  </si>
  <si>
    <t>Glover</t>
  </si>
  <si>
    <t>Manning</t>
  </si>
  <si>
    <t>Harmon</t>
  </si>
  <si>
    <t>Rodgers</t>
  </si>
  <si>
    <t>Robbins</t>
  </si>
  <si>
    <t>Newton</t>
  </si>
  <si>
    <t>Todd</t>
  </si>
  <si>
    <t>Higgins</t>
  </si>
  <si>
    <t>Ingram</t>
  </si>
  <si>
    <t>Strickland</t>
  </si>
  <si>
    <t>Townsend</t>
  </si>
  <si>
    <t>Potter</t>
  </si>
  <si>
    <t>Goodwin</t>
  </si>
  <si>
    <t>Walton</t>
  </si>
  <si>
    <t>Rowe</t>
  </si>
  <si>
    <t>Hampton</t>
  </si>
  <si>
    <t>Ortega</t>
  </si>
  <si>
    <t>Patton</t>
  </si>
  <si>
    <t>Swanson</t>
  </si>
  <si>
    <t>Goodman</t>
  </si>
  <si>
    <t>Maldonado</t>
  </si>
  <si>
    <t>Yates</t>
  </si>
  <si>
    <t>Becker</t>
  </si>
  <si>
    <t>Erickson</t>
  </si>
  <si>
    <t>Hodges</t>
  </si>
  <si>
    <t>Rios</t>
  </si>
  <si>
    <t>Adkins</t>
  </si>
  <si>
    <t>Webster</t>
  </si>
  <si>
    <t>Norman</t>
  </si>
  <si>
    <t>Malone</t>
  </si>
  <si>
    <t>Hammond</t>
  </si>
  <si>
    <t>Flowers</t>
  </si>
  <si>
    <t>Cobb</t>
  </si>
  <si>
    <t>Moody</t>
  </si>
  <si>
    <t>Pope</t>
  </si>
  <si>
    <t>Floyd</t>
  </si>
  <si>
    <t>Osborne</t>
  </si>
  <si>
    <t>Mccarthy</t>
  </si>
  <si>
    <t>Guerrero</t>
  </si>
  <si>
    <t>Lindsey</t>
  </si>
  <si>
    <t>Estrada</t>
  </si>
  <si>
    <t>Sandoval</t>
  </si>
  <si>
    <t>Gibbs</t>
  </si>
  <si>
    <t>Gross</t>
  </si>
  <si>
    <t>Fitzgerald</t>
  </si>
  <si>
    <t>Stokes</t>
  </si>
  <si>
    <t>Doyle</t>
  </si>
  <si>
    <t>Sherman</t>
  </si>
  <si>
    <t>Saunders</t>
  </si>
  <si>
    <t>Wise</t>
  </si>
  <si>
    <t>Colon</t>
  </si>
  <si>
    <t>Gill</t>
  </si>
  <si>
    <t>Alvarado</t>
  </si>
  <si>
    <t>Greer</t>
  </si>
  <si>
    <t>Padilla</t>
  </si>
  <si>
    <t>Waters</t>
  </si>
  <si>
    <t>Nunez</t>
  </si>
  <si>
    <t>Ballard</t>
  </si>
  <si>
    <t>Schwartz</t>
  </si>
  <si>
    <t>Mcbride</t>
  </si>
  <si>
    <t>Christensen</t>
  </si>
  <si>
    <t>Klein</t>
  </si>
  <si>
    <t>Pratt</t>
  </si>
  <si>
    <t>Parsons</t>
  </si>
  <si>
    <t>Mclaughlin</t>
  </si>
  <si>
    <t>Zimmerman</t>
  </si>
  <si>
    <t>French</t>
  </si>
  <si>
    <t>Buchanan</t>
  </si>
  <si>
    <t>Moran</t>
  </si>
  <si>
    <t>Copeland</t>
  </si>
  <si>
    <t>Pittman</t>
  </si>
  <si>
    <t>Mccormick</t>
  </si>
  <si>
    <t>Holloway</t>
  </si>
  <si>
    <t>Poole</t>
  </si>
  <si>
    <t>Bass</t>
  </si>
  <si>
    <t>Marsh</t>
  </si>
  <si>
    <t>Wong</t>
  </si>
  <si>
    <t>Park</t>
  </si>
  <si>
    <t>Morton</t>
  </si>
  <si>
    <t>Abbott</t>
  </si>
  <si>
    <t>Sparks</t>
  </si>
  <si>
    <t>Norton</t>
  </si>
  <si>
    <t>Huff</t>
  </si>
  <si>
    <t>Massey</t>
  </si>
  <si>
    <t>Lloyd</t>
  </si>
  <si>
    <t>Figueroa</t>
  </si>
  <si>
    <t>Bowers</t>
  </si>
  <si>
    <t>Roberson</t>
  </si>
  <si>
    <t>Barton</t>
  </si>
  <si>
    <t>Tran</t>
  </si>
  <si>
    <t>Lamb</t>
  </si>
  <si>
    <t>Harrington</t>
  </si>
  <si>
    <t>Cortez</t>
  </si>
  <si>
    <t>Clarke</t>
  </si>
  <si>
    <t>Mathis</t>
  </si>
  <si>
    <t>Singleton</t>
  </si>
  <si>
    <t>Wilkins</t>
  </si>
  <si>
    <t>Underwood</t>
  </si>
  <si>
    <t>Hogan</t>
  </si>
  <si>
    <t>Collier</t>
  </si>
  <si>
    <t>Phelps</t>
  </si>
  <si>
    <t>Mcguire</t>
  </si>
  <si>
    <t>Bridges</t>
  </si>
  <si>
    <t>Wilkerson</t>
  </si>
  <si>
    <t>Summers</t>
  </si>
  <si>
    <t>Atkins</t>
  </si>
  <si>
    <t>Wilcox</t>
  </si>
  <si>
    <t>Pitts</t>
  </si>
  <si>
    <t>Conley</t>
  </si>
  <si>
    <t>Marquez</t>
  </si>
  <si>
    <t>Burnett</t>
  </si>
  <si>
    <t>Cochran</t>
  </si>
  <si>
    <t>Davenport</t>
  </si>
  <si>
    <t>Hood</t>
  </si>
  <si>
    <t>Gates</t>
  </si>
  <si>
    <t>Ayala</t>
  </si>
  <si>
    <t>Vazquez</t>
  </si>
  <si>
    <t>Dickerson</t>
  </si>
  <si>
    <t>Hodge</t>
  </si>
  <si>
    <t>Acosta</t>
  </si>
  <si>
    <t>Espinoza</t>
  </si>
  <si>
    <t>Nicholson</t>
  </si>
  <si>
    <t>Wolf</t>
  </si>
  <si>
    <t>Morrow</t>
  </si>
  <si>
    <t>Kirk</t>
  </si>
  <si>
    <t>Randall</t>
  </si>
  <si>
    <t>Whitaker</t>
  </si>
  <si>
    <t>Oconnor</t>
  </si>
  <si>
    <t>Skinner</t>
  </si>
  <si>
    <t>Ware</t>
  </si>
  <si>
    <t>Molina</t>
  </si>
  <si>
    <t>Kirby</t>
  </si>
  <si>
    <t>Huffman</t>
  </si>
  <si>
    <t>Bradford</t>
  </si>
  <si>
    <t>Gilmore</t>
  </si>
  <si>
    <t>Dominguez</t>
  </si>
  <si>
    <t>Oneal</t>
  </si>
  <si>
    <t>Lang</t>
  </si>
  <si>
    <t>Combs</t>
  </si>
  <si>
    <t>Kramer</t>
  </si>
  <si>
    <t>Hancock</t>
  </si>
  <si>
    <t>Gallagher</t>
  </si>
  <si>
    <t>Gaines</t>
  </si>
  <si>
    <t>Shaffer</t>
  </si>
  <si>
    <t>Short</t>
  </si>
  <si>
    <t>Wiggins</t>
  </si>
  <si>
    <t>Mathews</t>
  </si>
  <si>
    <t>Mcclain</t>
  </si>
  <si>
    <t>Fischer</t>
  </si>
  <si>
    <t>Wall</t>
  </si>
  <si>
    <t>Small</t>
  </si>
  <si>
    <t>Melton</t>
  </si>
  <si>
    <t>Hensley</t>
  </si>
  <si>
    <t>Bond</t>
  </si>
  <si>
    <t>Dyer</t>
  </si>
  <si>
    <t>Grimes</t>
  </si>
  <si>
    <t>Contreras</t>
  </si>
  <si>
    <t>Baxter</t>
  </si>
  <si>
    <t>Snow</t>
  </si>
  <si>
    <t>Mosley</t>
  </si>
  <si>
    <t>Larsen</t>
  </si>
  <si>
    <t>Hoover</t>
  </si>
  <si>
    <t>Beasley</t>
  </si>
  <si>
    <t>Glenn</t>
  </si>
  <si>
    <t>Petersen</t>
  </si>
  <si>
    <t>Whitehead</t>
  </si>
  <si>
    <t>Meyers</t>
  </si>
  <si>
    <t>Garrison</t>
  </si>
  <si>
    <t>Shields</t>
  </si>
  <si>
    <t>Horn</t>
  </si>
  <si>
    <t>Savage</t>
  </si>
  <si>
    <t>Olsen</t>
  </si>
  <si>
    <t>Schroeder</t>
  </si>
  <si>
    <t>Hartman</t>
  </si>
  <si>
    <t>Woodard</t>
  </si>
  <si>
    <t>Mueller</t>
  </si>
  <si>
    <t>Kemp</t>
  </si>
  <si>
    <t>Deleon</t>
  </si>
  <si>
    <t>Booth</t>
  </si>
  <si>
    <t>Patel</t>
  </si>
  <si>
    <t>Calhoun</t>
  </si>
  <si>
    <t>Wiley</t>
  </si>
  <si>
    <t>Eaton</t>
  </si>
  <si>
    <t>Cline</t>
  </si>
  <si>
    <t>Navarro</t>
  </si>
  <si>
    <t>Harrell</t>
  </si>
  <si>
    <t>Lester</t>
  </si>
  <si>
    <t>Humphrey</t>
  </si>
  <si>
    <t>Parrish</t>
  </si>
  <si>
    <t>Duran</t>
  </si>
  <si>
    <t>Hutchinson</t>
  </si>
  <si>
    <t>Hess</t>
  </si>
  <si>
    <t>Dorsey</t>
  </si>
  <si>
    <t>Bullock</t>
  </si>
  <si>
    <t>Robles</t>
  </si>
  <si>
    <t>Beard</t>
  </si>
  <si>
    <t>Avila</t>
  </si>
  <si>
    <t>Rich</t>
  </si>
  <si>
    <t>Blackwell</t>
  </si>
  <si>
    <t>York</t>
  </si>
  <si>
    <t>Johns</t>
  </si>
  <si>
    <t>Blankenship</t>
  </si>
  <si>
    <t>Trevino</t>
  </si>
  <si>
    <t>Salinas</t>
  </si>
  <si>
    <t>Campos</t>
  </si>
  <si>
    <t>Pruitt</t>
  </si>
  <si>
    <t>Golden</t>
  </si>
  <si>
    <t>Montoya</t>
  </si>
  <si>
    <t>Hardin</t>
  </si>
  <si>
    <t>Guerra</t>
  </si>
  <si>
    <t>Mcdowell</t>
  </si>
  <si>
    <t>Carey</t>
  </si>
  <si>
    <t>Stafford</t>
  </si>
  <si>
    <t>Gallegos</t>
  </si>
  <si>
    <t>Henson</t>
  </si>
  <si>
    <t>Wilkinson</t>
  </si>
  <si>
    <t>Booker</t>
  </si>
  <si>
    <t>Merritt</t>
  </si>
  <si>
    <t>Atkinson</t>
  </si>
  <si>
    <t>Orr</t>
  </si>
  <si>
    <t>Decker</t>
  </si>
  <si>
    <t>Hobbs</t>
  </si>
  <si>
    <t>Pacheco</t>
  </si>
  <si>
    <t>Stephenson</t>
  </si>
  <si>
    <t>Glass</t>
  </si>
  <si>
    <t>Rojas</t>
  </si>
  <si>
    <t>Serrano</t>
  </si>
  <si>
    <t>Marks</t>
  </si>
  <si>
    <t>Hickman</t>
  </si>
  <si>
    <t>English</t>
  </si>
  <si>
    <t>Sweeney</t>
  </si>
  <si>
    <t>Strong</t>
  </si>
  <si>
    <t>Mcclure</t>
  </si>
  <si>
    <t>Conway</t>
  </si>
  <si>
    <t>Roth</t>
  </si>
  <si>
    <t>Maynard</t>
  </si>
  <si>
    <t>Farrell</t>
  </si>
  <si>
    <t>Lowery</t>
  </si>
  <si>
    <t>Hurst</t>
  </si>
  <si>
    <t>Weiss</t>
  </si>
  <si>
    <t>Trujillo</t>
  </si>
  <si>
    <t>Juarez</t>
  </si>
  <si>
    <t>Winters</t>
  </si>
  <si>
    <t>Mclean</t>
  </si>
  <si>
    <t>Randolph</t>
  </si>
  <si>
    <t>Boyer</t>
  </si>
  <si>
    <t>Villarreal</t>
  </si>
  <si>
    <t>Mccall</t>
  </si>
  <si>
    <t>Gentry</t>
  </si>
  <si>
    <t>Carrillo</t>
  </si>
  <si>
    <t>Kent</t>
  </si>
  <si>
    <t>Ayers</t>
  </si>
  <si>
    <t>Shannon</t>
  </si>
  <si>
    <t>Sexton</t>
  </si>
  <si>
    <t>Pace</t>
  </si>
  <si>
    <t>Hull</t>
  </si>
  <si>
    <t>Leblanc</t>
  </si>
  <si>
    <t>Browning</t>
  </si>
  <si>
    <t>Velasquez</t>
  </si>
  <si>
    <t>Leach</t>
  </si>
  <si>
    <t>Chang</t>
  </si>
  <si>
    <t>House</t>
  </si>
  <si>
    <t>Sellers</t>
  </si>
  <si>
    <t>Herring</t>
  </si>
  <si>
    <t>Noble</t>
  </si>
  <si>
    <t>Foley</t>
  </si>
  <si>
    <t>Bartlett</t>
  </si>
  <si>
    <t>Mercado</t>
  </si>
  <si>
    <t>Durham</t>
  </si>
  <si>
    <t>Walls</t>
  </si>
  <si>
    <t>Barr</t>
  </si>
  <si>
    <t>Mckee</t>
  </si>
  <si>
    <t>Bauer</t>
  </si>
  <si>
    <t>Rivers</t>
  </si>
  <si>
    <t>Bradshaw</t>
  </si>
  <si>
    <t>Pugh</t>
  </si>
  <si>
    <t>Velez</t>
  </si>
  <si>
    <t>Rush</t>
  </si>
  <si>
    <t>Estes</t>
  </si>
  <si>
    <t>Dodson</t>
  </si>
  <si>
    <t>Morse</t>
  </si>
  <si>
    <t>Sheppard</t>
  </si>
  <si>
    <t>Weeks</t>
  </si>
  <si>
    <t>Camacho</t>
  </si>
  <si>
    <t>Bean</t>
  </si>
  <si>
    <t>Barron</t>
  </si>
  <si>
    <t>Livingston</t>
  </si>
  <si>
    <t>Middleton</t>
  </si>
  <si>
    <t>Spears</t>
  </si>
  <si>
    <t>Branch</t>
  </si>
  <si>
    <t>Blevins</t>
  </si>
  <si>
    <t>Chen</t>
  </si>
  <si>
    <t>Kerr</t>
  </si>
  <si>
    <t>Mcconnell</t>
  </si>
  <si>
    <t>Hatfield</t>
  </si>
  <si>
    <t>Harding</t>
  </si>
  <si>
    <t>Solis</t>
  </si>
  <si>
    <t>Herman</t>
  </si>
  <si>
    <t>Frost</t>
  </si>
  <si>
    <t>Giles</t>
  </si>
  <si>
    <t>Blackburn</t>
  </si>
  <si>
    <t>Pennington</t>
  </si>
  <si>
    <t>Woodward</t>
  </si>
  <si>
    <t>Mcintosh</t>
  </si>
  <si>
    <t>Koch</t>
  </si>
  <si>
    <t>Best</t>
  </si>
  <si>
    <t>Mccullough</t>
  </si>
  <si>
    <t>Dudley</t>
  </si>
  <si>
    <t>Blanchard</t>
  </si>
  <si>
    <t>Rivas</t>
  </si>
  <si>
    <t>Mejia</t>
  </si>
  <si>
    <t>Benton</t>
  </si>
  <si>
    <t>Buckley</t>
  </si>
  <si>
    <t>Valentine</t>
  </si>
  <si>
    <t>Russo</t>
  </si>
  <si>
    <t>Mcknight</t>
  </si>
  <si>
    <t>Buck</t>
  </si>
  <si>
    <t>Moon</t>
  </si>
  <si>
    <t>Mcmillan</t>
  </si>
  <si>
    <t>Berg</t>
  </si>
  <si>
    <t>Dotson</t>
  </si>
  <si>
    <t>Mays</t>
  </si>
  <si>
    <t>Roach</t>
  </si>
  <si>
    <t>Church</t>
  </si>
  <si>
    <t>Chan</t>
  </si>
  <si>
    <t>Richmond</t>
  </si>
  <si>
    <t>Meadows</t>
  </si>
  <si>
    <t>Faulkner</t>
  </si>
  <si>
    <t>Oneill</t>
  </si>
  <si>
    <t>Knapp</t>
  </si>
  <si>
    <t>Kline</t>
  </si>
  <si>
    <t>Barry</t>
  </si>
  <si>
    <t>Ochoa</t>
  </si>
  <si>
    <t>Jacobson</t>
  </si>
  <si>
    <t>Gay</t>
  </si>
  <si>
    <t>Hendricks</t>
  </si>
  <si>
    <t>Horne</t>
  </si>
  <si>
    <t>Hebert</t>
  </si>
  <si>
    <t>Cherry</t>
  </si>
  <si>
    <t>Cardenas</t>
  </si>
  <si>
    <t>Mcintyre</t>
  </si>
  <si>
    <t>Waller</t>
  </si>
  <si>
    <t>Holman</t>
  </si>
  <si>
    <t>Donaldson</t>
  </si>
  <si>
    <t>Cantu</t>
  </si>
  <si>
    <t>Terrell</t>
  </si>
  <si>
    <t>Morin</t>
  </si>
  <si>
    <t>Gillespie</t>
  </si>
  <si>
    <t>Fuentes</t>
  </si>
  <si>
    <t>Tillman</t>
  </si>
  <si>
    <t>Sanford</t>
  </si>
  <si>
    <t>Peck</t>
  </si>
  <si>
    <t>Key</t>
  </si>
  <si>
    <t>Salas</t>
  </si>
  <si>
    <t>Rollins</t>
  </si>
  <si>
    <t>Gamble</t>
  </si>
  <si>
    <t>Dickson</t>
  </si>
  <si>
    <t>Battle</t>
  </si>
  <si>
    <t>Cabrera</t>
  </si>
  <si>
    <t>Cervantes</t>
  </si>
  <si>
    <t>Howe</t>
  </si>
  <si>
    <t>Hinton</t>
  </si>
  <si>
    <t>Hurley</t>
  </si>
  <si>
    <t>Spence</t>
  </si>
  <si>
    <t>Zamora</t>
  </si>
  <si>
    <t>Yang</t>
  </si>
  <si>
    <t>Mcneil</t>
  </si>
  <si>
    <t>Suarez</t>
  </si>
  <si>
    <t>Petty</t>
  </si>
  <si>
    <t>Gould</t>
  </si>
  <si>
    <t>Mcfarland</t>
  </si>
  <si>
    <t>Sampson</t>
  </si>
  <si>
    <t>Carver</t>
  </si>
  <si>
    <t>Bray</t>
  </si>
  <si>
    <t>Rosario</t>
  </si>
  <si>
    <t>Macdonald</t>
  </si>
  <si>
    <t>Stout</t>
  </si>
  <si>
    <t>Hester</t>
  </si>
  <si>
    <t>Melendez</t>
  </si>
  <si>
    <t>Farley</t>
  </si>
  <si>
    <t>Hopper</t>
  </si>
  <si>
    <t>Galloway</t>
  </si>
  <si>
    <t>Potts</t>
  </si>
  <si>
    <t>Bernard</t>
  </si>
  <si>
    <t>Joyner</t>
  </si>
  <si>
    <t>Stein</t>
  </si>
  <si>
    <t>Aguirre</t>
  </si>
  <si>
    <t>Osborn</t>
  </si>
  <si>
    <t>Mercer</t>
  </si>
  <si>
    <t>Bender</t>
  </si>
  <si>
    <t>Rowland</t>
  </si>
  <si>
    <t>Sykes</t>
  </si>
  <si>
    <t>Pickett</t>
  </si>
  <si>
    <t>Crane</t>
  </si>
  <si>
    <t>Sears</t>
  </si>
  <si>
    <t>Mayo</t>
  </si>
  <si>
    <t>Dunlap</t>
  </si>
  <si>
    <t>Mckay</t>
  </si>
  <si>
    <t>Coffey</t>
  </si>
  <si>
    <t>Mccarty</t>
  </si>
  <si>
    <t>Ewing</t>
  </si>
  <si>
    <t>Cooley</t>
  </si>
  <si>
    <t>Vaughan</t>
  </si>
  <si>
    <t>Bonner</t>
  </si>
  <si>
    <t>Cotton</t>
  </si>
  <si>
    <t>Holder</t>
  </si>
  <si>
    <t>Stark</t>
  </si>
  <si>
    <t>Ferrell</t>
  </si>
  <si>
    <t>Cantrell</t>
  </si>
  <si>
    <t>Fulton</t>
  </si>
  <si>
    <t>Lynn</t>
  </si>
  <si>
    <t>Lott</t>
  </si>
  <si>
    <t>Calderon</t>
  </si>
  <si>
    <t>Pollard</t>
  </si>
  <si>
    <t>Hooper</t>
  </si>
  <si>
    <t>Burch</t>
  </si>
  <si>
    <t>Mullen</t>
  </si>
  <si>
    <t>Fry</t>
  </si>
  <si>
    <t>Riddle</t>
  </si>
  <si>
    <t>Levy</t>
  </si>
  <si>
    <t>Odonnell</t>
  </si>
  <si>
    <t>Guy</t>
  </si>
  <si>
    <t>Britt</t>
  </si>
  <si>
    <t>Daugherty</t>
  </si>
  <si>
    <t>Berger</t>
  </si>
  <si>
    <t>Dillard</t>
  </si>
  <si>
    <t>Alston</t>
  </si>
  <si>
    <t>Jarvis</t>
  </si>
  <si>
    <t>Frye</t>
  </si>
  <si>
    <t>Chaney</t>
  </si>
  <si>
    <t>Odom</t>
  </si>
  <si>
    <t>Duffy</t>
  </si>
  <si>
    <t>Fitzpatrick</t>
  </si>
  <si>
    <t>Valenzuela</t>
  </si>
  <si>
    <t>Merrill</t>
  </si>
  <si>
    <t>Mayer</t>
  </si>
  <si>
    <t>Alford</t>
  </si>
  <si>
    <t>Mcpherson</t>
  </si>
  <si>
    <t>Acevedo</t>
  </si>
  <si>
    <t>Barrera</t>
  </si>
  <si>
    <t>Cote</t>
  </si>
  <si>
    <t>Reilly</t>
  </si>
  <si>
    <t>Compton</t>
  </si>
  <si>
    <t>Mooney</t>
  </si>
  <si>
    <t>Mcgowan</t>
  </si>
  <si>
    <t>Craft</t>
  </si>
  <si>
    <t>Cleveland</t>
  </si>
  <si>
    <t>Clemons</t>
  </si>
  <si>
    <t>Wynn</t>
  </si>
  <si>
    <t>Nielsen</t>
  </si>
  <si>
    <t>Baird</t>
  </si>
  <si>
    <t>Stanton</t>
  </si>
  <si>
    <t>Snider</t>
  </si>
  <si>
    <t>Rosales</t>
  </si>
  <si>
    <t>Bright</t>
  </si>
  <si>
    <t>Witt</t>
  </si>
  <si>
    <t>Stuart</t>
  </si>
  <si>
    <t>Hays</t>
  </si>
  <si>
    <t>Rutledge</t>
  </si>
  <si>
    <t>Kinney</t>
  </si>
  <si>
    <t>Clements</t>
  </si>
  <si>
    <t>Castaneda</t>
  </si>
  <si>
    <t>Slater</t>
  </si>
  <si>
    <t>Hahn</t>
  </si>
  <si>
    <t>Burks</t>
  </si>
  <si>
    <t>Pate</t>
  </si>
  <si>
    <t>Lancaster</t>
  </si>
  <si>
    <t>Sweet</t>
  </si>
  <si>
    <t>Sharpe</t>
  </si>
  <si>
    <t>Whitfield</t>
  </si>
  <si>
    <t>Talley</t>
  </si>
  <si>
    <t>Macias</t>
  </si>
  <si>
    <t>Irwin</t>
  </si>
  <si>
    <t>Burris</t>
  </si>
  <si>
    <t>Ratliff</t>
  </si>
  <si>
    <t>Mccray</t>
  </si>
  <si>
    <t>Kaufman</t>
  </si>
  <si>
    <t>Beach</t>
  </si>
  <si>
    <t>Goff</t>
  </si>
  <si>
    <t>Bolton</t>
  </si>
  <si>
    <t>Mcfadden</t>
  </si>
  <si>
    <t>Levine</t>
  </si>
  <si>
    <t>Good</t>
  </si>
  <si>
    <t>Byers</t>
  </si>
  <si>
    <t>Kirkland</t>
  </si>
  <si>
    <t>Kidd</t>
  </si>
  <si>
    <t>Workman</t>
  </si>
  <si>
    <t>Carney</t>
  </si>
  <si>
    <t>Dale</t>
  </si>
  <si>
    <t>Mcleod</t>
  </si>
  <si>
    <t>Holcomb</t>
  </si>
  <si>
    <t>England</t>
  </si>
  <si>
    <t>Finch</t>
  </si>
  <si>
    <t>Head</t>
  </si>
  <si>
    <t>Burt</t>
  </si>
  <si>
    <t>Sosa</t>
  </si>
  <si>
    <t>Haney</t>
  </si>
  <si>
    <t>Franks</t>
  </si>
  <si>
    <t>Sargent</t>
  </si>
  <si>
    <t>Nieves</t>
  </si>
  <si>
    <t>Downs</t>
  </si>
  <si>
    <t>Rasmussen</t>
  </si>
  <si>
    <t>Bird</t>
  </si>
  <si>
    <t>Hewitt</t>
  </si>
  <si>
    <t>Lindsay</t>
  </si>
  <si>
    <t>Le</t>
  </si>
  <si>
    <t>Foreman</t>
  </si>
  <si>
    <t>Valencia</t>
  </si>
  <si>
    <t>Oneil</t>
  </si>
  <si>
    <t>Delacruz</t>
  </si>
  <si>
    <t>Vinson</t>
  </si>
  <si>
    <t>Dejesus</t>
  </si>
  <si>
    <t>Hyde</t>
  </si>
  <si>
    <t>Forbes</t>
  </si>
  <si>
    <t>Gilliam</t>
  </si>
  <si>
    <t>Guthrie</t>
  </si>
  <si>
    <t>Wooten</t>
  </si>
  <si>
    <t>Huber</t>
  </si>
  <si>
    <t>Barlow</t>
  </si>
  <si>
    <t>Boyle</t>
  </si>
  <si>
    <t>Mcmahon</t>
  </si>
  <si>
    <t>Buckner</t>
  </si>
  <si>
    <t>Rocha</t>
  </si>
  <si>
    <t>Puckett</t>
  </si>
  <si>
    <t>Langley</t>
  </si>
  <si>
    <t>Knowles</t>
  </si>
  <si>
    <t>Cooke</t>
  </si>
  <si>
    <t>Velazquez</t>
  </si>
  <si>
    <t>Vang</t>
  </si>
  <si>
    <t>Generar Nombre Aleatorio</t>
  </si>
  <si>
    <t>Si</t>
  </si>
  <si>
    <t>Genero</t>
  </si>
  <si>
    <t>Masculino</t>
  </si>
  <si>
    <t>Femenino</t>
  </si>
  <si>
    <t>Seleccionar la opción deseada en cada menú y pulsar F9 antes de seleccionar la del siguiente menú</t>
  </si>
  <si>
    <t>La lista que aparecerá en cada menú dependerá de las opciones seleccionadas en los menús anteriores</t>
  </si>
  <si>
    <t>Se pueden seleccionar en cualquier momento y se aplicaran al generar el siguiente Agente</t>
  </si>
  <si>
    <t>Pulsar F9 para Generar el nuevo Agente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</si>
</sst>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9EAC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8">
    <xf numFmtId="0" fontId="0" fillId="0" borderId="0" xfId="0"/>
    <xf numFmtId="0" fontId="2" fillId="0" borderId="0" xfId="0" applyFont="1"/>
    <xf numFmtId="0" fontId="0" fillId="0" borderId="0" xfId="0" applyAlignment="1"/>
    <xf numFmtId="0" fontId="3" fillId="0" borderId="0" xfId="0" applyFont="1"/>
    <xf numFmtId="0" fontId="1" fillId="0" borderId="0" xfId="0" applyFont="1"/>
    <xf numFmtId="0" fontId="4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5" fillId="3" borderId="15" xfId="0" applyFont="1" applyFill="1" applyBorder="1" applyAlignment="1">
      <alignment horizontal="center"/>
    </xf>
    <xf numFmtId="0" fontId="5" fillId="3" borderId="25" xfId="0" applyFont="1" applyFill="1" applyBorder="1"/>
    <xf numFmtId="0" fontId="0" fillId="2" borderId="24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10" fillId="0" borderId="0" xfId="0" applyFont="1"/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5" fillId="3" borderId="41" xfId="0" applyFont="1" applyFill="1" applyBorder="1"/>
    <xf numFmtId="0" fontId="0" fillId="2" borderId="20" xfId="0" applyFill="1" applyBorder="1" applyAlignment="1">
      <alignment horizontal="center"/>
    </xf>
    <xf numFmtId="0" fontId="0" fillId="0" borderId="0" xfId="0" applyAlignment="1">
      <alignment horizontal="center"/>
    </xf>
    <xf numFmtId="0" fontId="5" fillId="3" borderId="0" xfId="0" applyFont="1" applyFill="1"/>
    <xf numFmtId="0" fontId="0" fillId="4" borderId="4" xfId="0" applyFill="1" applyBorder="1"/>
    <xf numFmtId="0" fontId="5" fillId="3" borderId="43" xfId="0" applyFont="1" applyFill="1" applyBorder="1"/>
    <xf numFmtId="0" fontId="0" fillId="4" borderId="2" xfId="0" applyFill="1" applyBorder="1"/>
    <xf numFmtId="0" fontId="0" fillId="4" borderId="3" xfId="0" applyFill="1" applyBorder="1"/>
    <xf numFmtId="0" fontId="5" fillId="3" borderId="10" xfId="0" applyFont="1" applyFill="1" applyBorder="1"/>
    <xf numFmtId="0" fontId="5" fillId="3" borderId="12" xfId="0" applyFont="1" applyFill="1" applyBorder="1"/>
    <xf numFmtId="0" fontId="1" fillId="5" borderId="0" xfId="0" applyFont="1" applyFill="1"/>
    <xf numFmtId="0" fontId="0" fillId="6" borderId="0" xfId="0" applyFill="1"/>
    <xf numFmtId="0" fontId="0" fillId="6" borderId="10" xfId="0" applyFill="1" applyBorder="1" applyAlignment="1"/>
    <xf numFmtId="0" fontId="0" fillId="6" borderId="0" xfId="0" applyFill="1" applyBorder="1" applyAlignment="1"/>
    <xf numFmtId="0" fontId="0" fillId="6" borderId="20" xfId="0" applyFill="1" applyBorder="1" applyAlignment="1"/>
    <xf numFmtId="0" fontId="0" fillId="6" borderId="21" xfId="0" applyFill="1" applyBorder="1" applyAlignment="1"/>
    <xf numFmtId="0" fontId="0" fillId="6" borderId="11" xfId="0" applyFill="1" applyBorder="1" applyAlignment="1"/>
    <xf numFmtId="0" fontId="0" fillId="6" borderId="22" xfId="0" applyFill="1" applyBorder="1" applyAlignment="1"/>
    <xf numFmtId="0" fontId="0" fillId="6" borderId="5" xfId="0" applyFill="1" applyBorder="1"/>
    <xf numFmtId="0" fontId="0" fillId="6" borderId="1" xfId="0" applyFill="1" applyBorder="1" applyAlignment="1">
      <alignment horizontal="center"/>
    </xf>
    <xf numFmtId="0" fontId="0" fillId="6" borderId="6" xfId="0" applyFill="1" applyBorder="1"/>
    <xf numFmtId="0" fontId="2" fillId="6" borderId="5" xfId="0" applyFont="1" applyFill="1" applyBorder="1"/>
    <xf numFmtId="0" fontId="2" fillId="6" borderId="6" xfId="0" applyFont="1" applyFill="1" applyBorder="1"/>
    <xf numFmtId="0" fontId="0" fillId="6" borderId="0" xfId="0" applyFill="1" applyBorder="1" applyAlignment="1">
      <alignment horizontal="center"/>
    </xf>
    <xf numFmtId="0" fontId="0" fillId="6" borderId="7" xfId="0" applyFill="1" applyBorder="1"/>
    <xf numFmtId="0" fontId="0" fillId="6" borderId="8" xfId="0" applyFill="1" applyBorder="1" applyAlignment="1">
      <alignment horizontal="center"/>
    </xf>
    <xf numFmtId="0" fontId="0" fillId="6" borderId="9" xfId="0" applyFill="1" applyBorder="1"/>
    <xf numFmtId="0" fontId="0" fillId="6" borderId="0" xfId="0" applyFill="1" applyBorder="1"/>
    <xf numFmtId="0" fontId="0" fillId="6" borderId="3" xfId="0" applyFill="1" applyBorder="1" applyAlignment="1">
      <alignment horizontal="center"/>
    </xf>
    <xf numFmtId="0" fontId="0" fillId="6" borderId="27" xfId="0" applyFill="1" applyBorder="1"/>
    <xf numFmtId="0" fontId="0" fillId="6" borderId="2" xfId="0" applyFill="1" applyBorder="1"/>
    <xf numFmtId="0" fontId="0" fillId="6" borderId="4" xfId="0" applyFill="1" applyBorder="1"/>
    <xf numFmtId="0" fontId="0" fillId="6" borderId="13" xfId="0" applyFill="1" applyBorder="1"/>
    <xf numFmtId="0" fontId="0" fillId="6" borderId="14" xfId="0" applyFill="1" applyBorder="1"/>
    <xf numFmtId="0" fontId="0" fillId="6" borderId="6" xfId="0" applyFill="1" applyBorder="1" applyAlignment="1">
      <alignment horizontal="center"/>
    </xf>
    <xf numFmtId="0" fontId="0" fillId="6" borderId="9" xfId="0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0" fillId="6" borderId="1" xfId="0" applyFill="1" applyBorder="1"/>
    <xf numFmtId="0" fontId="0" fillId="6" borderId="8" xfId="0" applyFill="1" applyBorder="1"/>
    <xf numFmtId="0" fontId="7" fillId="6" borderId="19" xfId="0" applyFont="1" applyFill="1" applyBorder="1"/>
    <xf numFmtId="0" fontId="7" fillId="6" borderId="23" xfId="0" applyFont="1" applyFill="1" applyBorder="1"/>
    <xf numFmtId="0" fontId="0" fillId="6" borderId="23" xfId="0" applyFill="1" applyBorder="1"/>
    <xf numFmtId="0" fontId="7" fillId="6" borderId="10" xfId="0" applyFont="1" applyFill="1" applyBorder="1"/>
    <xf numFmtId="0" fontId="7" fillId="6" borderId="0" xfId="0" applyFont="1" applyFill="1" applyBorder="1"/>
    <xf numFmtId="0" fontId="8" fillId="6" borderId="10" xfId="0" applyFont="1" applyFill="1" applyBorder="1"/>
    <xf numFmtId="0" fontId="8" fillId="6" borderId="0" xfId="0" applyFont="1" applyFill="1" applyBorder="1"/>
    <xf numFmtId="0" fontId="7" fillId="6" borderId="21" xfId="0" applyFont="1" applyFill="1" applyBorder="1"/>
    <xf numFmtId="0" fontId="7" fillId="6" borderId="11" xfId="0" applyFont="1" applyFill="1" applyBorder="1"/>
    <xf numFmtId="0" fontId="0" fillId="6" borderId="11" xfId="0" applyFill="1" applyBorder="1"/>
    <xf numFmtId="0" fontId="10" fillId="6" borderId="34" xfId="0" applyFont="1" applyFill="1" applyBorder="1"/>
    <xf numFmtId="0" fontId="0" fillId="6" borderId="35" xfId="0" applyFill="1" applyBorder="1"/>
    <xf numFmtId="0" fontId="10" fillId="6" borderId="35" xfId="0" applyFont="1" applyFill="1" applyBorder="1"/>
    <xf numFmtId="0" fontId="9" fillId="6" borderId="28" xfId="0" applyFont="1" applyFill="1" applyBorder="1" applyAlignment="1">
      <alignment horizontal="right"/>
    </xf>
    <xf numFmtId="0" fontId="10" fillId="6" borderId="33" xfId="0" applyFont="1" applyFill="1" applyBorder="1"/>
    <xf numFmtId="0" fontId="0" fillId="6" borderId="30" xfId="0" applyFill="1" applyBorder="1"/>
    <xf numFmtId="0" fontId="10" fillId="6" borderId="30" xfId="0" applyFont="1" applyFill="1" applyBorder="1"/>
    <xf numFmtId="0" fontId="9" fillId="6" borderId="29" xfId="0" applyFont="1" applyFill="1" applyBorder="1" applyAlignment="1">
      <alignment horizontal="right"/>
    </xf>
    <xf numFmtId="0" fontId="0" fillId="6" borderId="30" xfId="0" applyFill="1" applyBorder="1" applyAlignment="1"/>
    <xf numFmtId="0" fontId="10" fillId="6" borderId="36" xfId="0" applyFont="1" applyFill="1" applyBorder="1"/>
    <xf numFmtId="0" fontId="0" fillId="6" borderId="31" xfId="0" applyFill="1" applyBorder="1" applyAlignment="1"/>
    <xf numFmtId="0" fontId="0" fillId="6" borderId="31" xfId="0" applyFill="1" applyBorder="1"/>
    <xf numFmtId="0" fontId="10" fillId="6" borderId="31" xfId="0" applyFont="1" applyFill="1" applyBorder="1"/>
    <xf numFmtId="0" fontId="9" fillId="6" borderId="40" xfId="0" applyFont="1" applyFill="1" applyBorder="1" applyAlignment="1">
      <alignment horizontal="right"/>
    </xf>
    <xf numFmtId="0" fontId="0" fillId="6" borderId="0" xfId="0" applyFill="1" applyAlignment="1">
      <alignment horizontal="left"/>
    </xf>
    <xf numFmtId="0" fontId="9" fillId="6" borderId="30" xfId="0" applyFont="1" applyFill="1" applyBorder="1"/>
    <xf numFmtId="0" fontId="9" fillId="6" borderId="1" xfId="0" applyFont="1" applyFill="1" applyBorder="1" applyAlignment="1">
      <alignment horizontal="center"/>
    </xf>
    <xf numFmtId="0" fontId="9" fillId="6" borderId="13" xfId="0" applyFont="1" applyFill="1" applyBorder="1" applyAlignment="1">
      <alignment horizontal="center"/>
    </xf>
    <xf numFmtId="0" fontId="9" fillId="6" borderId="8" xfId="0" applyFont="1" applyFill="1" applyBorder="1" applyAlignment="1">
      <alignment horizontal="center"/>
    </xf>
    <xf numFmtId="0" fontId="9" fillId="6" borderId="14" xfId="0" applyFont="1" applyFill="1" applyBorder="1" applyAlignment="1">
      <alignment horizontal="center"/>
    </xf>
    <xf numFmtId="0" fontId="5" fillId="3" borderId="19" xfId="0" applyFont="1" applyFill="1" applyBorder="1"/>
    <xf numFmtId="0" fontId="5" fillId="3" borderId="23" xfId="0" applyFont="1" applyFill="1" applyBorder="1"/>
    <xf numFmtId="0" fontId="5" fillId="3" borderId="24" xfId="0" applyFont="1" applyFill="1" applyBorder="1"/>
    <xf numFmtId="0" fontId="5" fillId="3" borderId="47" xfId="0" applyFont="1" applyFill="1" applyBorder="1" applyAlignment="1">
      <alignment horizontal="center"/>
    </xf>
    <xf numFmtId="0" fontId="0" fillId="6" borderId="5" xfId="0" applyFill="1" applyBorder="1" applyAlignment="1">
      <alignment horizontal="right"/>
    </xf>
    <xf numFmtId="0" fontId="0" fillId="0" borderId="0" xfId="0" applyAlignment="1">
      <alignment horizontal="left" vertical="center" indent="1"/>
    </xf>
    <xf numFmtId="0" fontId="0" fillId="7" borderId="0" xfId="0" applyFill="1"/>
    <xf numFmtId="0" fontId="0" fillId="0" borderId="0" xfId="0" applyAlignment="1">
      <alignment vertical="center" wrapText="1"/>
    </xf>
    <xf numFmtId="3" fontId="0" fillId="0" borderId="0" xfId="0" applyNumberFormat="1" applyAlignment="1">
      <alignment vertical="center" wrapText="1"/>
    </xf>
    <xf numFmtId="0" fontId="12" fillId="0" borderId="0" xfId="0" applyFont="1" applyAlignment="1">
      <alignment vertical="center" wrapText="1"/>
    </xf>
    <xf numFmtId="0" fontId="13" fillId="6" borderId="30" xfId="0" applyFont="1" applyFill="1" applyBorder="1" applyAlignment="1">
      <alignment horizontal="right"/>
    </xf>
    <xf numFmtId="0" fontId="0" fillId="0" borderId="0" xfId="0" applyFill="1"/>
    <xf numFmtId="0" fontId="0" fillId="9" borderId="0" xfId="0" applyFill="1"/>
    <xf numFmtId="0" fontId="0" fillId="10" borderId="0" xfId="0" applyFill="1"/>
    <xf numFmtId="0" fontId="6" fillId="0" borderId="0" xfId="0" applyFont="1" applyAlignment="1">
      <alignment vertical="center"/>
    </xf>
    <xf numFmtId="0" fontId="14" fillId="10" borderId="0" xfId="0" applyFont="1" applyFill="1" applyAlignment="1">
      <alignment horizontal="left" vertical="center"/>
    </xf>
    <xf numFmtId="0" fontId="14" fillId="9" borderId="0" xfId="0" applyFont="1" applyFill="1" applyAlignment="1">
      <alignment horizontal="left" vertical="center"/>
    </xf>
    <xf numFmtId="0" fontId="14" fillId="8" borderId="0" xfId="0" applyFont="1" applyFill="1" applyAlignment="1">
      <alignment horizontal="center" vertical="center"/>
    </xf>
    <xf numFmtId="0" fontId="0" fillId="6" borderId="36" xfId="0" applyFill="1" applyBorder="1"/>
    <xf numFmtId="0" fontId="0" fillId="6" borderId="31" xfId="0" applyFill="1" applyBorder="1"/>
    <xf numFmtId="0" fontId="0" fillId="6" borderId="39" xfId="0" applyFill="1" applyBorder="1"/>
    <xf numFmtId="0" fontId="9" fillId="6" borderId="7" xfId="0" applyFont="1" applyFill="1" applyBorder="1" applyAlignment="1">
      <alignment horizontal="left"/>
    </xf>
    <xf numFmtId="0" fontId="9" fillId="6" borderId="8" xfId="0" applyFont="1" applyFill="1" applyBorder="1" applyAlignment="1">
      <alignment horizontal="left"/>
    </xf>
    <xf numFmtId="0" fontId="0" fillId="4" borderId="34" xfId="0" applyFill="1" applyBorder="1"/>
    <xf numFmtId="0" fontId="0" fillId="4" borderId="35" xfId="0" applyFill="1" applyBorder="1"/>
    <xf numFmtId="0" fontId="0" fillId="4" borderId="37" xfId="0" applyFill="1" applyBorder="1"/>
    <xf numFmtId="0" fontId="0" fillId="6" borderId="33" xfId="0" applyFill="1" applyBorder="1" applyAlignment="1">
      <alignment horizontal="left"/>
    </xf>
    <xf numFmtId="0" fontId="0" fillId="6" borderId="30" xfId="0" applyFill="1" applyBorder="1" applyAlignment="1">
      <alignment horizontal="left"/>
    </xf>
    <xf numFmtId="0" fontId="0" fillId="6" borderId="38" xfId="0" applyFill="1" applyBorder="1" applyAlignment="1">
      <alignment horizontal="left"/>
    </xf>
    <xf numFmtId="0" fontId="0" fillId="6" borderId="33" xfId="0" applyFill="1" applyBorder="1"/>
    <xf numFmtId="0" fontId="0" fillId="6" borderId="30" xfId="0" applyFill="1" applyBorder="1"/>
    <xf numFmtId="0" fontId="0" fillId="6" borderId="38" xfId="0" applyFill="1" applyBorder="1"/>
    <xf numFmtId="0" fontId="5" fillId="3" borderId="0" xfId="0" applyFont="1" applyFill="1"/>
    <xf numFmtId="0" fontId="0" fillId="6" borderId="34" xfId="0" applyFill="1" applyBorder="1"/>
    <xf numFmtId="0" fontId="0" fillId="6" borderId="35" xfId="0" applyFill="1" applyBorder="1"/>
    <xf numFmtId="0" fontId="0" fillId="6" borderId="37" xfId="0" applyFill="1" applyBorder="1"/>
    <xf numFmtId="0" fontId="0" fillId="6" borderId="33" xfId="0" applyFill="1" applyBorder="1" applyAlignment="1"/>
    <xf numFmtId="0" fontId="0" fillId="6" borderId="30" xfId="0" applyFill="1" applyBorder="1" applyAlignment="1"/>
    <xf numFmtId="0" fontId="0" fillId="6" borderId="38" xfId="0" applyFill="1" applyBorder="1" applyAlignment="1"/>
    <xf numFmtId="0" fontId="0" fillId="6" borderId="5" xfId="0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0" fillId="6" borderId="7" xfId="0" applyFill="1" applyBorder="1" applyAlignment="1">
      <alignment horizontal="left"/>
    </xf>
    <xf numFmtId="0" fontId="0" fillId="6" borderId="8" xfId="0" applyFill="1" applyBorder="1" applyAlignment="1">
      <alignment horizontal="left"/>
    </xf>
    <xf numFmtId="0" fontId="0" fillId="6" borderId="1" xfId="0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16" xfId="0" applyFont="1" applyFill="1" applyBorder="1" applyAlignment="1">
      <alignment horizontal="center"/>
    </xf>
    <xf numFmtId="0" fontId="5" fillId="3" borderId="17" xfId="0" applyFont="1" applyFill="1" applyBorder="1" applyAlignment="1">
      <alignment horizontal="center"/>
    </xf>
    <xf numFmtId="0" fontId="5" fillId="3" borderId="42" xfId="0" applyFont="1" applyFill="1" applyBorder="1" applyAlignment="1">
      <alignment horizontal="center"/>
    </xf>
    <xf numFmtId="0" fontId="0" fillId="6" borderId="2" xfId="0" applyFill="1" applyBorder="1" applyAlignment="1">
      <alignment horizontal="left"/>
    </xf>
    <xf numFmtId="0" fontId="0" fillId="6" borderId="3" xfId="0" applyFill="1" applyBorder="1" applyAlignment="1">
      <alignment horizontal="left"/>
    </xf>
    <xf numFmtId="0" fontId="5" fillId="3" borderId="44" xfId="0" applyFont="1" applyFill="1" applyBorder="1" applyAlignment="1">
      <alignment horizontal="center"/>
    </xf>
    <xf numFmtId="0" fontId="5" fillId="3" borderId="45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1" xfId="0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left"/>
    </xf>
    <xf numFmtId="0" fontId="2" fillId="4" borderId="17" xfId="0" applyFont="1" applyFill="1" applyBorder="1" applyAlignment="1">
      <alignment horizontal="left"/>
    </xf>
    <xf numFmtId="0" fontId="2" fillId="4" borderId="18" xfId="0" applyFont="1" applyFill="1" applyBorder="1" applyAlignment="1">
      <alignment horizontal="left"/>
    </xf>
    <xf numFmtId="0" fontId="0" fillId="2" borderId="19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2" fillId="4" borderId="35" xfId="0" applyFont="1" applyFill="1" applyBorder="1" applyAlignment="1">
      <alignment horizontal="left"/>
    </xf>
    <xf numFmtId="0" fontId="5" fillId="3" borderId="18" xfId="0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/>
    </xf>
    <xf numFmtId="0" fontId="5" fillId="3" borderId="23" xfId="0" applyFont="1" applyFill="1" applyBorder="1" applyAlignment="1">
      <alignment horizontal="center"/>
    </xf>
    <xf numFmtId="0" fontId="5" fillId="3" borderId="32" xfId="0" applyFont="1" applyFill="1" applyBorder="1" applyAlignment="1">
      <alignment horizontal="center"/>
    </xf>
    <xf numFmtId="0" fontId="2" fillId="4" borderId="30" xfId="0" applyFont="1" applyFill="1" applyBorder="1" applyAlignment="1">
      <alignment horizontal="left"/>
    </xf>
    <xf numFmtId="0" fontId="0" fillId="6" borderId="36" xfId="0" applyFill="1" applyBorder="1" applyAlignment="1">
      <alignment horizontal="left"/>
    </xf>
    <xf numFmtId="0" fontId="0" fillId="6" borderId="39" xfId="0" applyFill="1" applyBorder="1" applyAlignment="1">
      <alignment horizontal="left"/>
    </xf>
    <xf numFmtId="0" fontId="0" fillId="6" borderId="10" xfId="0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6" borderId="20" xfId="0" applyFill="1" applyBorder="1" applyAlignment="1">
      <alignment horizontal="center"/>
    </xf>
    <xf numFmtId="0" fontId="0" fillId="6" borderId="21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0" fillId="6" borderId="22" xfId="0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2" fillId="4" borderId="19" xfId="0" applyFont="1" applyFill="1" applyBorder="1" applyAlignment="1">
      <alignment horizontal="left"/>
    </xf>
    <xf numFmtId="0" fontId="2" fillId="4" borderId="23" xfId="0" applyFont="1" applyFill="1" applyBorder="1" applyAlignment="1">
      <alignment horizontal="left"/>
    </xf>
    <xf numFmtId="0" fontId="2" fillId="4" borderId="24" xfId="0" applyFont="1" applyFill="1" applyBorder="1" applyAlignment="1">
      <alignment horizontal="left"/>
    </xf>
    <xf numFmtId="0" fontId="2" fillId="4" borderId="44" xfId="0" applyFont="1" applyFill="1" applyBorder="1" applyAlignment="1">
      <alignment horizontal="left"/>
    </xf>
    <xf numFmtId="0" fontId="2" fillId="4" borderId="45" xfId="0" applyFont="1" applyFill="1" applyBorder="1" applyAlignment="1">
      <alignment horizontal="left"/>
    </xf>
    <xf numFmtId="0" fontId="2" fillId="4" borderId="46" xfId="0" applyFont="1" applyFill="1" applyBorder="1" applyAlignment="1">
      <alignment horizontal="left"/>
    </xf>
    <xf numFmtId="0" fontId="0" fillId="0" borderId="19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2" xfId="0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0" fillId="6" borderId="34" xfId="0" applyFill="1" applyBorder="1" applyAlignment="1">
      <alignment horizontal="left"/>
    </xf>
    <xf numFmtId="0" fontId="0" fillId="6" borderId="37" xfId="0" applyFill="1" applyBorder="1" applyAlignment="1">
      <alignment horizontal="left"/>
    </xf>
    <xf numFmtId="0" fontId="0" fillId="6" borderId="27" xfId="0" applyFill="1" applyBorder="1"/>
    <xf numFmtId="0" fontId="0" fillId="6" borderId="28" xfId="0" applyFill="1" applyBorder="1"/>
    <xf numFmtId="0" fontId="0" fillId="6" borderId="13" xfId="0" applyFill="1" applyBorder="1"/>
    <xf numFmtId="0" fontId="0" fillId="6" borderId="29" xfId="0" applyFill="1" applyBorder="1"/>
    <xf numFmtId="0" fontId="0" fillId="4" borderId="16" xfId="0" applyFill="1" applyBorder="1" applyAlignment="1">
      <alignment horizontal="left"/>
    </xf>
    <xf numFmtId="0" fontId="0" fillId="4" borderId="17" xfId="0" applyFill="1" applyBorder="1" applyAlignment="1">
      <alignment horizontal="left"/>
    </xf>
    <xf numFmtId="0" fontId="0" fillId="4" borderId="18" xfId="0" applyFill="1" applyBorder="1" applyAlignment="1">
      <alignment horizontal="left"/>
    </xf>
    <xf numFmtId="0" fontId="0" fillId="0" borderId="26" xfId="0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4" borderId="38" xfId="0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EA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377261</xdr:colOff>
      <xdr:row>31</xdr:row>
      <xdr:rowOff>20686</xdr:rowOff>
    </xdr:from>
    <xdr:to>
      <xdr:col>5</xdr:col>
      <xdr:colOff>45720</xdr:colOff>
      <xdr:row>35</xdr:row>
      <xdr:rowOff>182878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45B4E3B-CBD6-45A1-8052-9A4C23FA0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121" y="3884026"/>
          <a:ext cx="1421059" cy="8937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2043</xdr:colOff>
      <xdr:row>37</xdr:row>
      <xdr:rowOff>1</xdr:rowOff>
    </xdr:from>
    <xdr:to>
      <xdr:col>16</xdr:col>
      <xdr:colOff>278</xdr:colOff>
      <xdr:row>42</xdr:row>
      <xdr:rowOff>744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D402C80-DB5C-4D96-AB04-66EB9B48D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07893" y="6215064"/>
          <a:ext cx="2331582" cy="9224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2721</xdr:colOff>
      <xdr:row>36</xdr:row>
      <xdr:rowOff>184692</xdr:rowOff>
    </xdr:from>
    <xdr:to>
      <xdr:col>11</xdr:col>
      <xdr:colOff>474</xdr:colOff>
      <xdr:row>41</xdr:row>
      <xdr:rowOff>187549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649B09B-A73A-49A7-A63A-7AB8CD14B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7570" y="6232370"/>
          <a:ext cx="2607262" cy="9284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4760</xdr:colOff>
      <xdr:row>36</xdr:row>
      <xdr:rowOff>185737</xdr:rowOff>
    </xdr:from>
    <xdr:to>
      <xdr:col>20</xdr:col>
      <xdr:colOff>9234</xdr:colOff>
      <xdr:row>42</xdr:row>
      <xdr:rowOff>335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B4168ED-B575-444A-9270-66681967E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2904" y="6269545"/>
          <a:ext cx="2366584" cy="9355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62"/>
  <sheetViews>
    <sheetView tabSelected="1" topLeftCell="A19" zoomScale="85" zoomScaleNormal="85" workbookViewId="0">
      <selection activeCell="C20" sqref="C20:Y61"/>
    </sheetView>
  </sheetViews>
  <sheetFormatPr baseColWidth="10" defaultRowHeight="15" x14ac:dyDescent="0.25"/>
  <cols>
    <col min="1" max="1" width="40.7109375" customWidth="1"/>
    <col min="2" max="2" width="25.140625" customWidth="1"/>
    <col min="3" max="3" width="3.7109375" customWidth="1"/>
    <col min="4" max="4" width="20.28515625" style="7" customWidth="1"/>
    <col min="5" max="6" width="5.28515625" customWidth="1"/>
    <col min="7" max="7" width="2" customWidth="1"/>
    <col min="8" max="8" width="3.5703125" customWidth="1"/>
    <col min="9" max="9" width="18.42578125" customWidth="1"/>
    <col min="10" max="10" width="10.7109375" customWidth="1"/>
    <col min="11" max="11" width="5.42578125" customWidth="1"/>
    <col min="12" max="12" width="4.85546875" customWidth="1"/>
    <col min="13" max="13" width="13.7109375" customWidth="1"/>
    <col min="14" max="16" width="5.28515625" customWidth="1"/>
    <col min="17" max="17" width="19.28515625" customWidth="1"/>
    <col min="18" max="19" width="5" customWidth="1"/>
    <col min="20" max="20" width="5.28515625" customWidth="1"/>
    <col min="21" max="21" width="19.140625" customWidth="1"/>
    <col min="22" max="22" width="4.42578125" customWidth="1"/>
    <col min="23" max="23" width="20" customWidth="1"/>
    <col min="24" max="24" width="4.42578125" customWidth="1"/>
    <col min="25" max="25" width="3.7109375" customWidth="1"/>
  </cols>
  <sheetData>
    <row r="1" spans="1:27" ht="15.6" customHeight="1" x14ac:dyDescent="0.25">
      <c r="A1" s="102" t="s">
        <v>178</v>
      </c>
      <c r="B1" t="s">
        <v>175</v>
      </c>
      <c r="D1" s="9" t="str">
        <f>VLOOKUP(B1,'Tablas de Selección'!C9:D11,2,0)</f>
        <v>EEUU</v>
      </c>
      <c r="J1" s="104" t="s">
        <v>3004</v>
      </c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</row>
    <row r="2" spans="1:27" ht="14.45" customHeight="1" x14ac:dyDescent="0.25">
      <c r="A2" s="102" t="s">
        <v>151</v>
      </c>
      <c r="B2" t="s">
        <v>96</v>
      </c>
      <c r="D2" s="9" t="str">
        <f>VLOOKUP(B2,'Tablas de Selección'!C14:D38,2,0)</f>
        <v>Infante de marina</v>
      </c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</row>
    <row r="3" spans="1:27" x14ac:dyDescent="0.25">
      <c r="A3" s="102" t="s">
        <v>41</v>
      </c>
      <c r="B3" t="s">
        <v>165</v>
      </c>
      <c r="D3" s="9" t="str">
        <f ca="1">VLOOKUP(B3,'Tablas de Selección'!C41:D55,2,0)</f>
        <v>Oficina Federal de Investigación (FBI)</v>
      </c>
      <c r="J3" s="104" t="s">
        <v>3003</v>
      </c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</row>
    <row r="4" spans="1:27" x14ac:dyDescent="0.25">
      <c r="A4" s="102" t="s">
        <v>152</v>
      </c>
      <c r="B4" t="s">
        <v>120</v>
      </c>
      <c r="D4" s="9" t="str">
        <f ca="1">VLOOKUP(B4,'Tablas de Selección'!C103:D164,2,0)</f>
        <v>Agente especial del FBI</v>
      </c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</row>
    <row r="5" spans="1:27" x14ac:dyDescent="0.25">
      <c r="A5" s="101" t="s">
        <v>153</v>
      </c>
      <c r="B5" t="s">
        <v>156</v>
      </c>
      <c r="D5" s="9">
        <f ca="1">VLOOKUP(B5,'Tablas de Selección'!$C$2:$F$5,2,0)</f>
        <v>1</v>
      </c>
      <c r="J5" s="105" t="s">
        <v>3005</v>
      </c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</row>
    <row r="6" spans="1:27" x14ac:dyDescent="0.25">
      <c r="A6" s="101" t="s">
        <v>198</v>
      </c>
      <c r="B6" t="s">
        <v>156</v>
      </c>
      <c r="D6" s="9" t="str">
        <f ca="1">VLOOKUP(B6,'Tablas de Selección'!$C$167:$D$172,2,0)</f>
        <v>Mañoso</v>
      </c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</row>
    <row r="7" spans="1:27" x14ac:dyDescent="0.25">
      <c r="A7" s="101" t="s">
        <v>180</v>
      </c>
      <c r="B7">
        <v>20</v>
      </c>
      <c r="D7" s="9">
        <f ca="1">B7+'Tablas de Selección'!E2</f>
        <v>24</v>
      </c>
      <c r="J7" s="106" t="s">
        <v>3006</v>
      </c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</row>
    <row r="8" spans="1:27" x14ac:dyDescent="0.25">
      <c r="A8" s="101" t="s">
        <v>181</v>
      </c>
      <c r="B8">
        <v>65</v>
      </c>
      <c r="D8" s="9">
        <f ca="1">B8+'Tablas de Selección'!F2</f>
        <v>65</v>
      </c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</row>
    <row r="9" spans="1:27" x14ac:dyDescent="0.25">
      <c r="A9" s="101" t="s">
        <v>212</v>
      </c>
      <c r="B9" t="s">
        <v>156</v>
      </c>
      <c r="D9" s="9" t="str">
        <f ca="1">VLOOKUP(B9,'Tablas de Selección'!$C$175:$D$183,2,0)</f>
        <v>Venganza</v>
      </c>
    </row>
    <row r="10" spans="1:27" x14ac:dyDescent="0.25">
      <c r="A10" s="101" t="s">
        <v>257</v>
      </c>
      <c r="B10" t="s">
        <v>156</v>
      </c>
      <c r="D10" s="9" t="str">
        <f ca="1">VLOOKUP(B10,'Tablas de Selección'!$C$187:$D$192,2,0)</f>
        <v>Cosas que la humanidad no debería saber</v>
      </c>
    </row>
    <row r="11" spans="1:27" x14ac:dyDescent="0.25">
      <c r="A11" s="101" t="s">
        <v>248</v>
      </c>
      <c r="B11">
        <v>15</v>
      </c>
      <c r="D11" s="9"/>
    </row>
    <row r="12" spans="1:27" x14ac:dyDescent="0.25">
      <c r="A12" s="101" t="s">
        <v>249</v>
      </c>
      <c r="B12">
        <v>15</v>
      </c>
      <c r="D12" s="9"/>
    </row>
    <row r="13" spans="1:27" x14ac:dyDescent="0.25">
      <c r="A13" s="101" t="s">
        <v>250</v>
      </c>
      <c r="B13">
        <v>15</v>
      </c>
      <c r="D13" s="9"/>
    </row>
    <row r="14" spans="1:27" x14ac:dyDescent="0.25">
      <c r="A14" s="101" t="s">
        <v>251</v>
      </c>
      <c r="B14">
        <v>8</v>
      </c>
      <c r="D14" s="9"/>
    </row>
    <row r="15" spans="1:27" x14ac:dyDescent="0.25">
      <c r="A15" s="101" t="s">
        <v>252</v>
      </c>
      <c r="B15">
        <v>8</v>
      </c>
      <c r="D15" s="9"/>
    </row>
    <row r="16" spans="1:27" x14ac:dyDescent="0.25">
      <c r="A16" s="101" t="s">
        <v>253</v>
      </c>
      <c r="B16">
        <v>8</v>
      </c>
      <c r="D16" s="9"/>
    </row>
    <row r="17" spans="1:25" x14ac:dyDescent="0.25">
      <c r="A17" s="101" t="s">
        <v>2998</v>
      </c>
      <c r="B17" t="s">
        <v>2999</v>
      </c>
      <c r="D17" s="9"/>
    </row>
    <row r="18" spans="1:25" x14ac:dyDescent="0.25">
      <c r="A18" s="101" t="s">
        <v>3000</v>
      </c>
      <c r="B18" t="s">
        <v>3001</v>
      </c>
      <c r="D18" s="9" t="str">
        <f>IF(D2="Capellan","Masculino",IF(D2="Capellan en servicio activo","Masculino",VLOOKUP(B18,'Tablas de Selección'!$C$196:$D$198,2,0)))</f>
        <v>Masculino</v>
      </c>
    </row>
    <row r="19" spans="1:25" x14ac:dyDescent="0.25">
      <c r="D19" s="9"/>
    </row>
    <row r="20" spans="1:25" x14ac:dyDescent="0.25">
      <c r="C20" s="31"/>
      <c r="D20" s="83"/>
      <c r="E20" s="31"/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</row>
    <row r="21" spans="1:25" ht="15.75" thickBot="1" x14ac:dyDescent="0.3">
      <c r="C21" s="31"/>
      <c r="D21" s="133" t="s">
        <v>221</v>
      </c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3"/>
      <c r="T21" s="133"/>
      <c r="U21" s="121" t="s">
        <v>263</v>
      </c>
      <c r="V21" s="121"/>
      <c r="W21" s="121"/>
      <c r="X21" s="121"/>
      <c r="Y21" s="31"/>
    </row>
    <row r="22" spans="1:25" x14ac:dyDescent="0.25">
      <c r="C22" s="31"/>
      <c r="D22" s="69" t="s">
        <v>227</v>
      </c>
      <c r="E22" s="70"/>
      <c r="F22" s="70"/>
      <c r="G22" s="70"/>
      <c r="H22" s="71"/>
      <c r="I22" s="71"/>
      <c r="J22" s="70"/>
      <c r="K22" s="72"/>
      <c r="L22" s="158" t="s">
        <v>222</v>
      </c>
      <c r="M22" s="158"/>
      <c r="N22" s="158"/>
      <c r="O22" s="158"/>
      <c r="P22" s="158"/>
      <c r="Q22" s="158"/>
      <c r="R22" s="158"/>
      <c r="S22" s="158"/>
      <c r="T22" s="158"/>
      <c r="U22" s="26" t="s">
        <v>153</v>
      </c>
      <c r="V22" s="27"/>
      <c r="W22" s="27" t="s">
        <v>269</v>
      </c>
      <c r="X22" s="24"/>
      <c r="Y22" s="31"/>
    </row>
    <row r="23" spans="1:25" x14ac:dyDescent="0.25">
      <c r="C23" s="31"/>
      <c r="D23" s="73" t="s">
        <v>228</v>
      </c>
      <c r="E23" s="74"/>
      <c r="F23" s="74"/>
      <c r="G23" s="74"/>
      <c r="H23" s="75"/>
      <c r="I23" s="75"/>
      <c r="J23" s="74"/>
      <c r="K23" s="76" t="str">
        <f ca="1">IF(B17="Si",IF(D18="Masculino",Hoja3!C1&amp;" "&amp;Hoja3!H1,Hoja3!D1&amp;" "&amp;Hoja3!H1),"")</f>
        <v>Preston Howard</v>
      </c>
      <c r="L23" s="75" t="s">
        <v>223</v>
      </c>
      <c r="M23" s="75"/>
      <c r="N23" s="84"/>
      <c r="O23" s="84"/>
      <c r="P23" s="84"/>
      <c r="Q23" s="84"/>
      <c r="R23" s="84"/>
      <c r="S23" s="84"/>
      <c r="T23" s="99" t="str">
        <f ca="1">IF(K27="Servicio activo",'Rango Militar'!B23,D2)</f>
        <v>Infante de marina</v>
      </c>
      <c r="U23" s="38"/>
      <c r="V23" s="39">
        <f ca="1">IF(D5&gt;0,MAX(N45,N56,N60,N50)+1,"")</f>
        <v>2</v>
      </c>
      <c r="W23" s="57"/>
      <c r="X23" s="40"/>
      <c r="Y23" s="31"/>
    </row>
    <row r="24" spans="1:25" ht="14.45" customHeight="1" x14ac:dyDescent="0.25">
      <c r="A24" s="103"/>
      <c r="B24" s="103"/>
      <c r="C24" s="31"/>
      <c r="D24" s="73" t="s">
        <v>229</v>
      </c>
      <c r="E24" s="74"/>
      <c r="F24" s="74"/>
      <c r="G24" s="74"/>
      <c r="H24" s="75"/>
      <c r="I24" s="75"/>
      <c r="J24" s="74"/>
      <c r="K24" s="76"/>
      <c r="L24" s="75" t="s">
        <v>225</v>
      </c>
      <c r="M24" s="75"/>
      <c r="N24" s="84"/>
      <c r="O24" s="84"/>
      <c r="P24" s="84"/>
      <c r="Q24" s="84"/>
      <c r="R24" s="84"/>
      <c r="S24" s="84"/>
      <c r="T24" s="84"/>
      <c r="U24" s="38"/>
      <c r="V24" s="39" t="str">
        <f ca="1">IF(D5&gt;1,MAX(N45,N56,N60,N50)+1,"")</f>
        <v/>
      </c>
      <c r="W24" s="57"/>
      <c r="X24" s="40"/>
      <c r="Y24" s="31"/>
    </row>
    <row r="25" spans="1:25" ht="14.45" customHeight="1" x14ac:dyDescent="0.25">
      <c r="A25" s="103"/>
      <c r="B25" s="103"/>
      <c r="C25" s="31"/>
      <c r="D25" s="73" t="s">
        <v>230</v>
      </c>
      <c r="E25" s="74"/>
      <c r="F25" s="74"/>
      <c r="G25" s="74"/>
      <c r="H25" s="75"/>
      <c r="I25" s="75"/>
      <c r="J25" s="74"/>
      <c r="K25" s="76"/>
      <c r="L25" s="75" t="s">
        <v>224</v>
      </c>
      <c r="M25" s="75"/>
      <c r="N25" s="84"/>
      <c r="O25" s="84"/>
      <c r="P25" s="84"/>
      <c r="Q25" s="84"/>
      <c r="R25" s="84"/>
      <c r="S25" s="84"/>
      <c r="T25" s="84"/>
      <c r="U25" s="38"/>
      <c r="V25" s="39" t="str">
        <f ca="1">IF(D5&gt;2,MAX(N45,N56,N60,N50)+1,"")</f>
        <v/>
      </c>
      <c r="W25" s="57"/>
      <c r="X25" s="40"/>
      <c r="Y25" s="31"/>
    </row>
    <row r="26" spans="1:25" ht="13.9" customHeight="1" thickBot="1" x14ac:dyDescent="0.3">
      <c r="A26" s="103"/>
      <c r="B26" s="103"/>
      <c r="C26" s="31"/>
      <c r="D26" s="73" t="s">
        <v>231</v>
      </c>
      <c r="E26" s="74"/>
      <c r="F26" s="74"/>
      <c r="G26" s="74"/>
      <c r="H26" s="75"/>
      <c r="I26" s="75"/>
      <c r="J26" s="74"/>
      <c r="K26" s="76" t="str">
        <f ca="1">D3</f>
        <v>Oficina Federal de Investigación (FBI)</v>
      </c>
      <c r="L26" s="163" t="s">
        <v>226</v>
      </c>
      <c r="M26" s="163"/>
      <c r="N26" s="163"/>
      <c r="O26" s="163"/>
      <c r="P26" s="163"/>
      <c r="Q26" s="163"/>
      <c r="R26" s="163"/>
      <c r="S26" s="163"/>
      <c r="T26" s="163"/>
      <c r="U26" s="44"/>
      <c r="V26" s="45" t="str">
        <f ca="1">IF(D5&gt;3,MAX(N45,N56,N60,N50)+1,"")</f>
        <v/>
      </c>
      <c r="W26" s="58"/>
      <c r="X26" s="46"/>
      <c r="Y26" s="31"/>
    </row>
    <row r="27" spans="1:25" ht="14.45" customHeight="1" thickBot="1" x14ac:dyDescent="0.3">
      <c r="C27" s="31"/>
      <c r="D27" s="73" t="s">
        <v>232</v>
      </c>
      <c r="E27" s="74"/>
      <c r="F27" s="74"/>
      <c r="G27" s="74"/>
      <c r="H27" s="75"/>
      <c r="I27" s="75"/>
      <c r="J27" s="74"/>
      <c r="K27" s="76" t="str">
        <f ca="1">D4</f>
        <v>Agente especial del FBI</v>
      </c>
      <c r="L27" s="75" t="s">
        <v>238</v>
      </c>
      <c r="M27" s="75"/>
      <c r="N27" s="85"/>
      <c r="O27" s="85"/>
      <c r="P27" s="85"/>
      <c r="Q27" s="75" t="s">
        <v>239</v>
      </c>
      <c r="R27" s="85"/>
      <c r="S27" s="85"/>
      <c r="T27" s="86"/>
      <c r="U27" s="28" t="s">
        <v>264</v>
      </c>
      <c r="V27" s="23"/>
      <c r="W27" s="23"/>
      <c r="X27" s="23"/>
      <c r="Y27" s="31"/>
    </row>
    <row r="28" spans="1:25" ht="15.75" thickBot="1" x14ac:dyDescent="0.3">
      <c r="C28" s="31"/>
      <c r="D28" s="73" t="s">
        <v>233</v>
      </c>
      <c r="E28" s="77"/>
      <c r="F28" s="77"/>
      <c r="G28" s="74"/>
      <c r="H28" s="75"/>
      <c r="I28" s="75"/>
      <c r="J28" s="74"/>
      <c r="K28" s="76"/>
      <c r="L28" s="163" t="s">
        <v>235</v>
      </c>
      <c r="M28" s="163"/>
      <c r="N28" s="163"/>
      <c r="O28" s="163"/>
      <c r="P28" s="163"/>
      <c r="Q28" s="163"/>
      <c r="R28" s="163"/>
      <c r="S28" s="163"/>
      <c r="T28" s="163"/>
      <c r="U28" s="191" t="s">
        <v>265</v>
      </c>
      <c r="V28" s="192"/>
      <c r="W28" s="192" t="s">
        <v>266</v>
      </c>
      <c r="X28" s="193"/>
      <c r="Y28" s="31"/>
    </row>
    <row r="29" spans="1:25" ht="15.75" thickBot="1" x14ac:dyDescent="0.3">
      <c r="C29" s="31"/>
      <c r="D29" s="78" t="s">
        <v>234</v>
      </c>
      <c r="E29" s="79"/>
      <c r="F29" s="79"/>
      <c r="G29" s="80"/>
      <c r="H29" s="81"/>
      <c r="I29" s="81"/>
      <c r="J29" s="80"/>
      <c r="K29" s="82" t="str">
        <f ca="1">D9</f>
        <v>Venganza</v>
      </c>
      <c r="L29" s="81" t="s">
        <v>236</v>
      </c>
      <c r="M29" s="81"/>
      <c r="N29" s="87" t="str">
        <f ca="1">IF(Revelación!$C$71=3,"X","")</f>
        <v/>
      </c>
      <c r="O29" s="87" t="str">
        <f ca="1">IF(Revelación!$C$71=3,"X","")</f>
        <v/>
      </c>
      <c r="P29" s="87" t="str">
        <f ca="1">IF(Revelación!$C$71=3,"X","")</f>
        <v/>
      </c>
      <c r="Q29" s="81" t="s">
        <v>237</v>
      </c>
      <c r="R29" s="87" t="str">
        <f ca="1">IF(Revelación!$C$72=3,"X","")</f>
        <v/>
      </c>
      <c r="S29" s="87" t="str">
        <f ca="1">IF(Revelación!$C$72=3,"X","")</f>
        <v/>
      </c>
      <c r="T29" s="88" t="str">
        <f ca="1">IF(Revelación!$C$72=3,"X","")</f>
        <v/>
      </c>
      <c r="U29" s="122"/>
      <c r="V29" s="124"/>
      <c r="W29" s="187"/>
      <c r="X29" s="188"/>
      <c r="Y29" s="31"/>
    </row>
    <row r="30" spans="1:25" ht="15.75" thickBot="1" x14ac:dyDescent="0.3">
      <c r="C30" s="31"/>
      <c r="D30" s="166" t="s">
        <v>213</v>
      </c>
      <c r="E30" s="167"/>
      <c r="F30" s="168"/>
      <c r="G30" s="31"/>
      <c r="H30" s="134" t="s">
        <v>240</v>
      </c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59"/>
      <c r="U30" s="118"/>
      <c r="V30" s="120"/>
      <c r="W30" s="189"/>
      <c r="X30" s="190"/>
      <c r="Y30" s="31"/>
    </row>
    <row r="31" spans="1:25" ht="15.75" thickBot="1" x14ac:dyDescent="0.3">
      <c r="C31" s="31"/>
      <c r="D31" s="169" t="s">
        <v>214</v>
      </c>
      <c r="E31" s="170"/>
      <c r="F31" s="171"/>
      <c r="G31" s="31"/>
      <c r="H31" s="59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1"/>
      <c r="U31" s="118"/>
      <c r="V31" s="120"/>
      <c r="W31" s="189"/>
      <c r="X31" s="190"/>
      <c r="Y31" s="31"/>
    </row>
    <row r="32" spans="1:25" x14ac:dyDescent="0.25">
      <c r="C32" s="31"/>
      <c r="D32" s="32"/>
      <c r="E32" s="33"/>
      <c r="F32" s="34"/>
      <c r="G32" s="31"/>
      <c r="H32" s="62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47"/>
      <c r="U32" s="118"/>
      <c r="V32" s="120"/>
      <c r="W32" s="189"/>
      <c r="X32" s="190"/>
      <c r="Y32" s="31"/>
    </row>
    <row r="33" spans="1:25" x14ac:dyDescent="0.25">
      <c r="C33" s="31"/>
      <c r="D33" s="32"/>
      <c r="E33" s="33"/>
      <c r="F33" s="34"/>
      <c r="G33" s="31"/>
      <c r="H33" s="62"/>
      <c r="I33" s="63"/>
      <c r="J33" s="63"/>
      <c r="K33" s="63"/>
      <c r="L33" s="63"/>
      <c r="M33" s="63"/>
      <c r="N33" s="63"/>
      <c r="O33" s="63"/>
      <c r="P33" s="63"/>
      <c r="Q33" s="63"/>
      <c r="R33" s="63"/>
      <c r="S33" s="63"/>
      <c r="T33" s="47"/>
      <c r="U33" s="118"/>
      <c r="V33" s="120"/>
      <c r="W33" s="189"/>
      <c r="X33" s="190"/>
      <c r="Y33" s="31"/>
    </row>
    <row r="34" spans="1:25" x14ac:dyDescent="0.25">
      <c r="C34" s="31"/>
      <c r="D34" s="32"/>
      <c r="E34" s="33"/>
      <c r="F34" s="34"/>
      <c r="G34" s="31"/>
      <c r="H34" s="62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47"/>
      <c r="U34" s="118"/>
      <c r="V34" s="120"/>
      <c r="W34" s="189"/>
      <c r="X34" s="190"/>
      <c r="Y34" s="31"/>
    </row>
    <row r="35" spans="1:25" x14ac:dyDescent="0.25">
      <c r="C35" s="31"/>
      <c r="D35" s="32"/>
      <c r="E35" s="33"/>
      <c r="F35" s="34"/>
      <c r="G35" s="31"/>
      <c r="H35" s="64" t="s">
        <v>241</v>
      </c>
      <c r="I35" s="65"/>
      <c r="J35" s="63" t="str">
        <f ca="1">IF(D10="Ninguna","",D10)</f>
        <v>Cosas que la humanidad no debería saber</v>
      </c>
      <c r="K35" s="63"/>
      <c r="L35" s="63"/>
      <c r="M35" s="63"/>
      <c r="N35" s="63"/>
      <c r="O35" s="63"/>
      <c r="P35" s="63"/>
      <c r="Q35" s="63"/>
      <c r="R35" s="63"/>
      <c r="S35" s="63"/>
      <c r="T35" s="47"/>
      <c r="U35" s="118"/>
      <c r="V35" s="120"/>
      <c r="W35" s="189"/>
      <c r="X35" s="190"/>
      <c r="Y35" s="31"/>
    </row>
    <row r="36" spans="1:25" ht="15.75" thickBot="1" x14ac:dyDescent="0.3">
      <c r="C36" s="31"/>
      <c r="D36" s="35"/>
      <c r="E36" s="36"/>
      <c r="F36" s="37"/>
      <c r="G36" s="31"/>
      <c r="H36" s="66"/>
      <c r="I36" s="67"/>
      <c r="J36" s="67"/>
      <c r="K36" s="67"/>
      <c r="L36" s="67"/>
      <c r="M36" s="67"/>
      <c r="N36" s="67"/>
      <c r="O36" s="67"/>
      <c r="P36" s="67"/>
      <c r="Q36" s="67"/>
      <c r="R36" s="67"/>
      <c r="S36" s="67"/>
      <c r="T36" s="68"/>
      <c r="U36" s="118"/>
      <c r="V36" s="120"/>
      <c r="W36" s="189"/>
      <c r="X36" s="190"/>
      <c r="Y36" s="31"/>
    </row>
    <row r="37" spans="1:25" ht="15.75" thickBot="1" x14ac:dyDescent="0.3">
      <c r="A37" s="100"/>
      <c r="C37" s="31"/>
      <c r="D37" s="139" t="s">
        <v>200</v>
      </c>
      <c r="E37" s="140"/>
      <c r="F37" s="92"/>
      <c r="G37" s="31"/>
      <c r="H37" s="145" t="s">
        <v>215</v>
      </c>
      <c r="I37" s="146"/>
      <c r="J37" s="147"/>
      <c r="K37" s="13">
        <f ca="1">VLOOKUP(H37,'H Generales'!$E$5:$Z$27,22,0)</f>
        <v>8</v>
      </c>
      <c r="L37" s="134" t="s">
        <v>219</v>
      </c>
      <c r="M37" s="135"/>
      <c r="N37" s="135"/>
      <c r="O37" s="136"/>
      <c r="P37" s="20">
        <f ca="1">VLOOKUP(L37,'H Generales'!$E$5:$Z$27,22,0)</f>
        <v>7</v>
      </c>
      <c r="Q37" s="160" t="s">
        <v>220</v>
      </c>
      <c r="R37" s="161"/>
      <c r="S37" s="162"/>
      <c r="T37" s="25">
        <f ca="1">VLOOKUP(Q37,'H Generales'!$E$5:$Z$27,22,0)</f>
        <v>8</v>
      </c>
      <c r="U37" s="110" t="s">
        <v>280</v>
      </c>
      <c r="V37" s="111"/>
      <c r="W37" s="111"/>
      <c r="X37" s="56">
        <f ca="1">VLOOKUP("Contactos",'H Generales'!$E$5:$Z$27,22,0)</f>
        <v>2</v>
      </c>
      <c r="Y37" s="31"/>
    </row>
    <row r="38" spans="1:25" ht="15.75" thickBot="1" x14ac:dyDescent="0.3">
      <c r="C38" s="31"/>
      <c r="D38" s="50" t="s">
        <v>0</v>
      </c>
      <c r="E38" s="48">
        <f ca="1">VLOOKUP(D38,'H Generales'!$E$5:$Z$27,22,0)</f>
        <v>2</v>
      </c>
      <c r="F38" s="51"/>
      <c r="G38" s="47"/>
      <c r="H38" s="141"/>
      <c r="I38" s="142"/>
      <c r="J38" s="142"/>
      <c r="K38" s="142"/>
      <c r="L38" s="151"/>
      <c r="M38" s="152"/>
      <c r="N38" s="152"/>
      <c r="O38" s="152"/>
      <c r="P38" s="15"/>
      <c r="Q38" s="179"/>
      <c r="R38" s="180"/>
      <c r="S38" s="180"/>
      <c r="T38" s="181"/>
      <c r="U38" s="89" t="s">
        <v>267</v>
      </c>
      <c r="V38" s="90"/>
      <c r="W38" s="90"/>
      <c r="X38" s="91"/>
      <c r="Y38" s="31"/>
    </row>
    <row r="39" spans="1:25" x14ac:dyDescent="0.25">
      <c r="C39" s="31"/>
      <c r="D39" s="38" t="s">
        <v>1</v>
      </c>
      <c r="E39" s="39">
        <f ca="1">VLOOKUP(D39,'H Generales'!$E$5:$Z$27,22,0)</f>
        <v>7</v>
      </c>
      <c r="F39" s="40"/>
      <c r="G39" s="47"/>
      <c r="H39" s="141"/>
      <c r="I39" s="142"/>
      <c r="J39" s="142"/>
      <c r="K39" s="142"/>
      <c r="L39" s="153"/>
      <c r="M39" s="154"/>
      <c r="N39" s="154"/>
      <c r="O39" s="154"/>
      <c r="P39" s="21"/>
      <c r="Q39" s="141"/>
      <c r="R39" s="142"/>
      <c r="S39" s="142"/>
      <c r="T39" s="182"/>
      <c r="U39" s="112"/>
      <c r="V39" s="113"/>
      <c r="W39" s="114"/>
      <c r="X39" s="24" t="s">
        <v>281</v>
      </c>
      <c r="Y39" s="31"/>
    </row>
    <row r="40" spans="1:25" x14ac:dyDescent="0.25">
      <c r="C40" s="31"/>
      <c r="D40" s="38" t="s">
        <v>2</v>
      </c>
      <c r="E40" s="39">
        <f ca="1">VLOOKUP(D40,'H Generales'!$E$5:$Z$27,22,0)</f>
        <v>1</v>
      </c>
      <c r="F40" s="40"/>
      <c r="G40" s="47"/>
      <c r="H40" s="141"/>
      <c r="I40" s="142"/>
      <c r="J40" s="142"/>
      <c r="K40" s="142"/>
      <c r="L40" s="153"/>
      <c r="M40" s="154"/>
      <c r="N40" s="154"/>
      <c r="O40" s="154"/>
      <c r="P40" s="21"/>
      <c r="Q40" s="141"/>
      <c r="R40" s="142"/>
      <c r="S40" s="142"/>
      <c r="T40" s="182"/>
      <c r="U40" s="115" t="str">
        <f ca="1">IF(Revelación!C74=0,"",Revelación!C74)</f>
        <v>Pesadillas</v>
      </c>
      <c r="V40" s="116"/>
      <c r="W40" s="117"/>
      <c r="X40" s="54">
        <f ca="1">IF(U40&lt;&gt;"",4,"")</f>
        <v>4</v>
      </c>
      <c r="Y40" s="31"/>
    </row>
    <row r="41" spans="1:25" x14ac:dyDescent="0.25">
      <c r="C41" s="31"/>
      <c r="D41" s="38" t="s">
        <v>3</v>
      </c>
      <c r="E41" s="39">
        <f ca="1">VLOOKUP(D41,'H Generales'!$E$5:$Z$27,22,0)</f>
        <v>8</v>
      </c>
      <c r="F41" s="40"/>
      <c r="G41" s="47"/>
      <c r="H41" s="141"/>
      <c r="I41" s="142"/>
      <c r="J41" s="142"/>
      <c r="K41" s="142"/>
      <c r="L41" s="153"/>
      <c r="M41" s="154"/>
      <c r="N41" s="154"/>
      <c r="O41" s="154"/>
      <c r="P41" s="21"/>
      <c r="Q41" s="141"/>
      <c r="R41" s="142"/>
      <c r="S41" s="142"/>
      <c r="T41" s="182"/>
      <c r="U41" s="118"/>
      <c r="V41" s="119"/>
      <c r="W41" s="120"/>
      <c r="X41" s="54"/>
      <c r="Y41" s="31"/>
    </row>
    <row r="42" spans="1:25" ht="15.75" thickBot="1" x14ac:dyDescent="0.3">
      <c r="C42" s="31"/>
      <c r="D42" s="38" t="s">
        <v>4</v>
      </c>
      <c r="E42" s="39" t="str">
        <f ca="1">VLOOKUP(D42,'H Generales'!$E$5:$Z$27,22,0)</f>
        <v/>
      </c>
      <c r="F42" s="40"/>
      <c r="G42" s="47"/>
      <c r="H42" s="143"/>
      <c r="I42" s="144"/>
      <c r="J42" s="144"/>
      <c r="K42" s="144"/>
      <c r="L42" s="155"/>
      <c r="M42" s="156"/>
      <c r="N42" s="156"/>
      <c r="O42" s="156"/>
      <c r="P42" s="16"/>
      <c r="Q42" s="143"/>
      <c r="R42" s="144"/>
      <c r="S42" s="144"/>
      <c r="T42" s="183"/>
      <c r="U42" s="118"/>
      <c r="V42" s="119"/>
      <c r="W42" s="120"/>
      <c r="X42" s="54"/>
      <c r="Y42" s="31"/>
    </row>
    <row r="43" spans="1:25" ht="15.75" thickBot="1" x14ac:dyDescent="0.3">
      <c r="C43" s="31"/>
      <c r="D43" s="38" t="s">
        <v>5</v>
      </c>
      <c r="E43" s="39">
        <f ca="1">VLOOKUP(D43,'H Generales'!$E$5:$Z$27,22,0)</f>
        <v>8</v>
      </c>
      <c r="F43" s="40"/>
      <c r="G43" s="47"/>
      <c r="H43" s="134" t="s">
        <v>242</v>
      </c>
      <c r="I43" s="135"/>
      <c r="J43" s="135"/>
      <c r="K43" s="135"/>
      <c r="L43" s="184"/>
      <c r="M43" s="184"/>
      <c r="N43" s="184"/>
      <c r="O43" s="184"/>
      <c r="P43" s="184"/>
      <c r="Q43" s="135"/>
      <c r="R43" s="135"/>
      <c r="S43" s="135"/>
      <c r="T43" s="135"/>
      <c r="U43" s="118"/>
      <c r="V43" s="119"/>
      <c r="W43" s="120"/>
      <c r="X43" s="54"/>
      <c r="Y43" s="31"/>
    </row>
    <row r="44" spans="1:25" ht="15.75" thickBot="1" x14ac:dyDescent="0.3">
      <c r="C44" s="31"/>
      <c r="D44" s="38" t="s">
        <v>7</v>
      </c>
      <c r="E44" s="39">
        <f ca="1">VLOOKUP(D44,'H Generales'!$E$5:$Z$27,22,0)</f>
        <v>6</v>
      </c>
      <c r="F44" s="40"/>
      <c r="G44" s="47"/>
      <c r="H44" s="148" t="s">
        <v>218</v>
      </c>
      <c r="I44" s="149"/>
      <c r="J44" s="149"/>
      <c r="K44" s="150"/>
      <c r="L44" s="173" t="s">
        <v>217</v>
      </c>
      <c r="M44" s="174"/>
      <c r="N44" s="174"/>
      <c r="O44" s="174"/>
      <c r="P44" s="175"/>
      <c r="Q44" s="176" t="s">
        <v>216</v>
      </c>
      <c r="R44" s="177"/>
      <c r="S44" s="177"/>
      <c r="T44" s="178"/>
      <c r="U44" s="107"/>
      <c r="V44" s="108"/>
      <c r="W44" s="109"/>
      <c r="X44" s="55"/>
      <c r="Y44" s="31"/>
    </row>
    <row r="45" spans="1:25" ht="15.75" thickBot="1" x14ac:dyDescent="0.3">
      <c r="C45" s="31"/>
      <c r="D45" s="38" t="s">
        <v>8</v>
      </c>
      <c r="E45" s="39">
        <f ca="1">VLOOKUP(D45,'H Generales'!$E$5:$Z$27,22,0)</f>
        <v>7</v>
      </c>
      <c r="F45" s="40"/>
      <c r="G45" s="47"/>
      <c r="H45" s="185" t="s">
        <v>20</v>
      </c>
      <c r="I45" s="186"/>
      <c r="J45" s="48">
        <f ca="1">VLOOKUP(H45,'H Investigación'!$C$3:$K$44,9,0)</f>
        <v>1</v>
      </c>
      <c r="K45" s="49"/>
      <c r="L45" s="137" t="s">
        <v>40</v>
      </c>
      <c r="M45" s="138"/>
      <c r="N45" s="157">
        <f ca="1">VLOOKUP(L45,'H Investigación'!$C$3:$K$44,9,0)</f>
        <v>0</v>
      </c>
      <c r="O45" s="157"/>
      <c r="P45" s="49"/>
      <c r="Q45" s="50" t="s">
        <v>51</v>
      </c>
      <c r="R45" s="157">
        <f ca="1">VLOOKUP(Q45,'H Investigación'!$C$3:$K$44,9,0)</f>
        <v>0</v>
      </c>
      <c r="S45" s="157"/>
      <c r="T45" s="51"/>
      <c r="U45" s="29" t="s">
        <v>268</v>
      </c>
      <c r="V45" s="14"/>
      <c r="W45" s="14"/>
      <c r="X45" s="20"/>
      <c r="Y45" s="31"/>
    </row>
    <row r="46" spans="1:25" x14ac:dyDescent="0.25">
      <c r="C46" s="31"/>
      <c r="D46" s="41"/>
      <c r="E46" s="39"/>
      <c r="F46" s="42"/>
      <c r="G46" s="47"/>
      <c r="H46" s="115" t="s">
        <v>28</v>
      </c>
      <c r="I46" s="117"/>
      <c r="J46" s="39">
        <f ca="1">VLOOKUP(H46,'H Investigación'!$C$3:$K$44,9,0)</f>
        <v>0</v>
      </c>
      <c r="K46" s="52"/>
      <c r="L46" s="128" t="s">
        <v>41</v>
      </c>
      <c r="M46" s="129"/>
      <c r="N46" s="132">
        <f ca="1">VLOOKUP(L46,'H Investigación'!$C$3:$K$44,9,0)</f>
        <v>3</v>
      </c>
      <c r="O46" s="132"/>
      <c r="P46" s="52"/>
      <c r="Q46" s="38" t="s">
        <v>52</v>
      </c>
      <c r="R46" s="132">
        <f ca="1">VLOOKUP(Q46,'H Investigación'!$C$3:$K$44,9,0)</f>
        <v>0</v>
      </c>
      <c r="S46" s="132"/>
      <c r="T46" s="52"/>
      <c r="U46" s="122"/>
      <c r="V46" s="123"/>
      <c r="W46" s="124"/>
      <c r="X46" s="51"/>
      <c r="Y46" s="31"/>
    </row>
    <row r="47" spans="1:25" x14ac:dyDescent="0.25">
      <c r="C47" s="31"/>
      <c r="D47" s="41"/>
      <c r="E47" s="39"/>
      <c r="F47" s="42"/>
      <c r="G47" s="47"/>
      <c r="H47" s="115" t="s">
        <v>29</v>
      </c>
      <c r="I47" s="117"/>
      <c r="J47" s="39">
        <f ca="1">VLOOKUP(H47,'H Investigación'!$C$3:$K$44,9,0)</f>
        <v>0</v>
      </c>
      <c r="K47" s="52"/>
      <c r="L47" s="128"/>
      <c r="M47" s="129"/>
      <c r="N47" s="132"/>
      <c r="O47" s="132"/>
      <c r="P47" s="52"/>
      <c r="Q47" s="38" t="s">
        <v>53</v>
      </c>
      <c r="R47" s="132">
        <f ca="1">VLOOKUP(Q47,'H Investigación'!$C$3:$K$44,9,0)</f>
        <v>2</v>
      </c>
      <c r="S47" s="132"/>
      <c r="T47" s="52"/>
      <c r="U47" s="118"/>
      <c r="V47" s="119"/>
      <c r="W47" s="120"/>
      <c r="X47" s="40"/>
      <c r="Y47" s="31"/>
    </row>
    <row r="48" spans="1:25" x14ac:dyDescent="0.25">
      <c r="C48" s="31"/>
      <c r="D48" s="38" t="s">
        <v>9</v>
      </c>
      <c r="E48" s="39" t="str">
        <f ca="1">VLOOKUP(D48,'H Generales'!$E$5:$Z$27,22,0)</f>
        <v/>
      </c>
      <c r="F48" s="40"/>
      <c r="G48" s="47"/>
      <c r="H48" s="115" t="s">
        <v>30</v>
      </c>
      <c r="I48" s="117"/>
      <c r="J48" s="39">
        <f ca="1">VLOOKUP(H48,'H Investigación'!$C$3:$K$44,9,0)</f>
        <v>1</v>
      </c>
      <c r="K48" s="52"/>
      <c r="L48" s="128"/>
      <c r="M48" s="129"/>
      <c r="N48" s="132"/>
      <c r="O48" s="132"/>
      <c r="P48" s="52"/>
      <c r="Q48" s="38"/>
      <c r="R48" s="132"/>
      <c r="S48" s="132"/>
      <c r="T48" s="52"/>
      <c r="U48" s="118"/>
      <c r="V48" s="119"/>
      <c r="W48" s="120"/>
      <c r="X48" s="40"/>
      <c r="Y48" s="31"/>
    </row>
    <row r="49" spans="3:25" x14ac:dyDescent="0.25">
      <c r="C49" s="31"/>
      <c r="D49" s="38" t="s">
        <v>10</v>
      </c>
      <c r="E49" s="39" t="str">
        <f ca="1">VLOOKUP(D49,'H Generales'!$E$5:$Z$27,22,0)</f>
        <v/>
      </c>
      <c r="F49" s="40"/>
      <c r="G49" s="47"/>
      <c r="H49" s="115" t="s">
        <v>31</v>
      </c>
      <c r="I49" s="117"/>
      <c r="J49" s="39">
        <f ca="1">VLOOKUP(H49,'H Investigación'!$C$3:$K$44,9,0)</f>
        <v>1</v>
      </c>
      <c r="K49" s="52"/>
      <c r="L49" s="128" t="s">
        <v>42</v>
      </c>
      <c r="M49" s="129"/>
      <c r="N49" s="132">
        <f ca="1">VLOOKUP(L49,'H Investigación'!$C$3:$K$44,9,0)</f>
        <v>0</v>
      </c>
      <c r="O49" s="132"/>
      <c r="P49" s="52"/>
      <c r="Q49" s="38"/>
      <c r="R49" s="132"/>
      <c r="S49" s="132"/>
      <c r="T49" s="52"/>
      <c r="U49" s="118"/>
      <c r="V49" s="119"/>
      <c r="W49" s="120"/>
      <c r="X49" s="40"/>
      <c r="Y49" s="31"/>
    </row>
    <row r="50" spans="3:25" x14ac:dyDescent="0.25">
      <c r="C50" s="31"/>
      <c r="D50" s="38" t="s">
        <v>11</v>
      </c>
      <c r="E50" s="39" t="str">
        <f ca="1">VLOOKUP(D50,'H Generales'!$E$5:$Z$27,22,0)</f>
        <v/>
      </c>
      <c r="F50" s="42"/>
      <c r="G50" s="47"/>
      <c r="H50" s="115" t="s">
        <v>32</v>
      </c>
      <c r="I50" s="117"/>
      <c r="J50" s="39">
        <f ca="1">VLOOKUP(H50,'H Investigación'!$C$3:$K$44,9,0)</f>
        <v>0</v>
      </c>
      <c r="K50" s="52"/>
      <c r="L50" s="128" t="s">
        <v>43</v>
      </c>
      <c r="M50" s="129"/>
      <c r="N50" s="132">
        <f ca="1">VLOOKUP(L50,'H Investigación'!$C$3:$K$44,9,0)</f>
        <v>0</v>
      </c>
      <c r="O50" s="132"/>
      <c r="P50" s="52"/>
      <c r="Q50" s="38" t="s">
        <v>54</v>
      </c>
      <c r="R50" s="132">
        <f ca="1">VLOOKUP(Q50,'H Investigación'!$C$3:$K$44,9,0)</f>
        <v>1</v>
      </c>
      <c r="S50" s="132"/>
      <c r="T50" s="52"/>
      <c r="U50" s="118"/>
      <c r="V50" s="119"/>
      <c r="W50" s="120"/>
      <c r="X50" s="40"/>
      <c r="Y50" s="31"/>
    </row>
    <row r="51" spans="3:25" x14ac:dyDescent="0.25">
      <c r="C51" s="31"/>
      <c r="D51" s="38" t="s">
        <v>12</v>
      </c>
      <c r="E51" s="39">
        <f ca="1">VLOOKUP(D51,'H Generales'!$E$5:$Z$27,22,0)</f>
        <v>1</v>
      </c>
      <c r="F51" s="40"/>
      <c r="G51" s="47"/>
      <c r="H51" s="115" t="s">
        <v>33</v>
      </c>
      <c r="I51" s="117"/>
      <c r="J51" s="39">
        <f ca="1">VLOOKUP(H51,'H Investigación'!$C$3:$K$44,9,0)</f>
        <v>2</v>
      </c>
      <c r="K51" s="52"/>
      <c r="L51" s="128" t="s">
        <v>44</v>
      </c>
      <c r="M51" s="129"/>
      <c r="N51" s="132">
        <f ca="1">VLOOKUP(L51,'H Investigación'!$C$3:$K$44,9,0)</f>
        <v>0</v>
      </c>
      <c r="O51" s="132"/>
      <c r="P51" s="52"/>
      <c r="Q51" s="38" t="s">
        <v>55</v>
      </c>
      <c r="R51" s="132">
        <f ca="1">VLOOKUP(Q51,'H Investigación'!$C$3:$K$44,9,0)</f>
        <v>0</v>
      </c>
      <c r="S51" s="132"/>
      <c r="T51" s="52"/>
      <c r="U51" s="118"/>
      <c r="V51" s="119"/>
      <c r="W51" s="120"/>
      <c r="X51" s="40"/>
      <c r="Y51" s="31"/>
    </row>
    <row r="52" spans="3:25" x14ac:dyDescent="0.25">
      <c r="C52" s="31"/>
      <c r="D52" s="38" t="s">
        <v>13</v>
      </c>
      <c r="E52" s="39">
        <f ca="1">VLOOKUP(D52,'H Generales'!$E$5:$Z$27,22,0)</f>
        <v>4</v>
      </c>
      <c r="F52" s="40"/>
      <c r="G52" s="47"/>
      <c r="H52" s="115" t="s">
        <v>34</v>
      </c>
      <c r="I52" s="117"/>
      <c r="J52" s="39">
        <f ca="1">VLOOKUP(H52,'H Investigación'!$C$3:$K$44,9,0)</f>
        <v>2</v>
      </c>
      <c r="K52" s="52"/>
      <c r="L52" s="128"/>
      <c r="M52" s="129"/>
      <c r="N52" s="132"/>
      <c r="O52" s="132"/>
      <c r="P52" s="52"/>
      <c r="Q52" s="38" t="s">
        <v>56</v>
      </c>
      <c r="R52" s="132">
        <f ca="1">VLOOKUP(Q52,'H Investigación'!$C$3:$K$44,9,0)</f>
        <v>0</v>
      </c>
      <c r="S52" s="132"/>
      <c r="T52" s="52"/>
      <c r="U52" s="118"/>
      <c r="V52" s="119"/>
      <c r="W52" s="120"/>
      <c r="X52" s="40"/>
      <c r="Y52" s="31"/>
    </row>
    <row r="53" spans="3:25" x14ac:dyDescent="0.25">
      <c r="C53" s="31"/>
      <c r="D53" s="38" t="s">
        <v>14</v>
      </c>
      <c r="E53" s="39" t="str">
        <f ca="1">VLOOKUP(D53,'H Generales'!$E$5:$Z$27,22,0)</f>
        <v/>
      </c>
      <c r="F53" s="40"/>
      <c r="G53" s="47"/>
      <c r="H53" s="115" t="s">
        <v>35</v>
      </c>
      <c r="I53" s="117"/>
      <c r="J53" s="39">
        <f ca="1">VLOOKUP(H53,'H Investigación'!$C$3:$K$44,9,0)</f>
        <v>2</v>
      </c>
      <c r="K53" s="52"/>
      <c r="L53" s="128"/>
      <c r="M53" s="129"/>
      <c r="N53" s="132"/>
      <c r="O53" s="132"/>
      <c r="P53" s="52"/>
      <c r="Q53" s="38" t="s">
        <v>57</v>
      </c>
      <c r="R53" s="132">
        <f ca="1">VLOOKUP(Q53,'H Investigación'!$C$3:$K$44,9,0)</f>
        <v>0</v>
      </c>
      <c r="S53" s="132"/>
      <c r="T53" s="52"/>
      <c r="U53" s="118"/>
      <c r="V53" s="119"/>
      <c r="W53" s="120"/>
      <c r="X53" s="40"/>
      <c r="Y53" s="31"/>
    </row>
    <row r="54" spans="3:25" x14ac:dyDescent="0.25">
      <c r="C54" s="31"/>
      <c r="D54" s="93"/>
      <c r="E54" s="57"/>
      <c r="F54" s="40"/>
      <c r="G54" s="47"/>
      <c r="H54" s="115" t="s">
        <v>36</v>
      </c>
      <c r="I54" s="117"/>
      <c r="J54" s="39">
        <f ca="1">VLOOKUP(H54,'H Investigación'!$C$3:$K$44,9,0)</f>
        <v>0</v>
      </c>
      <c r="K54" s="52"/>
      <c r="L54" s="128"/>
      <c r="M54" s="129"/>
      <c r="N54" s="132"/>
      <c r="O54" s="132"/>
      <c r="P54" s="52"/>
      <c r="Q54" s="38" t="s">
        <v>58</v>
      </c>
      <c r="R54" s="132">
        <f ca="1">VLOOKUP(Q54,'H Investigación'!$C$3:$K$44,9,0)</f>
        <v>0</v>
      </c>
      <c r="S54" s="132"/>
      <c r="T54" s="52"/>
      <c r="U54" s="118"/>
      <c r="V54" s="119"/>
      <c r="W54" s="120"/>
      <c r="X54" s="40"/>
      <c r="Y54" s="31"/>
    </row>
    <row r="55" spans="3:25" x14ac:dyDescent="0.25">
      <c r="C55" s="31"/>
      <c r="D55" s="93"/>
      <c r="E55" s="57"/>
      <c r="F55" s="40"/>
      <c r="G55" s="47"/>
      <c r="H55" s="115" t="s">
        <v>37</v>
      </c>
      <c r="I55" s="117"/>
      <c r="J55" s="39">
        <f ca="1">VLOOKUP(H55,'H Investigación'!$C$3:$K$44,9,0)</f>
        <v>0</v>
      </c>
      <c r="K55" s="52"/>
      <c r="L55" s="128" t="s">
        <v>45</v>
      </c>
      <c r="M55" s="129"/>
      <c r="N55" s="132">
        <f ca="1">VLOOKUP(L55,'H Investigación'!$C$3:$K$44,9,0)</f>
        <v>1</v>
      </c>
      <c r="O55" s="132"/>
      <c r="P55" s="52"/>
      <c r="Q55" s="38" t="s">
        <v>59</v>
      </c>
      <c r="R55" s="132">
        <f ca="1">VLOOKUP(Q55,'H Investigación'!$C$3:$K$44,9,0)</f>
        <v>1</v>
      </c>
      <c r="S55" s="132"/>
      <c r="T55" s="52"/>
      <c r="U55" s="118"/>
      <c r="V55" s="119"/>
      <c r="W55" s="120"/>
      <c r="X55" s="40"/>
      <c r="Y55" s="31"/>
    </row>
    <row r="56" spans="3:25" x14ac:dyDescent="0.25">
      <c r="C56" s="31"/>
      <c r="D56" s="38" t="s">
        <v>15</v>
      </c>
      <c r="E56" s="39" t="str">
        <f ca="1">VLOOKUP(D56,'H Generales'!$E$5:$Z$27,22,0)</f>
        <v/>
      </c>
      <c r="F56" s="40"/>
      <c r="G56" s="47"/>
      <c r="H56" s="115"/>
      <c r="I56" s="117"/>
      <c r="J56" s="39"/>
      <c r="K56" s="52"/>
      <c r="L56" s="128" t="s">
        <v>46</v>
      </c>
      <c r="M56" s="129"/>
      <c r="N56" s="132">
        <f ca="1">VLOOKUP(L56,'H Investigación'!$C$3:$K$44,9,0)</f>
        <v>1</v>
      </c>
      <c r="O56" s="132"/>
      <c r="P56" s="52"/>
      <c r="Q56" s="38" t="s">
        <v>60</v>
      </c>
      <c r="R56" s="132">
        <f ca="1">VLOOKUP(Q56,'H Investigación'!$C$3:$K$44,9,0)</f>
        <v>1</v>
      </c>
      <c r="S56" s="132"/>
      <c r="T56" s="52"/>
      <c r="U56" s="118"/>
      <c r="V56" s="119"/>
      <c r="W56" s="120"/>
      <c r="X56" s="40"/>
      <c r="Y56" s="31"/>
    </row>
    <row r="57" spans="3:25" x14ac:dyDescent="0.25">
      <c r="C57" s="31"/>
      <c r="D57" s="38" t="s">
        <v>16</v>
      </c>
      <c r="E57" s="39">
        <f ca="1">VLOOKUP(D57,'H Generales'!$E$5:$Z$27,22,0)</f>
        <v>1</v>
      </c>
      <c r="F57" s="40"/>
      <c r="G57" s="47"/>
      <c r="H57" s="115"/>
      <c r="I57" s="117"/>
      <c r="J57" s="39"/>
      <c r="K57" s="52"/>
      <c r="L57" s="128" t="s">
        <v>47</v>
      </c>
      <c r="M57" s="129"/>
      <c r="N57" s="132">
        <f ca="1">VLOOKUP(L57,'H Investigación'!$C$3:$K$44,9,0)</f>
        <v>2</v>
      </c>
      <c r="O57" s="132"/>
      <c r="P57" s="52"/>
      <c r="Q57" s="38" t="s">
        <v>61</v>
      </c>
      <c r="R57" s="132">
        <f ca="1">VLOOKUP(Q57,'H Investigación'!$C$3:$K$44,9,0)</f>
        <v>0</v>
      </c>
      <c r="S57" s="132"/>
      <c r="T57" s="52"/>
      <c r="U57" s="118"/>
      <c r="V57" s="119"/>
      <c r="W57" s="120"/>
      <c r="X57" s="40"/>
      <c r="Y57" s="31"/>
    </row>
    <row r="58" spans="3:25" x14ac:dyDescent="0.25">
      <c r="C58" s="31"/>
      <c r="D58" s="38" t="s">
        <v>17</v>
      </c>
      <c r="E58" s="39" t="str">
        <f ca="1">VLOOKUP(D58,'H Generales'!$E$5:$Z$27,22,0)</f>
        <v/>
      </c>
      <c r="F58" s="42"/>
      <c r="G58" s="47"/>
      <c r="H58" s="115"/>
      <c r="I58" s="117"/>
      <c r="J58" s="39"/>
      <c r="K58" s="52"/>
      <c r="L58" s="128" t="s">
        <v>48</v>
      </c>
      <c r="M58" s="129"/>
      <c r="N58" s="132">
        <f ca="1">VLOOKUP(L58,'H Investigación'!$C$3:$K$44,9,0)</f>
        <v>3</v>
      </c>
      <c r="O58" s="132"/>
      <c r="P58" s="52"/>
      <c r="Q58" s="38" t="s">
        <v>62</v>
      </c>
      <c r="R58" s="132">
        <f ca="1">VLOOKUP(Q58,'H Investigación'!$C$3:$K$44,9,0)</f>
        <v>1</v>
      </c>
      <c r="S58" s="132"/>
      <c r="T58" s="52"/>
      <c r="U58" s="118"/>
      <c r="V58" s="119"/>
      <c r="W58" s="120"/>
      <c r="X58" s="40"/>
      <c r="Y58" s="31"/>
    </row>
    <row r="59" spans="3:25" x14ac:dyDescent="0.25">
      <c r="C59" s="31"/>
      <c r="D59" s="38" t="s">
        <v>18</v>
      </c>
      <c r="E59" s="39">
        <f ca="1">VLOOKUP(D59,'H Generales'!$E$5:$Z$27,22,0)</f>
        <v>11</v>
      </c>
      <c r="F59" s="40"/>
      <c r="G59" s="47"/>
      <c r="H59" s="115" t="s">
        <v>38</v>
      </c>
      <c r="I59" s="117"/>
      <c r="J59" s="39">
        <f ca="1">VLOOKUP(H59,'H Investigación'!$C$3:$K$44,9,0)</f>
        <v>1</v>
      </c>
      <c r="K59" s="52"/>
      <c r="L59" s="128" t="s">
        <v>49</v>
      </c>
      <c r="M59" s="129"/>
      <c r="N59" s="132">
        <f ca="1">VLOOKUP(L59,'H Investigación'!$C$3:$K$44,9,0)</f>
        <v>0</v>
      </c>
      <c r="O59" s="132"/>
      <c r="P59" s="52"/>
      <c r="Q59" s="38" t="s">
        <v>63</v>
      </c>
      <c r="R59" s="132">
        <f ca="1">VLOOKUP(Q59,'H Investigación'!$C$3:$K$44,9,0)</f>
        <v>0</v>
      </c>
      <c r="S59" s="132"/>
      <c r="T59" s="52"/>
      <c r="U59" s="125"/>
      <c r="V59" s="126"/>
      <c r="W59" s="127"/>
      <c r="X59" s="40"/>
      <c r="Y59" s="31"/>
    </row>
    <row r="60" spans="3:25" ht="15.75" thickBot="1" x14ac:dyDescent="0.3">
      <c r="C60" s="31"/>
      <c r="D60" s="44" t="s">
        <v>19</v>
      </c>
      <c r="E60" s="45">
        <f ca="1">VLOOKUP(D60,'H Generales'!$E$5:$Z$27,22,0)</f>
        <v>6</v>
      </c>
      <c r="F60" s="46"/>
      <c r="G60" s="47"/>
      <c r="H60" s="164" t="s">
        <v>39</v>
      </c>
      <c r="I60" s="165"/>
      <c r="J60" s="45">
        <f ca="1">VLOOKUP(H60,'H Investigación'!$C$3:$K$44,9,0)</f>
        <v>0</v>
      </c>
      <c r="K60" s="53"/>
      <c r="L60" s="130" t="s">
        <v>50</v>
      </c>
      <c r="M60" s="131"/>
      <c r="N60" s="172">
        <f ca="1">VLOOKUP(L60,'H Investigación'!$C$3:$K$44,9,0)</f>
        <v>0</v>
      </c>
      <c r="O60" s="172"/>
      <c r="P60" s="53"/>
      <c r="Q60" s="44" t="s">
        <v>64</v>
      </c>
      <c r="R60" s="172">
        <f ca="1">VLOOKUP(Q60,'H Investigación'!$C$3:$K$44,9,0)</f>
        <v>1</v>
      </c>
      <c r="S60" s="172"/>
      <c r="T60" s="53"/>
      <c r="U60" s="107"/>
      <c r="V60" s="108"/>
      <c r="W60" s="109"/>
      <c r="X60" s="46"/>
      <c r="Y60" s="31"/>
    </row>
    <row r="61" spans="3:25" x14ac:dyDescent="0.25">
      <c r="C61" s="31"/>
      <c r="D61" s="47"/>
      <c r="E61" s="47"/>
      <c r="F61" s="47"/>
      <c r="G61" s="47"/>
      <c r="H61" s="47"/>
      <c r="I61" s="47"/>
      <c r="J61" s="43"/>
      <c r="K61" s="47"/>
      <c r="L61" s="47"/>
      <c r="M61" s="47"/>
      <c r="N61" s="43"/>
      <c r="O61" s="47"/>
      <c r="P61" s="47"/>
      <c r="Q61" s="47"/>
      <c r="R61" s="43"/>
      <c r="S61" s="47"/>
      <c r="T61" s="47"/>
      <c r="U61" s="31"/>
      <c r="V61" s="31"/>
      <c r="W61" s="31"/>
      <c r="X61" s="31"/>
      <c r="Y61" s="31"/>
    </row>
    <row r="62" spans="3:25" x14ac:dyDescent="0.25">
      <c r="D62" s="18" t="s">
        <v>203</v>
      </c>
      <c r="E62" s="18">
        <f ca="1">SUM(E38:E60,K37,P37,T37)</f>
        <v>85</v>
      </c>
      <c r="F62" s="18"/>
      <c r="G62" s="10"/>
      <c r="H62" s="10"/>
      <c r="I62" s="10"/>
      <c r="J62" s="12"/>
      <c r="K62" s="10"/>
      <c r="L62" s="10"/>
      <c r="M62" s="10"/>
      <c r="N62" s="12"/>
      <c r="O62" s="10"/>
      <c r="P62" s="10"/>
      <c r="Q62" s="18" t="s">
        <v>70</v>
      </c>
      <c r="R62" s="19">
        <f ca="1">SUM(J45:J60,N45:N60,R45:R60)</f>
        <v>27</v>
      </c>
      <c r="S62" s="10"/>
      <c r="T62" s="10"/>
    </row>
  </sheetData>
  <mergeCells count="127">
    <mergeCell ref="W29:X29"/>
    <mergeCell ref="W30:X30"/>
    <mergeCell ref="W31:X31"/>
    <mergeCell ref="W32:X32"/>
    <mergeCell ref="W33:X33"/>
    <mergeCell ref="W34:X34"/>
    <mergeCell ref="W35:X35"/>
    <mergeCell ref="W36:X36"/>
    <mergeCell ref="U28:V28"/>
    <mergeCell ref="W28:X28"/>
    <mergeCell ref="U29:V29"/>
    <mergeCell ref="U30:V30"/>
    <mergeCell ref="U31:V31"/>
    <mergeCell ref="U32:V32"/>
    <mergeCell ref="U33:V33"/>
    <mergeCell ref="U34:V34"/>
    <mergeCell ref="U35:V35"/>
    <mergeCell ref="U36:V36"/>
    <mergeCell ref="D30:F30"/>
    <mergeCell ref="D31:F31"/>
    <mergeCell ref="L26:T26"/>
    <mergeCell ref="N60:O60"/>
    <mergeCell ref="L44:P44"/>
    <mergeCell ref="Q44:T44"/>
    <mergeCell ref="Q38:T42"/>
    <mergeCell ref="H43:T43"/>
    <mergeCell ref="R60:S60"/>
    <mergeCell ref="N45:O45"/>
    <mergeCell ref="N46:O46"/>
    <mergeCell ref="N47:O47"/>
    <mergeCell ref="N48:O48"/>
    <mergeCell ref="N49:O49"/>
    <mergeCell ref="N50:O50"/>
    <mergeCell ref="N51:O51"/>
    <mergeCell ref="R59:S59"/>
    <mergeCell ref="N52:O52"/>
    <mergeCell ref="N53:O53"/>
    <mergeCell ref="N54:O54"/>
    <mergeCell ref="N55:O55"/>
    <mergeCell ref="N59:O59"/>
    <mergeCell ref="H45:I45"/>
    <mergeCell ref="H46:I46"/>
    <mergeCell ref="H47:I47"/>
    <mergeCell ref="R48:S48"/>
    <mergeCell ref="R49:S49"/>
    <mergeCell ref="R50:S50"/>
    <mergeCell ref="R51:S51"/>
    <mergeCell ref="R52:S52"/>
    <mergeCell ref="L28:T28"/>
    <mergeCell ref="H59:I59"/>
    <mergeCell ref="H60:I60"/>
    <mergeCell ref="H53:I53"/>
    <mergeCell ref="H54:I54"/>
    <mergeCell ref="H55:I55"/>
    <mergeCell ref="H56:I56"/>
    <mergeCell ref="H57:I57"/>
    <mergeCell ref="H48:I48"/>
    <mergeCell ref="H49:I49"/>
    <mergeCell ref="H50:I50"/>
    <mergeCell ref="H51:I51"/>
    <mergeCell ref="H52:I52"/>
    <mergeCell ref="D21:T21"/>
    <mergeCell ref="L37:O37"/>
    <mergeCell ref="L46:M46"/>
    <mergeCell ref="L45:M45"/>
    <mergeCell ref="L47:M47"/>
    <mergeCell ref="H58:I58"/>
    <mergeCell ref="D37:E37"/>
    <mergeCell ref="H38:K42"/>
    <mergeCell ref="H37:J37"/>
    <mergeCell ref="H44:K44"/>
    <mergeCell ref="L38:O42"/>
    <mergeCell ref="R45:S45"/>
    <mergeCell ref="R46:S46"/>
    <mergeCell ref="L22:T22"/>
    <mergeCell ref="H30:T30"/>
    <mergeCell ref="Q37:S37"/>
    <mergeCell ref="R53:S53"/>
    <mergeCell ref="R54:S54"/>
    <mergeCell ref="N56:O56"/>
    <mergeCell ref="N57:O57"/>
    <mergeCell ref="N58:O58"/>
    <mergeCell ref="R55:S55"/>
    <mergeCell ref="R56:S56"/>
    <mergeCell ref="R57:S57"/>
    <mergeCell ref="U47:W47"/>
    <mergeCell ref="U48:W48"/>
    <mergeCell ref="U59:W59"/>
    <mergeCell ref="L58:M58"/>
    <mergeCell ref="L59:M59"/>
    <mergeCell ref="L60:M60"/>
    <mergeCell ref="L53:M53"/>
    <mergeCell ref="L54:M54"/>
    <mergeCell ref="L55:M55"/>
    <mergeCell ref="L56:M56"/>
    <mergeCell ref="L57:M57"/>
    <mergeCell ref="L48:M48"/>
    <mergeCell ref="L49:M49"/>
    <mergeCell ref="L50:M50"/>
    <mergeCell ref="L51:M51"/>
    <mergeCell ref="L52:M52"/>
    <mergeCell ref="R58:S58"/>
    <mergeCell ref="R47:S47"/>
    <mergeCell ref="J1:AA2"/>
    <mergeCell ref="J3:AA4"/>
    <mergeCell ref="J5:AA6"/>
    <mergeCell ref="J7:AA8"/>
    <mergeCell ref="U60:W60"/>
    <mergeCell ref="U37:W37"/>
    <mergeCell ref="U39:W39"/>
    <mergeCell ref="U40:W40"/>
    <mergeCell ref="U41:W41"/>
    <mergeCell ref="U42:W42"/>
    <mergeCell ref="U43:W43"/>
    <mergeCell ref="U44:W44"/>
    <mergeCell ref="U54:W54"/>
    <mergeCell ref="U55:W55"/>
    <mergeCell ref="U56:W56"/>
    <mergeCell ref="U57:W57"/>
    <mergeCell ref="U58:W58"/>
    <mergeCell ref="U49:W49"/>
    <mergeCell ref="U50:W50"/>
    <mergeCell ref="U51:W51"/>
    <mergeCell ref="U52:W52"/>
    <mergeCell ref="U53:W53"/>
    <mergeCell ref="U21:X21"/>
    <mergeCell ref="U46:W46"/>
  </mergeCells>
  <pageMargins left="0.25" right="0.25" top="0.75" bottom="0.75" header="0.3" footer="0.3"/>
  <pageSetup paperSize="9" scale="5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00000000-0002-0000-0000-000000000000}">
          <x14:formula1>
            <xm:f>'Tablas de Selección'!$C$2:$C$5</xm:f>
          </x14:formula1>
          <xm:sqref>B5:C5</xm:sqref>
        </x14:dataValidation>
        <x14:dataValidation type="list" allowBlank="1" showInputMessage="1" showErrorMessage="1" xr:uid="{00000000-0002-0000-0000-000001000000}">
          <x14:formula1>
            <xm:f>'Tablas de Selección'!$C$9:$C$11</xm:f>
          </x14:formula1>
          <xm:sqref>B1:C1</xm:sqref>
        </x14:dataValidation>
        <x14:dataValidation type="list" allowBlank="1" showInputMessage="1" showErrorMessage="1" xr:uid="{00000000-0002-0000-0000-000002000000}">
          <x14:formula1>
            <xm:f>'Tablas de Selección'!$C$14:$C$38</xm:f>
          </x14:formula1>
          <xm:sqref>B2:C2</xm:sqref>
        </x14:dataValidation>
        <x14:dataValidation type="list" allowBlank="1" showInputMessage="1" showErrorMessage="1" xr:uid="{00000000-0002-0000-0000-000003000000}">
          <x14:formula1>
            <xm:f>'Tablas de Selección'!$C$41:$C$55</xm:f>
          </x14:formula1>
          <xm:sqref>B3:C3</xm:sqref>
        </x14:dataValidation>
        <x14:dataValidation type="list" allowBlank="1" showInputMessage="1" showErrorMessage="1" xr:uid="{00000000-0002-0000-0000-000004000000}">
          <x14:formula1>
            <xm:f>'Tablas de Selección'!$C$103:$C$164</xm:f>
          </x14:formula1>
          <xm:sqref>B4:C4</xm:sqref>
        </x14:dataValidation>
        <x14:dataValidation type="list" allowBlank="1" showInputMessage="1" showErrorMessage="1" xr:uid="{00000000-0002-0000-0000-000005000000}">
          <x14:formula1>
            <xm:f>'Tablas de Selección'!$C$167:$C$172</xm:f>
          </x14:formula1>
          <xm:sqref>B6:C6</xm:sqref>
        </x14:dataValidation>
        <x14:dataValidation type="list" allowBlank="1" showInputMessage="1" showErrorMessage="1" xr:uid="{00000000-0002-0000-0000-000006000000}">
          <x14:formula1>
            <xm:f>'Tablas de Selección'!$C$175:$C$183</xm:f>
          </x14:formula1>
          <xm:sqref>B9</xm:sqref>
        </x14:dataValidation>
        <x14:dataValidation type="list" allowBlank="1" showInputMessage="1" showErrorMessage="1" xr:uid="{00000000-0002-0000-0000-000007000000}">
          <x14:formula1>
            <xm:f>'Tablas de Selección'!$C$187:$C$192</xm:f>
          </x14:formula1>
          <xm:sqref>B10</xm:sqref>
        </x14:dataValidation>
        <x14:dataValidation type="list" allowBlank="1" showInputMessage="1" showErrorMessage="1" xr:uid="{00000000-0002-0000-0000-000008000000}">
          <x14:formula1>
            <xm:f>'Tablas de Selección'!$C$196:$C$198</xm:f>
          </x14:formula1>
          <xm:sqref>B18</xm:sqref>
        </x14:dataValidation>
        <x14:dataValidation type="list" allowBlank="1" showInputMessage="1" showErrorMessage="1" xr:uid="{00000000-0002-0000-0000-000009000000}">
          <x14:formula1>
            <xm:f>'Tablas de Selección'!$C$201:$C$202</xm:f>
          </x14:formula1>
          <xm:sqref>B17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Z27"/>
  <sheetViews>
    <sheetView topLeftCell="A4" workbookViewId="0">
      <selection activeCell="L25" sqref="L25"/>
    </sheetView>
  </sheetViews>
  <sheetFormatPr baseColWidth="10" defaultRowHeight="15" x14ac:dyDescent="0.25"/>
  <cols>
    <col min="1" max="4" width="6.42578125" style="8" customWidth="1"/>
    <col min="5" max="5" width="6.42578125" customWidth="1"/>
    <col min="6" max="9" width="15.7109375" customWidth="1"/>
    <col min="13" max="18" width="6.28515625" customWidth="1"/>
    <col min="19" max="19" width="8.42578125" customWidth="1"/>
    <col min="20" max="22" width="4.7109375" customWidth="1"/>
    <col min="23" max="23" width="9.7109375" customWidth="1"/>
    <col min="24" max="26" width="4.7109375" customWidth="1"/>
  </cols>
  <sheetData>
    <row r="2" spans="6:26" ht="15.75" thickBot="1" x14ac:dyDescent="0.3"/>
    <row r="3" spans="6:26" ht="15.75" thickBot="1" x14ac:dyDescent="0.3">
      <c r="M3" s="17" t="s">
        <v>227</v>
      </c>
      <c r="S3" s="148" t="s">
        <v>222</v>
      </c>
      <c r="T3" s="149"/>
      <c r="U3" s="149"/>
      <c r="V3" s="149"/>
      <c r="W3" s="149"/>
      <c r="X3" s="149"/>
      <c r="Y3" s="149"/>
      <c r="Z3" s="150"/>
    </row>
    <row r="4" spans="6:26" x14ac:dyDescent="0.25">
      <c r="M4" s="17" t="s">
        <v>228</v>
      </c>
      <c r="S4" t="s">
        <v>223</v>
      </c>
    </row>
    <row r="5" spans="6:26" x14ac:dyDescent="0.25">
      <c r="M5" s="17" t="s">
        <v>229</v>
      </c>
      <c r="S5" t="s">
        <v>225</v>
      </c>
    </row>
    <row r="6" spans="6:26" ht="15.75" thickBot="1" x14ac:dyDescent="0.3">
      <c r="F6" s="195"/>
      <c r="G6" s="196"/>
      <c r="H6" s="39">
        <v>0</v>
      </c>
      <c r="M6" s="17" t="s">
        <v>230</v>
      </c>
      <c r="S6" t="s">
        <v>224</v>
      </c>
    </row>
    <row r="7" spans="6:26" ht="15.75" thickBot="1" x14ac:dyDescent="0.3">
      <c r="F7" s="39">
        <v>1</v>
      </c>
      <c r="G7" s="39">
        <v>2</v>
      </c>
      <c r="H7" s="39">
        <v>3</v>
      </c>
      <c r="M7" s="17" t="s">
        <v>231</v>
      </c>
      <c r="S7" s="148" t="s">
        <v>226</v>
      </c>
      <c r="T7" s="149"/>
      <c r="U7" s="149"/>
      <c r="V7" s="149"/>
      <c r="W7" s="149"/>
      <c r="X7" s="149"/>
      <c r="Y7" s="149"/>
      <c r="Z7" s="150"/>
    </row>
    <row r="8" spans="6:26" ht="15.75" thickBot="1" x14ac:dyDescent="0.3">
      <c r="F8" s="39">
        <v>4</v>
      </c>
      <c r="G8" s="39">
        <v>5</v>
      </c>
      <c r="H8" s="39">
        <v>6</v>
      </c>
      <c r="M8" s="17" t="s">
        <v>232</v>
      </c>
      <c r="S8" t="s">
        <v>238</v>
      </c>
      <c r="W8" t="s">
        <v>239</v>
      </c>
    </row>
    <row r="9" spans="6:26" ht="15.75" thickBot="1" x14ac:dyDescent="0.3">
      <c r="F9" s="39">
        <v>7</v>
      </c>
      <c r="G9" s="39">
        <v>8</v>
      </c>
      <c r="H9" s="39">
        <v>9</v>
      </c>
      <c r="M9" s="17" t="s">
        <v>233</v>
      </c>
      <c r="S9" s="148" t="s">
        <v>235</v>
      </c>
      <c r="T9" s="149"/>
      <c r="U9" s="149"/>
      <c r="V9" s="149"/>
      <c r="W9" s="149"/>
      <c r="X9" s="149"/>
      <c r="Y9" s="149"/>
      <c r="Z9" s="150"/>
    </row>
    <row r="10" spans="6:26" x14ac:dyDescent="0.25">
      <c r="F10" s="39">
        <v>10</v>
      </c>
      <c r="G10" s="39">
        <v>11</v>
      </c>
      <c r="H10" s="39">
        <v>12</v>
      </c>
      <c r="M10" s="17" t="s">
        <v>234</v>
      </c>
      <c r="S10" t="s">
        <v>236</v>
      </c>
      <c r="W10" t="s">
        <v>237</v>
      </c>
    </row>
    <row r="11" spans="6:26" x14ac:dyDescent="0.25">
      <c r="F11" s="39">
        <v>13</v>
      </c>
      <c r="G11" s="39">
        <v>14</v>
      </c>
      <c r="H11" s="39">
        <v>15</v>
      </c>
    </row>
    <row r="14" spans="6:26" x14ac:dyDescent="0.25">
      <c r="F14" s="11">
        <v>14</v>
      </c>
      <c r="G14" s="11">
        <v>13</v>
      </c>
      <c r="H14" s="11">
        <v>12</v>
      </c>
    </row>
    <row r="15" spans="6:26" x14ac:dyDescent="0.25">
      <c r="F15" s="11">
        <v>11</v>
      </c>
      <c r="G15" s="11">
        <v>10</v>
      </c>
      <c r="H15" s="11">
        <v>9</v>
      </c>
    </row>
    <row r="16" spans="6:26" x14ac:dyDescent="0.25">
      <c r="F16" s="11">
        <v>8</v>
      </c>
      <c r="G16" s="11">
        <v>7</v>
      </c>
      <c r="H16" s="11">
        <v>6</v>
      </c>
    </row>
    <row r="17" spans="1:9" x14ac:dyDescent="0.25">
      <c r="F17" s="11">
        <v>5</v>
      </c>
      <c r="G17" s="11">
        <v>4</v>
      </c>
      <c r="H17" s="11">
        <v>3</v>
      </c>
    </row>
    <row r="18" spans="1:9" x14ac:dyDescent="0.25">
      <c r="F18" s="11">
        <v>2</v>
      </c>
      <c r="G18" s="11">
        <v>1</v>
      </c>
      <c r="H18" s="11">
        <v>0</v>
      </c>
    </row>
    <row r="20" spans="1:9" x14ac:dyDescent="0.25">
      <c r="A20" s="194" t="s">
        <v>67</v>
      </c>
      <c r="B20" s="194"/>
      <c r="C20" s="194"/>
      <c r="D20" s="194"/>
      <c r="F20" s="194" t="s">
        <v>68</v>
      </c>
      <c r="G20" s="194"/>
      <c r="H20" s="194"/>
      <c r="I20" s="194"/>
    </row>
    <row r="21" spans="1:9" x14ac:dyDescent="0.25">
      <c r="A21" s="11">
        <v>-12</v>
      </c>
      <c r="B21" s="11">
        <v>-11</v>
      </c>
      <c r="C21" s="11">
        <v>-10</v>
      </c>
      <c r="D21" s="11">
        <v>-9</v>
      </c>
      <c r="F21" s="39">
        <v>-12</v>
      </c>
      <c r="G21" s="39">
        <v>-11</v>
      </c>
      <c r="H21" s="39">
        <v>-10</v>
      </c>
      <c r="I21" s="39">
        <v>-9</v>
      </c>
    </row>
    <row r="22" spans="1:9" x14ac:dyDescent="0.25">
      <c r="A22" s="11">
        <v>-8</v>
      </c>
      <c r="B22" s="11">
        <v>-7</v>
      </c>
      <c r="C22" s="11">
        <v>-6</v>
      </c>
      <c r="D22" s="11">
        <v>-5</v>
      </c>
      <c r="F22" s="39">
        <v>-8</v>
      </c>
      <c r="G22" s="39">
        <v>-7</v>
      </c>
      <c r="H22" s="39">
        <v>-6</v>
      </c>
      <c r="I22" s="39">
        <v>-5</v>
      </c>
    </row>
    <row r="23" spans="1:9" x14ac:dyDescent="0.25">
      <c r="A23" s="11">
        <v>-4</v>
      </c>
      <c r="B23" s="11">
        <v>-3</v>
      </c>
      <c r="C23" s="11">
        <v>-2</v>
      </c>
      <c r="D23" s="11">
        <v>-1</v>
      </c>
      <c r="F23" s="39">
        <v>-4</v>
      </c>
      <c r="G23" s="39">
        <v>-3</v>
      </c>
      <c r="H23" s="39">
        <v>-2</v>
      </c>
      <c r="I23" s="39">
        <v>-1</v>
      </c>
    </row>
    <row r="24" spans="1:9" x14ac:dyDescent="0.25">
      <c r="A24" s="11">
        <v>0</v>
      </c>
      <c r="B24" s="11">
        <v>1</v>
      </c>
      <c r="C24" s="11">
        <v>2</v>
      </c>
      <c r="D24" s="11">
        <v>3</v>
      </c>
      <c r="F24" s="39">
        <v>0</v>
      </c>
      <c r="G24" s="39">
        <v>1</v>
      </c>
      <c r="H24" s="39">
        <v>2</v>
      </c>
      <c r="I24" s="39">
        <v>3</v>
      </c>
    </row>
    <row r="25" spans="1:9" x14ac:dyDescent="0.25">
      <c r="A25" s="11">
        <v>4</v>
      </c>
      <c r="B25" s="11">
        <v>5</v>
      </c>
      <c r="C25" s="11">
        <v>6</v>
      </c>
      <c r="D25" s="11">
        <v>7</v>
      </c>
      <c r="F25" s="39">
        <v>4</v>
      </c>
      <c r="G25" s="39">
        <v>5</v>
      </c>
      <c r="H25" s="39">
        <v>6</v>
      </c>
      <c r="I25" s="39">
        <v>7</v>
      </c>
    </row>
    <row r="26" spans="1:9" x14ac:dyDescent="0.25">
      <c r="A26" s="11">
        <v>8</v>
      </c>
      <c r="B26" s="11">
        <v>9</v>
      </c>
      <c r="C26" s="11">
        <v>10</v>
      </c>
      <c r="D26" s="11">
        <v>11</v>
      </c>
      <c r="F26" s="39">
        <v>8</v>
      </c>
      <c r="G26" s="39">
        <v>9</v>
      </c>
      <c r="H26" s="39">
        <v>10</v>
      </c>
      <c r="I26" s="39">
        <v>11</v>
      </c>
    </row>
    <row r="27" spans="1:9" x14ac:dyDescent="0.25">
      <c r="A27" s="11">
        <v>12</v>
      </c>
      <c r="B27" s="11">
        <v>13</v>
      </c>
      <c r="C27" s="11">
        <v>14</v>
      </c>
      <c r="D27" s="11">
        <v>15</v>
      </c>
      <c r="F27" s="39">
        <v>12</v>
      </c>
      <c r="G27" s="39">
        <v>13</v>
      </c>
      <c r="H27" s="39">
        <v>14</v>
      </c>
      <c r="I27" s="39">
        <v>15</v>
      </c>
    </row>
  </sheetData>
  <mergeCells count="6">
    <mergeCell ref="S3:Z3"/>
    <mergeCell ref="S7:Z7"/>
    <mergeCell ref="S9:Z9"/>
    <mergeCell ref="F20:I20"/>
    <mergeCell ref="A20:D20"/>
    <mergeCell ref="F6:G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02"/>
  <sheetViews>
    <sheetView topLeftCell="A191" workbookViewId="0">
      <selection activeCell="D190" sqref="D190"/>
    </sheetView>
  </sheetViews>
  <sheetFormatPr baseColWidth="10" defaultRowHeight="15" x14ac:dyDescent="0.25"/>
  <sheetData>
    <row r="1" spans="2:6" x14ac:dyDescent="0.25">
      <c r="E1" t="s">
        <v>155</v>
      </c>
      <c r="F1" t="s">
        <v>154</v>
      </c>
    </row>
    <row r="2" spans="2:6" x14ac:dyDescent="0.25">
      <c r="C2" t="s">
        <v>156</v>
      </c>
      <c r="D2">
        <f ca="1">RANDBETWEEN(1,3)</f>
        <v>1</v>
      </c>
      <c r="E2">
        <f ca="1">VLOOKUP(D2,D3:F5,2,0)</f>
        <v>4</v>
      </c>
      <c r="F2">
        <f ca="1">VLOOKUP(D2,D3:F5,3,0)</f>
        <v>0</v>
      </c>
    </row>
    <row r="3" spans="2:6" x14ac:dyDescent="0.25">
      <c r="C3">
        <v>1</v>
      </c>
      <c r="D3">
        <v>1</v>
      </c>
      <c r="E3">
        <f ca="1">RANDBETWEEN(0,4)</f>
        <v>4</v>
      </c>
      <c r="F3">
        <f ca="1">(4-E3)*3</f>
        <v>0</v>
      </c>
    </row>
    <row r="4" spans="2:6" x14ac:dyDescent="0.25">
      <c r="C4">
        <v>2</v>
      </c>
      <c r="D4">
        <v>2</v>
      </c>
      <c r="E4">
        <f ca="1">RANDBETWEEN(0,2)</f>
        <v>1</v>
      </c>
      <c r="F4">
        <f ca="1">(2-E4)*3</f>
        <v>3</v>
      </c>
    </row>
    <row r="5" spans="2:6" x14ac:dyDescent="0.25">
      <c r="C5">
        <v>3</v>
      </c>
      <c r="D5">
        <v>3</v>
      </c>
      <c r="E5">
        <v>0</v>
      </c>
      <c r="F5">
        <v>0</v>
      </c>
    </row>
    <row r="9" spans="2:6" x14ac:dyDescent="0.25">
      <c r="C9" t="s">
        <v>156</v>
      </c>
      <c r="D9" t="str">
        <f ca="1">IF(RANDBETWEEN(1,2)=1,"EEUU","MUNDO")</f>
        <v>EEUU</v>
      </c>
    </row>
    <row r="10" spans="2:6" x14ac:dyDescent="0.25">
      <c r="C10" t="s">
        <v>175</v>
      </c>
      <c r="D10" t="s">
        <v>175</v>
      </c>
    </row>
    <row r="11" spans="2:6" x14ac:dyDescent="0.25">
      <c r="C11" t="s">
        <v>176</v>
      </c>
      <c r="D11" t="s">
        <v>176</v>
      </c>
    </row>
    <row r="14" spans="2:6" x14ac:dyDescent="0.25">
      <c r="C14" t="s">
        <v>156</v>
      </c>
      <c r="D14" t="str">
        <f ca="1">VLOOKUP(RANDBETWEEN(1,23),B15:D37,3,0)</f>
        <v>Psiquiatra</v>
      </c>
    </row>
    <row r="15" spans="2:6" x14ac:dyDescent="0.25">
      <c r="B15">
        <v>1</v>
      </c>
      <c r="C15" t="s">
        <v>71</v>
      </c>
      <c r="D15" t="s">
        <v>71</v>
      </c>
    </row>
    <row r="16" spans="2:6" x14ac:dyDescent="0.25">
      <c r="B16">
        <v>2</v>
      </c>
      <c r="C16" t="s">
        <v>72</v>
      </c>
      <c r="D16" t="s">
        <v>72</v>
      </c>
    </row>
    <row r="17" spans="1:5" x14ac:dyDescent="0.25">
      <c r="B17">
        <v>3</v>
      </c>
      <c r="C17" t="s">
        <v>73</v>
      </c>
      <c r="D17" t="s">
        <v>73</v>
      </c>
    </row>
    <row r="18" spans="1:5" x14ac:dyDescent="0.25">
      <c r="A18">
        <v>1</v>
      </c>
      <c r="B18">
        <v>4</v>
      </c>
      <c r="C18" t="s">
        <v>75</v>
      </c>
      <c r="D18" t="s">
        <v>75</v>
      </c>
      <c r="E18">
        <v>1</v>
      </c>
    </row>
    <row r="19" spans="1:5" x14ac:dyDescent="0.25">
      <c r="B19">
        <v>5</v>
      </c>
      <c r="C19" t="s">
        <v>74</v>
      </c>
      <c r="D19" t="s">
        <v>74</v>
      </c>
    </row>
    <row r="20" spans="1:5" x14ac:dyDescent="0.25">
      <c r="A20">
        <v>1</v>
      </c>
      <c r="B20">
        <v>6</v>
      </c>
      <c r="C20" t="s">
        <v>76</v>
      </c>
      <c r="D20" t="s">
        <v>76</v>
      </c>
      <c r="E20">
        <v>1</v>
      </c>
    </row>
    <row r="21" spans="1:5" x14ac:dyDescent="0.25">
      <c r="A21">
        <v>1</v>
      </c>
      <c r="B21">
        <v>7</v>
      </c>
      <c r="C21" t="s">
        <v>86</v>
      </c>
      <c r="D21" t="s">
        <v>86</v>
      </c>
      <c r="E21">
        <v>1</v>
      </c>
    </row>
    <row r="22" spans="1:5" x14ac:dyDescent="0.25">
      <c r="A22">
        <v>1</v>
      </c>
      <c r="B22">
        <v>8</v>
      </c>
      <c r="C22" t="s">
        <v>87</v>
      </c>
      <c r="D22" t="s">
        <v>87</v>
      </c>
      <c r="E22">
        <v>1</v>
      </c>
    </row>
    <row r="23" spans="1:5" x14ac:dyDescent="0.25">
      <c r="B23">
        <v>9</v>
      </c>
      <c r="C23" t="s">
        <v>88</v>
      </c>
      <c r="D23" t="s">
        <v>88</v>
      </c>
    </row>
    <row r="24" spans="1:5" x14ac:dyDescent="0.25">
      <c r="A24">
        <v>1</v>
      </c>
      <c r="B24">
        <v>10</v>
      </c>
      <c r="C24" t="s">
        <v>90</v>
      </c>
      <c r="D24" t="s">
        <v>90</v>
      </c>
      <c r="E24">
        <v>1</v>
      </c>
    </row>
    <row r="25" spans="1:5" x14ac:dyDescent="0.25">
      <c r="B25">
        <v>11</v>
      </c>
      <c r="C25" t="s">
        <v>89</v>
      </c>
      <c r="D25" t="s">
        <v>89</v>
      </c>
    </row>
    <row r="26" spans="1:5" x14ac:dyDescent="0.25">
      <c r="A26">
        <v>1</v>
      </c>
      <c r="B26">
        <v>12</v>
      </c>
      <c r="C26" t="s">
        <v>91</v>
      </c>
      <c r="D26" t="s">
        <v>91</v>
      </c>
      <c r="E26">
        <v>1</v>
      </c>
    </row>
    <row r="27" spans="1:5" x14ac:dyDescent="0.25">
      <c r="B27">
        <v>13</v>
      </c>
      <c r="C27" t="s">
        <v>93</v>
      </c>
      <c r="D27" t="s">
        <v>93</v>
      </c>
    </row>
    <row r="28" spans="1:5" x14ac:dyDescent="0.25">
      <c r="A28">
        <v>1</v>
      </c>
      <c r="B28">
        <v>14</v>
      </c>
      <c r="C28" t="s">
        <v>94</v>
      </c>
      <c r="D28" t="s">
        <v>94</v>
      </c>
      <c r="E28">
        <v>1</v>
      </c>
    </row>
    <row r="29" spans="1:5" x14ac:dyDescent="0.25">
      <c r="A29">
        <v>1</v>
      </c>
      <c r="B29">
        <v>15</v>
      </c>
      <c r="C29" t="s">
        <v>92</v>
      </c>
      <c r="D29" t="s">
        <v>92</v>
      </c>
      <c r="E29">
        <v>1</v>
      </c>
    </row>
    <row r="30" spans="1:5" x14ac:dyDescent="0.25">
      <c r="B30">
        <v>16</v>
      </c>
      <c r="C30" t="s">
        <v>95</v>
      </c>
      <c r="D30" t="s">
        <v>95</v>
      </c>
    </row>
    <row r="31" spans="1:5" x14ac:dyDescent="0.25">
      <c r="A31">
        <v>1</v>
      </c>
      <c r="B31">
        <v>17</v>
      </c>
      <c r="C31" t="s">
        <v>97</v>
      </c>
      <c r="D31" t="s">
        <v>97</v>
      </c>
      <c r="E31">
        <v>1</v>
      </c>
    </row>
    <row r="32" spans="1:5" x14ac:dyDescent="0.25">
      <c r="B32">
        <v>18</v>
      </c>
      <c r="C32" t="s">
        <v>96</v>
      </c>
      <c r="D32" t="s">
        <v>96</v>
      </c>
    </row>
    <row r="33" spans="1:5" x14ac:dyDescent="0.25">
      <c r="A33">
        <v>1</v>
      </c>
      <c r="B33">
        <v>19</v>
      </c>
      <c r="C33" t="s">
        <v>98</v>
      </c>
      <c r="D33" t="s">
        <v>98</v>
      </c>
      <c r="E33">
        <v>1</v>
      </c>
    </row>
    <row r="34" spans="1:5" x14ac:dyDescent="0.25">
      <c r="B34">
        <v>20</v>
      </c>
      <c r="C34" t="s">
        <v>101</v>
      </c>
      <c r="D34" t="s">
        <v>101</v>
      </c>
    </row>
    <row r="35" spans="1:5" x14ac:dyDescent="0.25">
      <c r="A35">
        <v>1</v>
      </c>
      <c r="B35">
        <v>21</v>
      </c>
      <c r="C35" t="s">
        <v>102</v>
      </c>
      <c r="D35" t="s">
        <v>102</v>
      </c>
      <c r="E35">
        <v>1</v>
      </c>
    </row>
    <row r="36" spans="1:5" x14ac:dyDescent="0.25">
      <c r="B36">
        <v>22</v>
      </c>
      <c r="C36" t="s">
        <v>103</v>
      </c>
      <c r="D36" t="s">
        <v>103</v>
      </c>
    </row>
    <row r="37" spans="1:5" x14ac:dyDescent="0.25">
      <c r="A37">
        <v>1</v>
      </c>
      <c r="B37">
        <v>23</v>
      </c>
      <c r="C37" t="s">
        <v>104</v>
      </c>
      <c r="D37" t="str">
        <f ca="1">'Rango Militar'!T24</f>
        <v>SEAL</v>
      </c>
      <c r="E37">
        <v>1</v>
      </c>
    </row>
    <row r="41" spans="1:5" x14ac:dyDescent="0.25">
      <c r="C41" t="s">
        <v>156</v>
      </c>
      <c r="D41" t="str">
        <f ca="1">IFERROR(VLOOKUP(RANDBETWEEN(1,MAX(B42:B100)),B42:D100,3,0),"")</f>
        <v>Agencia de Seguridad Nacional (NSA)</v>
      </c>
    </row>
    <row r="42" spans="1:5" x14ac:dyDescent="0.25">
      <c r="A42">
        <v>1</v>
      </c>
      <c r="B42">
        <f ca="1">IF(C42&lt;&gt;"",A42,"")</f>
        <v>1</v>
      </c>
      <c r="C42" t="str">
        <f ca="1">'Tabla de posibilidad Pos Ag'!C34</f>
        <v>Agencia de proyectos de investigación avanzada (ARPA)</v>
      </c>
      <c r="D42" t="str">
        <f ca="1">'Tabla de posibilidad Pos Ag'!C34</f>
        <v>Agencia de proyectos de investigación avanzada (ARPA)</v>
      </c>
    </row>
    <row r="43" spans="1:5" x14ac:dyDescent="0.25">
      <c r="A43">
        <v>2</v>
      </c>
      <c r="B43">
        <f ca="1">IF(C43="","",IF(C43=C42,B42,B42+1))</f>
        <v>2</v>
      </c>
      <c r="C43" t="str">
        <f ca="1">'Tabla de posibilidad Pos Ag'!D34</f>
        <v>Comisión dela Energía Atómica (AEC)</v>
      </c>
      <c r="D43" t="str">
        <f ca="1">'Tabla de posibilidad Pos Ag'!D34</f>
        <v>Comisión dela Energía Atómica (AEC)</v>
      </c>
    </row>
    <row r="44" spans="1:5" x14ac:dyDescent="0.25">
      <c r="A44">
        <v>3</v>
      </c>
      <c r="B44">
        <f t="shared" ref="B44:B100" ca="1" si="0">IF(C44="","",IF(C44=C43,B43,B43+1))</f>
        <v>3</v>
      </c>
      <c r="C44" t="str">
        <f ca="1">'Tabla de posibilidad Pos Ag'!E34</f>
        <v>Agencia Central de Inteligencia (CIA)</v>
      </c>
      <c r="D44" t="str">
        <f ca="1">'Tabla de posibilidad Pos Ag'!E34</f>
        <v>Agencia Central de Inteligencia (CIA)</v>
      </c>
    </row>
    <row r="45" spans="1:5" x14ac:dyDescent="0.25">
      <c r="A45">
        <v>4</v>
      </c>
      <c r="B45">
        <f t="shared" ca="1" si="0"/>
        <v>3</v>
      </c>
      <c r="C45" t="str">
        <f ca="1">'Tabla de posibilidad Pos Ag'!F34</f>
        <v>Agencia Central de Inteligencia (CIA)</v>
      </c>
      <c r="D45" t="str">
        <f ca="1">'Tabla de posibilidad Pos Ag'!F34</f>
        <v>Agencia Central de Inteligencia (CIA)</v>
      </c>
    </row>
    <row r="46" spans="1:5" x14ac:dyDescent="0.25">
      <c r="A46">
        <v>5</v>
      </c>
      <c r="B46">
        <f t="shared" ca="1" si="0"/>
        <v>3</v>
      </c>
      <c r="C46" t="str">
        <f ca="1">'Tabla de posibilidad Pos Ag'!G34</f>
        <v>Agencia Central de Inteligencia (CIA)</v>
      </c>
      <c r="D46" t="str">
        <f ca="1">'Tabla de posibilidad Pos Ag'!G34</f>
        <v>Agencia Central de Inteligencia (CIA)</v>
      </c>
    </row>
    <row r="47" spans="1:5" x14ac:dyDescent="0.25">
      <c r="A47">
        <v>6</v>
      </c>
      <c r="B47">
        <f t="shared" ca="1" si="0"/>
        <v>3</v>
      </c>
      <c r="C47" t="str">
        <f ca="1">'Tabla de posibilidad Pos Ag'!H34</f>
        <v>Agencia Central de Inteligencia (CIA)</v>
      </c>
      <c r="D47" t="str">
        <f ca="1">'Tabla de posibilidad Pos Ag'!H34</f>
        <v>Agencia Central de Inteligencia (CIA)</v>
      </c>
    </row>
    <row r="48" spans="1:5" x14ac:dyDescent="0.25">
      <c r="A48">
        <v>7</v>
      </c>
      <c r="B48">
        <f t="shared" ca="1" si="0"/>
        <v>3</v>
      </c>
      <c r="C48" t="str">
        <f ca="1">'Tabla de posibilidad Pos Ag'!I34</f>
        <v>Agencia Central de Inteligencia (CIA)</v>
      </c>
      <c r="D48" t="str">
        <f ca="1">'Tabla de posibilidad Pos Ag'!I34</f>
        <v>Agencia Central de Inteligencia (CIA)</v>
      </c>
    </row>
    <row r="49" spans="1:4" x14ac:dyDescent="0.25">
      <c r="A49">
        <v>8</v>
      </c>
      <c r="B49">
        <f t="shared" ca="1" si="0"/>
        <v>3</v>
      </c>
      <c r="C49" t="str">
        <f ca="1">'Tabla de posibilidad Pos Ag'!J34</f>
        <v>Agencia Central de Inteligencia (CIA)</v>
      </c>
      <c r="D49" t="str">
        <f ca="1">'Tabla de posibilidad Pos Ag'!J34</f>
        <v>Agencia Central de Inteligencia (CIA)</v>
      </c>
    </row>
    <row r="50" spans="1:4" x14ac:dyDescent="0.25">
      <c r="A50">
        <v>9</v>
      </c>
      <c r="B50">
        <f t="shared" ca="1" si="0"/>
        <v>3</v>
      </c>
      <c r="C50" t="str">
        <f ca="1">'Tabla de posibilidad Pos Ag'!K34</f>
        <v>Agencia Central de Inteligencia (CIA)</v>
      </c>
      <c r="D50" t="str">
        <f ca="1">'Tabla de posibilidad Pos Ag'!K34</f>
        <v>Agencia Central de Inteligencia (CIA)</v>
      </c>
    </row>
    <row r="51" spans="1:4" x14ac:dyDescent="0.25">
      <c r="A51">
        <v>10</v>
      </c>
      <c r="B51">
        <f t="shared" ca="1" si="0"/>
        <v>4</v>
      </c>
      <c r="C51" t="str">
        <f ca="1">'Tabla de posibilidad Pos Ag'!L34</f>
        <v>Centro de Enfermedades Contagiosas (CDC)</v>
      </c>
      <c r="D51" t="str">
        <f ca="1">'Tabla de posibilidad Pos Ag'!L34</f>
        <v>Centro de Enfermedades Contagiosas (CDC)</v>
      </c>
    </row>
    <row r="52" spans="1:4" x14ac:dyDescent="0.25">
      <c r="A52">
        <v>11</v>
      </c>
      <c r="B52">
        <f t="shared" ca="1" si="0"/>
        <v>5</v>
      </c>
      <c r="C52" t="str">
        <f ca="1">'Tabla de posibilidad Pos Ag'!M34</f>
        <v>Agenciade Inteligencia de Defensa (DIA)</v>
      </c>
      <c r="D52" t="str">
        <f ca="1">'Tabla de posibilidad Pos Ag'!M34</f>
        <v>Agenciade Inteligencia de Defensa (DIA)</v>
      </c>
    </row>
    <row r="53" spans="1:4" x14ac:dyDescent="0.25">
      <c r="A53">
        <v>12</v>
      </c>
      <c r="B53">
        <f t="shared" ca="1" si="0"/>
        <v>5</v>
      </c>
      <c r="C53" t="str">
        <f ca="1">'Tabla de posibilidad Pos Ag'!N34</f>
        <v>Agenciade Inteligencia de Defensa (DIA)</v>
      </c>
      <c r="D53" t="str">
        <f ca="1">'Tabla de posibilidad Pos Ag'!N34</f>
        <v>Agenciade Inteligencia de Defensa (DIA)</v>
      </c>
    </row>
    <row r="54" spans="1:4" x14ac:dyDescent="0.25">
      <c r="A54">
        <v>13</v>
      </c>
      <c r="B54">
        <f t="shared" ca="1" si="0"/>
        <v>6</v>
      </c>
      <c r="C54" t="str">
        <f ca="1">'Tabla de posibilidad Pos Ag'!O34</f>
        <v>División de Investigación de Defensa (DRD), Biblioteca del Congreso (LoC)</v>
      </c>
      <c r="D54" t="str">
        <f ca="1">'Tabla de posibilidad Pos Ag'!O34</f>
        <v>División de Investigación de Defensa (DRD), Biblioteca del Congreso (LoC)</v>
      </c>
    </row>
    <row r="55" spans="1:4" x14ac:dyDescent="0.25">
      <c r="A55">
        <v>14</v>
      </c>
      <c r="B55">
        <f t="shared" ca="1" si="0"/>
        <v>7</v>
      </c>
      <c r="C55" t="str">
        <f ca="1">'Tabla de posibilidad Pos Ag'!P34</f>
        <v>Oficina Federal de Investigación (FBI)</v>
      </c>
      <c r="D55" t="str">
        <f ca="1">'Tabla de posibilidad Pos Ag'!P34</f>
        <v>Oficina Federal de Investigación (FBI)</v>
      </c>
    </row>
    <row r="56" spans="1:4" x14ac:dyDescent="0.25">
      <c r="A56">
        <v>15</v>
      </c>
      <c r="B56">
        <f t="shared" ca="1" si="0"/>
        <v>7</v>
      </c>
      <c r="C56" t="str">
        <f ca="1">'Tabla de posibilidad Pos Ag'!Q34</f>
        <v>Oficina Federal de Investigación (FBI)</v>
      </c>
      <c r="D56" t="str">
        <f ca="1">'Tabla de posibilidad Pos Ag'!Q34</f>
        <v>Oficina Federal de Investigación (FBI)</v>
      </c>
    </row>
    <row r="57" spans="1:4" x14ac:dyDescent="0.25">
      <c r="A57">
        <v>16</v>
      </c>
      <c r="B57">
        <f t="shared" ca="1" si="0"/>
        <v>7</v>
      </c>
      <c r="C57" t="str">
        <f ca="1">'Tabla de posibilidad Pos Ag'!R34</f>
        <v>Oficina Federal de Investigación (FBI)</v>
      </c>
      <c r="D57" t="str">
        <f ca="1">'Tabla de posibilidad Pos Ag'!R34</f>
        <v>Oficina Federal de Investigación (FBI)</v>
      </c>
    </row>
    <row r="58" spans="1:4" x14ac:dyDescent="0.25">
      <c r="A58">
        <v>17</v>
      </c>
      <c r="B58">
        <f t="shared" ca="1" si="0"/>
        <v>7</v>
      </c>
      <c r="C58" t="str">
        <f ca="1">'Tabla de posibilidad Pos Ag'!S34</f>
        <v>Oficina Federal de Investigación (FBI)</v>
      </c>
      <c r="D58" t="str">
        <f ca="1">'Tabla de posibilidad Pos Ag'!S34</f>
        <v>Oficina Federal de Investigación (FBI)</v>
      </c>
    </row>
    <row r="59" spans="1:4" x14ac:dyDescent="0.25">
      <c r="A59">
        <v>18</v>
      </c>
      <c r="B59">
        <f t="shared" ca="1" si="0"/>
        <v>7</v>
      </c>
      <c r="C59" t="str">
        <f ca="1">'Tabla de posibilidad Pos Ag'!T34</f>
        <v>Oficina Federal de Investigación (FBI)</v>
      </c>
      <c r="D59" t="str">
        <f ca="1">'Tabla de posibilidad Pos Ag'!T34</f>
        <v>Oficina Federal de Investigación (FBI)</v>
      </c>
    </row>
    <row r="60" spans="1:4" x14ac:dyDescent="0.25">
      <c r="A60">
        <v>19</v>
      </c>
      <c r="B60">
        <f t="shared" ca="1" si="0"/>
        <v>8</v>
      </c>
      <c r="C60" t="str">
        <f ca="1">'Tabla de posibilidad Pos Ag'!U34</f>
        <v>Oficina Federal de Narcóticos (FBN)</v>
      </c>
      <c r="D60" t="str">
        <f ca="1">'Tabla de posibilidad Pos Ag'!U34</f>
        <v>Oficina Federal de Narcóticos (FBN)</v>
      </c>
    </row>
    <row r="61" spans="1:4" x14ac:dyDescent="0.25">
      <c r="A61">
        <v>20</v>
      </c>
      <c r="B61">
        <f t="shared" ca="1" si="0"/>
        <v>9</v>
      </c>
      <c r="C61" t="str">
        <f ca="1">'Tabla de posibilidad Pos Ag'!V34</f>
        <v>Administración Nacional del Aire y del Espacio (NASA)</v>
      </c>
      <c r="D61" t="str">
        <f ca="1">'Tabla de posibilidad Pos Ag'!V34</f>
        <v>Administración Nacional del Aire y del Espacio (NASA)</v>
      </c>
    </row>
    <row r="62" spans="1:4" x14ac:dyDescent="0.25">
      <c r="A62">
        <v>21</v>
      </c>
      <c r="B62">
        <f t="shared" ca="1" si="0"/>
        <v>10</v>
      </c>
      <c r="C62" t="str">
        <f ca="1">'Tabla de posibilidad Pos Ag'!W34</f>
        <v>Oficina Nacional de Reconocimiento (NRO)</v>
      </c>
      <c r="D62" t="str">
        <f ca="1">'Tabla de posibilidad Pos Ag'!W34</f>
        <v>Oficina Nacional de Reconocimiento (NRO)</v>
      </c>
    </row>
    <row r="63" spans="1:4" x14ac:dyDescent="0.25">
      <c r="A63">
        <v>22</v>
      </c>
      <c r="B63">
        <f t="shared" ca="1" si="0"/>
        <v>11</v>
      </c>
      <c r="C63" t="str">
        <f ca="1">'Tabla de posibilidad Pos Ag'!X34</f>
        <v>Agencia de Seguridad Nacional (NSA)</v>
      </c>
      <c r="D63" t="str">
        <f ca="1">'Tabla de posibilidad Pos Ag'!X34</f>
        <v>Agencia de Seguridad Nacional (NSA)</v>
      </c>
    </row>
    <row r="64" spans="1:4" x14ac:dyDescent="0.25">
      <c r="A64">
        <v>23</v>
      </c>
      <c r="B64">
        <f t="shared" ca="1" si="0"/>
        <v>11</v>
      </c>
      <c r="C64" t="str">
        <f ca="1">'Tabla de posibilidad Pos Ag'!Y34</f>
        <v>Agencia de Seguridad Nacional (NSA)</v>
      </c>
      <c r="D64" t="str">
        <f ca="1">'Tabla de posibilidad Pos Ag'!Y34</f>
        <v>Agencia de Seguridad Nacional (NSA)</v>
      </c>
    </row>
    <row r="65" spans="1:4" x14ac:dyDescent="0.25">
      <c r="A65">
        <v>24</v>
      </c>
      <c r="B65">
        <f t="shared" ca="1" si="0"/>
        <v>12</v>
      </c>
      <c r="C65" t="str">
        <f ca="1">'Tabla de posibilidad Pos Ag'!Z34</f>
        <v>Departamento de Estado</v>
      </c>
      <c r="D65" t="str">
        <f ca="1">'Tabla de posibilidad Pos Ag'!Z34</f>
        <v>Departamento de Estado</v>
      </c>
    </row>
    <row r="66" spans="1:4" x14ac:dyDescent="0.25">
      <c r="A66">
        <v>25</v>
      </c>
      <c r="B66">
        <f t="shared" ca="1" si="0"/>
        <v>12</v>
      </c>
      <c r="C66" t="str">
        <f ca="1">'Tabla de posibilidad Pos Ag'!AA34</f>
        <v>Departamento de Estado</v>
      </c>
      <c r="D66" t="str">
        <f ca="1">'Tabla de posibilidad Pos Ag'!AA34</f>
        <v>Departamento de Estado</v>
      </c>
    </row>
    <row r="67" spans="1:4" x14ac:dyDescent="0.25">
      <c r="A67">
        <v>26</v>
      </c>
      <c r="B67">
        <f t="shared" ca="1" si="0"/>
        <v>12</v>
      </c>
      <c r="C67" t="str">
        <f ca="1">'Tabla de posibilidad Pos Ag'!AB34</f>
        <v>Departamento de Estado</v>
      </c>
      <c r="D67" t="str">
        <f ca="1">'Tabla de posibilidad Pos Ag'!AB34</f>
        <v>Departamento de Estado</v>
      </c>
    </row>
    <row r="68" spans="1:4" x14ac:dyDescent="0.25">
      <c r="A68">
        <v>27</v>
      </c>
      <c r="B68">
        <f t="shared" ca="1" si="0"/>
        <v>13</v>
      </c>
      <c r="C68" t="str">
        <f ca="1">'Tabla de posibilidad Pos Ag'!AC34</f>
        <v>Servicio de Marshals de los Estados Unidos</v>
      </c>
      <c r="D68" t="str">
        <f ca="1">'Tabla de posibilidad Pos Ag'!AC34</f>
        <v>Servicio de Marshals de los Estados Unidos</v>
      </c>
    </row>
    <row r="69" spans="1:4" x14ac:dyDescent="0.25">
      <c r="A69">
        <v>28</v>
      </c>
      <c r="B69">
        <f t="shared" ca="1" si="0"/>
        <v>14</v>
      </c>
      <c r="C69" t="str">
        <f ca="1">'Tabla de posibilidad Pos Ag'!AD34</f>
        <v>No Gubernamental</v>
      </c>
      <c r="D69" t="str">
        <f ca="1">'Tabla de posibilidad Pos Ag'!AD34</f>
        <v>No Gubernamental</v>
      </c>
    </row>
    <row r="70" spans="1:4" x14ac:dyDescent="0.25">
      <c r="A70">
        <v>29</v>
      </c>
      <c r="B70">
        <f t="shared" ca="1" si="0"/>
        <v>14</v>
      </c>
      <c r="C70" t="str">
        <f ca="1">'Tabla de posibilidad Pos Ag'!AE34</f>
        <v>No Gubernamental</v>
      </c>
      <c r="D70" t="str">
        <f ca="1">'Tabla de posibilidad Pos Ag'!AE34</f>
        <v>No Gubernamental</v>
      </c>
    </row>
    <row r="71" spans="1:4" x14ac:dyDescent="0.25">
      <c r="A71">
        <v>30</v>
      </c>
      <c r="B71">
        <f t="shared" ca="1" si="0"/>
        <v>14</v>
      </c>
      <c r="C71" t="str">
        <f ca="1">'Tabla de posibilidad Pos Ag'!AF34</f>
        <v>No Gubernamental</v>
      </c>
      <c r="D71" t="str">
        <f ca="1">'Tabla de posibilidad Pos Ag'!AF34</f>
        <v>No Gubernamental</v>
      </c>
    </row>
    <row r="72" spans="1:4" x14ac:dyDescent="0.25">
      <c r="A72">
        <v>31</v>
      </c>
      <c r="B72">
        <f t="shared" ca="1" si="0"/>
        <v>14</v>
      </c>
      <c r="C72" t="str">
        <f ca="1">'Tabla de posibilidad Pos Ag'!AG34</f>
        <v>No Gubernamental</v>
      </c>
      <c r="D72" t="str">
        <f ca="1">'Tabla de posibilidad Pos Ag'!AG34</f>
        <v>No Gubernamental</v>
      </c>
    </row>
    <row r="73" spans="1:4" x14ac:dyDescent="0.25">
      <c r="A73">
        <v>32</v>
      </c>
      <c r="B73">
        <f t="shared" ca="1" si="0"/>
        <v>14</v>
      </c>
      <c r="C73" t="str">
        <f ca="1">'Tabla de posibilidad Pos Ag'!AH34</f>
        <v>No Gubernamental</v>
      </c>
      <c r="D73" t="str">
        <f ca="1">'Tabla de posibilidad Pos Ag'!AH34</f>
        <v>No Gubernamental</v>
      </c>
    </row>
    <row r="74" spans="1:4" x14ac:dyDescent="0.25">
      <c r="A74">
        <v>33</v>
      </c>
      <c r="B74">
        <f t="shared" ca="1" si="0"/>
        <v>14</v>
      </c>
      <c r="C74" t="str">
        <f ca="1">'Tabla de posibilidad Pos Ag'!AI34</f>
        <v>No Gubernamental</v>
      </c>
      <c r="D74" t="str">
        <f ca="1">'Tabla de posibilidad Pos Ag'!AI34</f>
        <v>No Gubernamental</v>
      </c>
    </row>
    <row r="75" spans="1:4" x14ac:dyDescent="0.25">
      <c r="A75">
        <v>34</v>
      </c>
      <c r="B75">
        <f t="shared" ca="1" si="0"/>
        <v>14</v>
      </c>
      <c r="C75" t="str">
        <f ca="1">'Tabla de posibilidad Pos Ag'!AJ34</f>
        <v>No Gubernamental</v>
      </c>
      <c r="D75" t="str">
        <f ca="1">'Tabla de posibilidad Pos Ag'!AJ34</f>
        <v>No Gubernamental</v>
      </c>
    </row>
    <row r="76" spans="1:4" x14ac:dyDescent="0.25">
      <c r="A76">
        <v>35</v>
      </c>
      <c r="B76">
        <f t="shared" ca="1" si="0"/>
        <v>14</v>
      </c>
      <c r="C76" t="str">
        <f ca="1">'Tabla de posibilidad Pos Ag'!AK34</f>
        <v>No Gubernamental</v>
      </c>
      <c r="D76" t="str">
        <f ca="1">'Tabla de posibilidad Pos Ag'!AK34</f>
        <v>No Gubernamental</v>
      </c>
    </row>
    <row r="77" spans="1:4" x14ac:dyDescent="0.25">
      <c r="A77">
        <v>36</v>
      </c>
      <c r="B77">
        <f t="shared" ca="1" si="0"/>
        <v>14</v>
      </c>
      <c r="C77" t="str">
        <f ca="1">'Tabla de posibilidad Pos Ag'!AL34</f>
        <v>No Gubernamental</v>
      </c>
      <c r="D77" t="str">
        <f ca="1">'Tabla de posibilidad Pos Ag'!AL34</f>
        <v>No Gubernamental</v>
      </c>
    </row>
    <row r="78" spans="1:4" x14ac:dyDescent="0.25">
      <c r="A78">
        <v>37</v>
      </c>
      <c r="B78">
        <f t="shared" ca="1" si="0"/>
        <v>14</v>
      </c>
      <c r="C78" t="str">
        <f ca="1">'Tabla de posibilidad Pos Ag'!AM34</f>
        <v>No Gubernamental</v>
      </c>
      <c r="D78" t="str">
        <f ca="1">'Tabla de posibilidad Pos Ag'!AM34</f>
        <v>No Gubernamental</v>
      </c>
    </row>
    <row r="79" spans="1:4" x14ac:dyDescent="0.25">
      <c r="A79">
        <v>38</v>
      </c>
      <c r="B79">
        <f t="shared" ca="1" si="0"/>
        <v>14</v>
      </c>
      <c r="C79" t="str">
        <f ca="1">'Tabla de posibilidad Pos Ag'!AN34</f>
        <v>No Gubernamental</v>
      </c>
      <c r="D79" t="str">
        <f ca="1">'Tabla de posibilidad Pos Ag'!AN34</f>
        <v>No Gubernamental</v>
      </c>
    </row>
    <row r="80" spans="1:4" x14ac:dyDescent="0.25">
      <c r="A80">
        <v>39</v>
      </c>
      <c r="B80">
        <f t="shared" ca="1" si="0"/>
        <v>14</v>
      </c>
      <c r="C80" t="str">
        <f ca="1">'Tabla de posibilidad Pos Ag'!AO34</f>
        <v>No Gubernamental</v>
      </c>
      <c r="D80" t="str">
        <f ca="1">'Tabla de posibilidad Pos Ag'!AO34</f>
        <v>No Gubernamental</v>
      </c>
    </row>
    <row r="81" spans="1:4" x14ac:dyDescent="0.25">
      <c r="A81">
        <v>40</v>
      </c>
      <c r="B81">
        <f t="shared" ca="1" si="0"/>
        <v>14</v>
      </c>
      <c r="C81" t="str">
        <f ca="1">'Tabla de posibilidad Pos Ag'!AP34</f>
        <v>No Gubernamental</v>
      </c>
      <c r="D81" t="str">
        <f ca="1">'Tabla de posibilidad Pos Ag'!AP34</f>
        <v>No Gubernamental</v>
      </c>
    </row>
    <row r="82" spans="1:4" x14ac:dyDescent="0.25">
      <c r="A82">
        <v>41</v>
      </c>
      <c r="B82">
        <f t="shared" ca="1" si="0"/>
        <v>14</v>
      </c>
      <c r="C82" t="str">
        <f ca="1">'Tabla de posibilidad Pos Ag'!AQ34</f>
        <v>No Gubernamental</v>
      </c>
      <c r="D82" t="str">
        <f ca="1">'Tabla de posibilidad Pos Ag'!AQ34</f>
        <v>No Gubernamental</v>
      </c>
    </row>
    <row r="83" spans="1:4" x14ac:dyDescent="0.25">
      <c r="A83">
        <v>42</v>
      </c>
      <c r="B83">
        <f t="shared" ca="1" si="0"/>
        <v>14</v>
      </c>
      <c r="C83" t="str">
        <f ca="1">'Tabla de posibilidad Pos Ag'!AR34</f>
        <v>No Gubernamental</v>
      </c>
      <c r="D83" t="str">
        <f ca="1">'Tabla de posibilidad Pos Ag'!AR34</f>
        <v>No Gubernamental</v>
      </c>
    </row>
    <row r="84" spans="1:4" x14ac:dyDescent="0.25">
      <c r="A84">
        <v>43</v>
      </c>
      <c r="B84">
        <f t="shared" ca="1" si="0"/>
        <v>14</v>
      </c>
      <c r="C84" t="str">
        <f ca="1">'Tabla de posibilidad Pos Ag'!AS34</f>
        <v>No Gubernamental</v>
      </c>
      <c r="D84" t="str">
        <f ca="1">'Tabla de posibilidad Pos Ag'!AS34</f>
        <v>No Gubernamental</v>
      </c>
    </row>
    <row r="85" spans="1:4" x14ac:dyDescent="0.25">
      <c r="A85">
        <v>44</v>
      </c>
      <c r="B85">
        <f t="shared" ca="1" si="0"/>
        <v>14</v>
      </c>
      <c r="C85" t="str">
        <f ca="1">'Tabla de posibilidad Pos Ag'!AT34</f>
        <v>No Gubernamental</v>
      </c>
      <c r="D85" t="str">
        <f ca="1">'Tabla de posibilidad Pos Ag'!AT34</f>
        <v>No Gubernamental</v>
      </c>
    </row>
    <row r="86" spans="1:4" x14ac:dyDescent="0.25">
      <c r="A86">
        <v>45</v>
      </c>
      <c r="B86" t="str">
        <f t="shared" ca="1" si="0"/>
        <v/>
      </c>
      <c r="C86" t="str">
        <f ca="1">'Tabla de posibilidad Pos Ag'!AU34</f>
        <v/>
      </c>
      <c r="D86" t="str">
        <f ca="1">'Tabla de posibilidad Pos Ag'!AU34</f>
        <v/>
      </c>
    </row>
    <row r="87" spans="1:4" x14ac:dyDescent="0.25">
      <c r="A87">
        <v>46</v>
      </c>
      <c r="B87" t="str">
        <f t="shared" ca="1" si="0"/>
        <v/>
      </c>
      <c r="C87" t="str">
        <f ca="1">'Tabla de posibilidad Pos Ag'!AV34</f>
        <v/>
      </c>
      <c r="D87" t="str">
        <f ca="1">'Tabla de posibilidad Pos Ag'!AV34</f>
        <v/>
      </c>
    </row>
    <row r="88" spans="1:4" x14ac:dyDescent="0.25">
      <c r="A88">
        <v>47</v>
      </c>
      <c r="B88" t="str">
        <f t="shared" ca="1" si="0"/>
        <v/>
      </c>
      <c r="C88" t="str">
        <f ca="1">'Tabla de posibilidad Pos Ag'!AW34</f>
        <v/>
      </c>
      <c r="D88" t="str">
        <f ca="1">'Tabla de posibilidad Pos Ag'!AW34</f>
        <v/>
      </c>
    </row>
    <row r="89" spans="1:4" x14ac:dyDescent="0.25">
      <c r="A89">
        <v>48</v>
      </c>
      <c r="B89" t="str">
        <f t="shared" ca="1" si="0"/>
        <v/>
      </c>
      <c r="C89" t="str">
        <f ca="1">'Tabla de posibilidad Pos Ag'!AX34</f>
        <v/>
      </c>
      <c r="D89" t="str">
        <f ca="1">'Tabla de posibilidad Pos Ag'!AX34</f>
        <v/>
      </c>
    </row>
    <row r="90" spans="1:4" x14ac:dyDescent="0.25">
      <c r="A90">
        <v>49</v>
      </c>
      <c r="B90" t="str">
        <f t="shared" ca="1" si="0"/>
        <v/>
      </c>
      <c r="C90" t="str">
        <f ca="1">'Tabla de posibilidad Pos Ag'!AY34</f>
        <v/>
      </c>
      <c r="D90" t="str">
        <f ca="1">'Tabla de posibilidad Pos Ag'!AY34</f>
        <v/>
      </c>
    </row>
    <row r="91" spans="1:4" x14ac:dyDescent="0.25">
      <c r="A91">
        <v>50</v>
      </c>
      <c r="B91" t="str">
        <f t="shared" ca="1" si="0"/>
        <v/>
      </c>
      <c r="C91" t="str">
        <f ca="1">'Tabla de posibilidad Pos Ag'!AZ34</f>
        <v/>
      </c>
      <c r="D91" t="str">
        <f ca="1">'Tabla de posibilidad Pos Ag'!AZ34</f>
        <v/>
      </c>
    </row>
    <row r="92" spans="1:4" x14ac:dyDescent="0.25">
      <c r="A92">
        <v>51</v>
      </c>
      <c r="B92" t="str">
        <f t="shared" ca="1" si="0"/>
        <v/>
      </c>
      <c r="C92" t="str">
        <f ca="1">'Tabla de posibilidad Pos Ag'!BA34</f>
        <v/>
      </c>
      <c r="D92" t="str">
        <f ca="1">'Tabla de posibilidad Pos Ag'!BA34</f>
        <v/>
      </c>
    </row>
    <row r="93" spans="1:4" x14ac:dyDescent="0.25">
      <c r="A93">
        <v>52</v>
      </c>
      <c r="B93" t="str">
        <f t="shared" ca="1" si="0"/>
        <v/>
      </c>
      <c r="C93" t="str">
        <f ca="1">'Tabla de posibilidad Pos Ag'!BB34</f>
        <v/>
      </c>
      <c r="D93" t="str">
        <f ca="1">'Tabla de posibilidad Pos Ag'!BB34</f>
        <v/>
      </c>
    </row>
    <row r="94" spans="1:4" x14ac:dyDescent="0.25">
      <c r="A94">
        <v>53</v>
      </c>
      <c r="B94" t="str">
        <f t="shared" ca="1" si="0"/>
        <v/>
      </c>
      <c r="C94" t="str">
        <f ca="1">'Tabla de posibilidad Pos Ag'!BC34</f>
        <v/>
      </c>
      <c r="D94" t="str">
        <f ca="1">'Tabla de posibilidad Pos Ag'!BC34</f>
        <v/>
      </c>
    </row>
    <row r="95" spans="1:4" x14ac:dyDescent="0.25">
      <c r="A95">
        <v>54</v>
      </c>
      <c r="B95" t="str">
        <f t="shared" ca="1" si="0"/>
        <v/>
      </c>
      <c r="C95" t="str">
        <f ca="1">'Tabla de posibilidad Pos Ag'!BD34</f>
        <v/>
      </c>
      <c r="D95" t="str">
        <f ca="1">'Tabla de posibilidad Pos Ag'!BD34</f>
        <v/>
      </c>
    </row>
    <row r="96" spans="1:4" x14ac:dyDescent="0.25">
      <c r="A96">
        <v>55</v>
      </c>
      <c r="B96" t="str">
        <f t="shared" ca="1" si="0"/>
        <v/>
      </c>
      <c r="C96" t="str">
        <f ca="1">'Tabla de posibilidad Pos Ag'!BE34</f>
        <v/>
      </c>
      <c r="D96" t="str">
        <f ca="1">'Tabla de posibilidad Pos Ag'!BE34</f>
        <v/>
      </c>
    </row>
    <row r="97" spans="1:4" x14ac:dyDescent="0.25">
      <c r="A97">
        <v>56</v>
      </c>
      <c r="B97" t="str">
        <f t="shared" ca="1" si="0"/>
        <v/>
      </c>
      <c r="C97" t="str">
        <f ca="1">'Tabla de posibilidad Pos Ag'!BF34</f>
        <v/>
      </c>
      <c r="D97" t="str">
        <f ca="1">'Tabla de posibilidad Pos Ag'!BF34</f>
        <v/>
      </c>
    </row>
    <row r="98" spans="1:4" x14ac:dyDescent="0.25">
      <c r="A98">
        <v>57</v>
      </c>
      <c r="B98" t="str">
        <f t="shared" ca="1" si="0"/>
        <v/>
      </c>
      <c r="C98" t="str">
        <f ca="1">'Tabla de posibilidad Pos Ag'!BG34</f>
        <v/>
      </c>
      <c r="D98" t="str">
        <f ca="1">'Tabla de posibilidad Pos Ag'!BG34</f>
        <v/>
      </c>
    </row>
    <row r="99" spans="1:4" x14ac:dyDescent="0.25">
      <c r="A99">
        <v>58</v>
      </c>
      <c r="B99" t="str">
        <f t="shared" ca="1" si="0"/>
        <v/>
      </c>
      <c r="C99" t="str">
        <f ca="1">'Tabla de posibilidad Pos Ag'!BH34</f>
        <v/>
      </c>
      <c r="D99" t="str">
        <f ca="1">'Tabla de posibilidad Pos Ag'!BH34</f>
        <v/>
      </c>
    </row>
    <row r="100" spans="1:4" x14ac:dyDescent="0.25">
      <c r="A100">
        <v>59</v>
      </c>
      <c r="B100" t="str">
        <f t="shared" ca="1" si="0"/>
        <v/>
      </c>
      <c r="C100" t="str">
        <f ca="1">'Tabla de posibilidad Pos Ag'!BI34</f>
        <v/>
      </c>
      <c r="D100" t="str">
        <f ca="1">'Tabla de posibilidad Pos Ag'!BI34</f>
        <v/>
      </c>
    </row>
    <row r="103" spans="1:4" x14ac:dyDescent="0.25">
      <c r="C103" t="s">
        <v>156</v>
      </c>
      <c r="D103" t="str">
        <f ca="1">IFERROR(VLOOKUP(RANDBETWEEN(1,MAX(B104:B164)),B104:D164,3,0),"Servicio activo")</f>
        <v>División de Inteligencia Nacional (operaciones encubiertas) (FBI)</v>
      </c>
    </row>
    <row r="104" spans="1:4" x14ac:dyDescent="0.25">
      <c r="A104">
        <v>1</v>
      </c>
      <c r="B104">
        <f ca="1">IF(C104&lt;&gt;"",A104,"")</f>
        <v>1</v>
      </c>
      <c r="C104" t="str">
        <f ca="1">'Tabla de posibilidad Posicion'!C35</f>
        <v>Investigador de laboratorio del FBI</v>
      </c>
      <c r="D104" t="str">
        <f ca="1">'Tabla de posibilidad Posicion'!C35</f>
        <v>Investigador de laboratorio del FBI</v>
      </c>
    </row>
    <row r="105" spans="1:4" x14ac:dyDescent="0.25">
      <c r="A105">
        <v>2</v>
      </c>
      <c r="B105">
        <f ca="1">IF(C105="","",IF(C105=C104,B104,B104+1))</f>
        <v>2</v>
      </c>
      <c r="C105" t="str">
        <f ca="1">'Tabla de posibilidad Posicion'!D35</f>
        <v>Agente especial del FBI</v>
      </c>
      <c r="D105" t="str">
        <f ca="1">'Tabla de posibilidad Posicion'!D35</f>
        <v>Agente especial del FBI</v>
      </c>
    </row>
    <row r="106" spans="1:4" x14ac:dyDescent="0.25">
      <c r="A106">
        <v>3</v>
      </c>
      <c r="B106">
        <f t="shared" ref="B106:B164" ca="1" si="1">IF(C106="","",IF(C106=C105,B105,B105+1))</f>
        <v>3</v>
      </c>
      <c r="C106" t="str">
        <f ca="1">'Tabla de posibilidad Posicion'!E35</f>
        <v>Agente encubierto del FBI</v>
      </c>
      <c r="D106" t="str">
        <f ca="1">'Tabla de posibilidad Posicion'!E35</f>
        <v>Agente encubierto del FBI</v>
      </c>
    </row>
    <row r="107" spans="1:4" x14ac:dyDescent="0.25">
      <c r="A107">
        <v>4</v>
      </c>
      <c r="B107">
        <f t="shared" ca="1" si="1"/>
        <v>4</v>
      </c>
      <c r="C107" t="str">
        <f ca="1">'Tabla de posibilidad Posicion'!F35</f>
        <v>División de Inteligencia Nacional (operaciones encubiertas) (FBI)</v>
      </c>
      <c r="D107" t="str">
        <f ca="1">'Tabla de posibilidad Posicion'!F35</f>
        <v>División de Inteligencia Nacional (operaciones encubiertas) (FBI)</v>
      </c>
    </row>
    <row r="108" spans="1:4" x14ac:dyDescent="0.25">
      <c r="A108">
        <v>5</v>
      </c>
      <c r="B108">
        <f t="shared" ca="1" si="1"/>
        <v>5</v>
      </c>
      <c r="C108" t="str">
        <f ca="1">'Tabla de posibilidad Posicion'!G35</f>
        <v>División de Seguridad Nacional</v>
      </c>
      <c r="D108" t="str">
        <f ca="1">'Tabla de posibilidad Posicion'!G35</f>
        <v>División de Seguridad Nacional</v>
      </c>
    </row>
    <row r="109" spans="1:4" x14ac:dyDescent="0.25">
      <c r="A109">
        <v>6</v>
      </c>
      <c r="B109" t="str">
        <f t="shared" ca="1" si="1"/>
        <v/>
      </c>
      <c r="C109" t="str">
        <f ca="1">'Tabla de posibilidad Posicion'!H35</f>
        <v/>
      </c>
      <c r="D109" t="str">
        <f ca="1">'Tabla de posibilidad Posicion'!H35</f>
        <v/>
      </c>
    </row>
    <row r="110" spans="1:4" x14ac:dyDescent="0.25">
      <c r="A110">
        <v>7</v>
      </c>
      <c r="B110" t="str">
        <f t="shared" ca="1" si="1"/>
        <v/>
      </c>
      <c r="C110" t="str">
        <f ca="1">'Tabla de posibilidad Posicion'!I35</f>
        <v/>
      </c>
      <c r="D110" t="str">
        <f ca="1">'Tabla de posibilidad Posicion'!I35</f>
        <v/>
      </c>
    </row>
    <row r="111" spans="1:4" x14ac:dyDescent="0.25">
      <c r="A111">
        <v>8</v>
      </c>
      <c r="B111" t="str">
        <f t="shared" ca="1" si="1"/>
        <v/>
      </c>
      <c r="C111" t="str">
        <f ca="1">'Tabla de posibilidad Posicion'!J35</f>
        <v/>
      </c>
      <c r="D111" t="str">
        <f ca="1">'Tabla de posibilidad Posicion'!J35</f>
        <v/>
      </c>
    </row>
    <row r="112" spans="1:4" x14ac:dyDescent="0.25">
      <c r="A112">
        <v>9</v>
      </c>
      <c r="B112" t="str">
        <f t="shared" ca="1" si="1"/>
        <v/>
      </c>
      <c r="C112" t="str">
        <f ca="1">'Tabla de posibilidad Posicion'!K35</f>
        <v/>
      </c>
      <c r="D112" t="str">
        <f ca="1">'Tabla de posibilidad Posicion'!K35</f>
        <v/>
      </c>
    </row>
    <row r="113" spans="1:4" x14ac:dyDescent="0.25">
      <c r="A113">
        <v>10</v>
      </c>
      <c r="B113" t="str">
        <f t="shared" ca="1" si="1"/>
        <v/>
      </c>
      <c r="C113" t="str">
        <f ca="1">'Tabla de posibilidad Posicion'!L35</f>
        <v/>
      </c>
      <c r="D113" t="str">
        <f ca="1">'Tabla de posibilidad Posicion'!L35</f>
        <v/>
      </c>
    </row>
    <row r="114" spans="1:4" x14ac:dyDescent="0.25">
      <c r="A114">
        <v>11</v>
      </c>
      <c r="B114" t="str">
        <f t="shared" ca="1" si="1"/>
        <v/>
      </c>
      <c r="C114" t="str">
        <f ca="1">'Tabla de posibilidad Posicion'!M35</f>
        <v/>
      </c>
      <c r="D114" t="str">
        <f ca="1">'Tabla de posibilidad Posicion'!M35</f>
        <v/>
      </c>
    </row>
    <row r="115" spans="1:4" x14ac:dyDescent="0.25">
      <c r="A115">
        <v>12</v>
      </c>
      <c r="B115" t="str">
        <f t="shared" ca="1" si="1"/>
        <v/>
      </c>
      <c r="C115" t="str">
        <f ca="1">'Tabla de posibilidad Posicion'!N35</f>
        <v/>
      </c>
      <c r="D115" t="str">
        <f ca="1">'Tabla de posibilidad Posicion'!N35</f>
        <v/>
      </c>
    </row>
    <row r="116" spans="1:4" x14ac:dyDescent="0.25">
      <c r="A116">
        <v>13</v>
      </c>
      <c r="B116" t="str">
        <f t="shared" ca="1" si="1"/>
        <v/>
      </c>
      <c r="C116" t="str">
        <f ca="1">'Tabla de posibilidad Posicion'!O35</f>
        <v/>
      </c>
      <c r="D116" t="str">
        <f ca="1">'Tabla de posibilidad Posicion'!O35</f>
        <v/>
      </c>
    </row>
    <row r="117" spans="1:4" x14ac:dyDescent="0.25">
      <c r="A117">
        <v>14</v>
      </c>
      <c r="B117" t="str">
        <f t="shared" ca="1" si="1"/>
        <v/>
      </c>
      <c r="C117" t="str">
        <f ca="1">'Tabla de posibilidad Posicion'!P35</f>
        <v/>
      </c>
      <c r="D117" t="str">
        <f ca="1">'Tabla de posibilidad Posicion'!P35</f>
        <v/>
      </c>
    </row>
    <row r="118" spans="1:4" x14ac:dyDescent="0.25">
      <c r="A118">
        <v>15</v>
      </c>
      <c r="B118" t="str">
        <f t="shared" ca="1" si="1"/>
        <v/>
      </c>
      <c r="C118" t="str">
        <f ca="1">'Tabla de posibilidad Posicion'!Q35</f>
        <v/>
      </c>
      <c r="D118" t="str">
        <f ca="1">'Tabla de posibilidad Posicion'!Q35</f>
        <v/>
      </c>
    </row>
    <row r="119" spans="1:4" x14ac:dyDescent="0.25">
      <c r="A119">
        <v>16</v>
      </c>
      <c r="B119" t="str">
        <f t="shared" ca="1" si="1"/>
        <v/>
      </c>
      <c r="C119" t="str">
        <f ca="1">'Tabla de posibilidad Posicion'!R35</f>
        <v/>
      </c>
      <c r="D119" t="str">
        <f ca="1">'Tabla de posibilidad Posicion'!R35</f>
        <v/>
      </c>
    </row>
    <row r="120" spans="1:4" x14ac:dyDescent="0.25">
      <c r="A120">
        <v>17</v>
      </c>
      <c r="B120" t="str">
        <f t="shared" ca="1" si="1"/>
        <v/>
      </c>
      <c r="C120" t="str">
        <f ca="1">'Tabla de posibilidad Posicion'!S35</f>
        <v/>
      </c>
      <c r="D120" t="str">
        <f ca="1">'Tabla de posibilidad Posicion'!S35</f>
        <v/>
      </c>
    </row>
    <row r="121" spans="1:4" x14ac:dyDescent="0.25">
      <c r="A121">
        <v>18</v>
      </c>
      <c r="B121" t="str">
        <f t="shared" ca="1" si="1"/>
        <v/>
      </c>
      <c r="C121" t="str">
        <f ca="1">'Tabla de posibilidad Posicion'!T35</f>
        <v/>
      </c>
      <c r="D121" t="str">
        <f ca="1">'Tabla de posibilidad Posicion'!T35</f>
        <v/>
      </c>
    </row>
    <row r="122" spans="1:4" x14ac:dyDescent="0.25">
      <c r="A122">
        <v>19</v>
      </c>
      <c r="B122" t="str">
        <f t="shared" ca="1" si="1"/>
        <v/>
      </c>
      <c r="C122" t="str">
        <f ca="1">'Tabla de posibilidad Posicion'!U35</f>
        <v/>
      </c>
      <c r="D122" t="str">
        <f ca="1">'Tabla de posibilidad Posicion'!U35</f>
        <v/>
      </c>
    </row>
    <row r="123" spans="1:4" x14ac:dyDescent="0.25">
      <c r="A123">
        <v>20</v>
      </c>
      <c r="B123" t="str">
        <f t="shared" ca="1" si="1"/>
        <v/>
      </c>
      <c r="C123" t="str">
        <f ca="1">'Tabla de posibilidad Posicion'!V35</f>
        <v/>
      </c>
      <c r="D123" t="str">
        <f ca="1">'Tabla de posibilidad Posicion'!V35</f>
        <v/>
      </c>
    </row>
    <row r="124" spans="1:4" x14ac:dyDescent="0.25">
      <c r="A124">
        <v>21</v>
      </c>
      <c r="B124" t="str">
        <f t="shared" ca="1" si="1"/>
        <v/>
      </c>
      <c r="C124" t="str">
        <f ca="1">'Tabla de posibilidad Posicion'!W35</f>
        <v/>
      </c>
      <c r="D124" t="str">
        <f ca="1">'Tabla de posibilidad Posicion'!W35</f>
        <v/>
      </c>
    </row>
    <row r="125" spans="1:4" x14ac:dyDescent="0.25">
      <c r="A125">
        <v>22</v>
      </c>
      <c r="B125" t="str">
        <f t="shared" ca="1" si="1"/>
        <v/>
      </c>
      <c r="C125" t="str">
        <f ca="1">'Tabla de posibilidad Posicion'!X35</f>
        <v/>
      </c>
      <c r="D125" t="str">
        <f ca="1">'Tabla de posibilidad Posicion'!X35</f>
        <v/>
      </c>
    </row>
    <row r="126" spans="1:4" x14ac:dyDescent="0.25">
      <c r="A126">
        <v>23</v>
      </c>
      <c r="B126" t="str">
        <f t="shared" ca="1" si="1"/>
        <v/>
      </c>
      <c r="C126" t="str">
        <f ca="1">'Tabla de posibilidad Posicion'!Y35</f>
        <v/>
      </c>
      <c r="D126" t="str">
        <f ca="1">'Tabla de posibilidad Posicion'!Y35</f>
        <v/>
      </c>
    </row>
    <row r="127" spans="1:4" x14ac:dyDescent="0.25">
      <c r="A127">
        <v>24</v>
      </c>
      <c r="B127" t="str">
        <f t="shared" ca="1" si="1"/>
        <v/>
      </c>
      <c r="C127" t="str">
        <f ca="1">'Tabla de posibilidad Posicion'!Z35</f>
        <v/>
      </c>
      <c r="D127" t="str">
        <f ca="1">'Tabla de posibilidad Posicion'!Z35</f>
        <v/>
      </c>
    </row>
    <row r="128" spans="1:4" x14ac:dyDescent="0.25">
      <c r="A128">
        <v>25</v>
      </c>
      <c r="B128" t="str">
        <f t="shared" ca="1" si="1"/>
        <v/>
      </c>
      <c r="C128" t="str">
        <f ca="1">'Tabla de posibilidad Posicion'!AA35</f>
        <v/>
      </c>
      <c r="D128" t="str">
        <f ca="1">'Tabla de posibilidad Posicion'!AA35</f>
        <v/>
      </c>
    </row>
    <row r="129" spans="1:4" x14ac:dyDescent="0.25">
      <c r="A129">
        <v>26</v>
      </c>
      <c r="B129" t="str">
        <f t="shared" ca="1" si="1"/>
        <v/>
      </c>
      <c r="C129" t="str">
        <f ca="1">'Tabla de posibilidad Posicion'!AB35</f>
        <v/>
      </c>
      <c r="D129" t="str">
        <f ca="1">'Tabla de posibilidad Posicion'!AB35</f>
        <v/>
      </c>
    </row>
    <row r="130" spans="1:4" x14ac:dyDescent="0.25">
      <c r="A130">
        <v>27</v>
      </c>
      <c r="B130" t="str">
        <f t="shared" ca="1" si="1"/>
        <v/>
      </c>
      <c r="C130" t="str">
        <f ca="1">'Tabla de posibilidad Posicion'!AC35</f>
        <v/>
      </c>
      <c r="D130" t="str">
        <f ca="1">'Tabla de posibilidad Posicion'!AC35</f>
        <v/>
      </c>
    </row>
    <row r="131" spans="1:4" x14ac:dyDescent="0.25">
      <c r="A131">
        <v>28</v>
      </c>
      <c r="B131" t="str">
        <f t="shared" ca="1" si="1"/>
        <v/>
      </c>
      <c r="C131" t="str">
        <f ca="1">'Tabla de posibilidad Posicion'!AD35</f>
        <v/>
      </c>
      <c r="D131" t="str">
        <f ca="1">'Tabla de posibilidad Posicion'!AD35</f>
        <v/>
      </c>
    </row>
    <row r="132" spans="1:4" x14ac:dyDescent="0.25">
      <c r="A132">
        <v>29</v>
      </c>
      <c r="B132" t="str">
        <f t="shared" ca="1" si="1"/>
        <v/>
      </c>
      <c r="C132" t="str">
        <f ca="1">'Tabla de posibilidad Posicion'!AE35</f>
        <v/>
      </c>
      <c r="D132" t="str">
        <f ca="1">'Tabla de posibilidad Posicion'!AE35</f>
        <v/>
      </c>
    </row>
    <row r="133" spans="1:4" x14ac:dyDescent="0.25">
      <c r="A133">
        <v>30</v>
      </c>
      <c r="B133" t="str">
        <f t="shared" ca="1" si="1"/>
        <v/>
      </c>
      <c r="C133" t="str">
        <f ca="1">'Tabla de posibilidad Posicion'!AF35</f>
        <v/>
      </c>
      <c r="D133" t="str">
        <f ca="1">'Tabla de posibilidad Posicion'!AF35</f>
        <v/>
      </c>
    </row>
    <row r="134" spans="1:4" x14ac:dyDescent="0.25">
      <c r="A134">
        <v>31</v>
      </c>
      <c r="B134" t="str">
        <f t="shared" ca="1" si="1"/>
        <v/>
      </c>
      <c r="C134" t="str">
        <f ca="1">'Tabla de posibilidad Posicion'!AG35</f>
        <v/>
      </c>
      <c r="D134" t="str">
        <f ca="1">'Tabla de posibilidad Posicion'!AG35</f>
        <v/>
      </c>
    </row>
    <row r="135" spans="1:4" x14ac:dyDescent="0.25">
      <c r="A135">
        <v>32</v>
      </c>
      <c r="B135" t="str">
        <f t="shared" ca="1" si="1"/>
        <v/>
      </c>
      <c r="C135" t="str">
        <f ca="1">'Tabla de posibilidad Posicion'!AH35</f>
        <v/>
      </c>
      <c r="D135" t="str">
        <f ca="1">'Tabla de posibilidad Posicion'!AH35</f>
        <v/>
      </c>
    </row>
    <row r="136" spans="1:4" x14ac:dyDescent="0.25">
      <c r="A136">
        <v>33</v>
      </c>
      <c r="B136" t="str">
        <f t="shared" ca="1" si="1"/>
        <v/>
      </c>
      <c r="C136" t="str">
        <f ca="1">'Tabla de posibilidad Posicion'!AI35</f>
        <v/>
      </c>
      <c r="D136" t="str">
        <f ca="1">'Tabla de posibilidad Posicion'!AI35</f>
        <v/>
      </c>
    </row>
    <row r="137" spans="1:4" x14ac:dyDescent="0.25">
      <c r="A137">
        <v>34</v>
      </c>
      <c r="B137" t="str">
        <f t="shared" ca="1" si="1"/>
        <v/>
      </c>
      <c r="C137" t="str">
        <f ca="1">'Tabla de posibilidad Posicion'!AJ35</f>
        <v/>
      </c>
      <c r="D137" t="str">
        <f ca="1">'Tabla de posibilidad Posicion'!AJ35</f>
        <v/>
      </c>
    </row>
    <row r="138" spans="1:4" x14ac:dyDescent="0.25">
      <c r="A138">
        <v>35</v>
      </c>
      <c r="B138" t="str">
        <f t="shared" ca="1" si="1"/>
        <v/>
      </c>
      <c r="C138" t="str">
        <f ca="1">'Tabla de posibilidad Posicion'!AK35</f>
        <v/>
      </c>
      <c r="D138" t="str">
        <f ca="1">'Tabla de posibilidad Posicion'!AK35</f>
        <v/>
      </c>
    </row>
    <row r="139" spans="1:4" x14ac:dyDescent="0.25">
      <c r="A139">
        <v>36</v>
      </c>
      <c r="B139" t="str">
        <f t="shared" ca="1" si="1"/>
        <v/>
      </c>
      <c r="C139" t="str">
        <f ca="1">'Tabla de posibilidad Posicion'!AL35</f>
        <v/>
      </c>
      <c r="D139" t="str">
        <f ca="1">'Tabla de posibilidad Posicion'!AL35</f>
        <v/>
      </c>
    </row>
    <row r="140" spans="1:4" x14ac:dyDescent="0.25">
      <c r="A140">
        <v>37</v>
      </c>
      <c r="B140" t="str">
        <f t="shared" ca="1" si="1"/>
        <v/>
      </c>
      <c r="C140" t="str">
        <f ca="1">'Tabla de posibilidad Posicion'!AM35</f>
        <v/>
      </c>
      <c r="D140" t="str">
        <f ca="1">'Tabla de posibilidad Posicion'!AM35</f>
        <v/>
      </c>
    </row>
    <row r="141" spans="1:4" x14ac:dyDescent="0.25">
      <c r="A141">
        <v>38</v>
      </c>
      <c r="B141" t="str">
        <f t="shared" ca="1" si="1"/>
        <v/>
      </c>
      <c r="C141" t="str">
        <f ca="1">'Tabla de posibilidad Posicion'!AN35</f>
        <v/>
      </c>
      <c r="D141" t="str">
        <f ca="1">'Tabla de posibilidad Posicion'!AN35</f>
        <v/>
      </c>
    </row>
    <row r="142" spans="1:4" x14ac:dyDescent="0.25">
      <c r="A142">
        <v>39</v>
      </c>
      <c r="B142" t="str">
        <f t="shared" ca="1" si="1"/>
        <v/>
      </c>
      <c r="C142" t="str">
        <f ca="1">'Tabla de posibilidad Posicion'!AO35</f>
        <v/>
      </c>
      <c r="D142" t="str">
        <f ca="1">'Tabla de posibilidad Posicion'!AO35</f>
        <v/>
      </c>
    </row>
    <row r="143" spans="1:4" x14ac:dyDescent="0.25">
      <c r="A143">
        <v>40</v>
      </c>
      <c r="B143" t="str">
        <f t="shared" ca="1" si="1"/>
        <v/>
      </c>
      <c r="C143" t="str">
        <f ca="1">'Tabla de posibilidad Posicion'!AP35</f>
        <v/>
      </c>
      <c r="D143" t="str">
        <f ca="1">'Tabla de posibilidad Posicion'!AP35</f>
        <v/>
      </c>
    </row>
    <row r="144" spans="1:4" x14ac:dyDescent="0.25">
      <c r="A144">
        <v>41</v>
      </c>
      <c r="B144" t="str">
        <f t="shared" ca="1" si="1"/>
        <v/>
      </c>
      <c r="C144" t="str">
        <f ca="1">'Tabla de posibilidad Posicion'!AQ35</f>
        <v/>
      </c>
      <c r="D144" t="str">
        <f ca="1">'Tabla de posibilidad Posicion'!AQ35</f>
        <v/>
      </c>
    </row>
    <row r="145" spans="1:4" x14ac:dyDescent="0.25">
      <c r="A145">
        <v>42</v>
      </c>
      <c r="B145" t="str">
        <f t="shared" ca="1" si="1"/>
        <v/>
      </c>
      <c r="C145" t="str">
        <f ca="1">'Tabla de posibilidad Posicion'!AR35</f>
        <v/>
      </c>
      <c r="D145" t="str">
        <f ca="1">'Tabla de posibilidad Posicion'!AR35</f>
        <v/>
      </c>
    </row>
    <row r="146" spans="1:4" x14ac:dyDescent="0.25">
      <c r="A146">
        <v>43</v>
      </c>
      <c r="B146" t="str">
        <f t="shared" ca="1" si="1"/>
        <v/>
      </c>
      <c r="C146" t="str">
        <f ca="1">'Tabla de posibilidad Posicion'!AS35</f>
        <v/>
      </c>
      <c r="D146" t="str">
        <f ca="1">'Tabla de posibilidad Posicion'!AS35</f>
        <v/>
      </c>
    </row>
    <row r="147" spans="1:4" x14ac:dyDescent="0.25">
      <c r="A147">
        <v>44</v>
      </c>
      <c r="B147" t="str">
        <f t="shared" ca="1" si="1"/>
        <v/>
      </c>
      <c r="C147" t="str">
        <f ca="1">'Tabla de posibilidad Posicion'!AT35</f>
        <v/>
      </c>
      <c r="D147" t="str">
        <f ca="1">'Tabla de posibilidad Posicion'!AT35</f>
        <v/>
      </c>
    </row>
    <row r="148" spans="1:4" x14ac:dyDescent="0.25">
      <c r="A148">
        <v>45</v>
      </c>
      <c r="B148" t="str">
        <f t="shared" ca="1" si="1"/>
        <v/>
      </c>
      <c r="C148" t="str">
        <f ca="1">'Tabla de posibilidad Posicion'!AU35</f>
        <v/>
      </c>
      <c r="D148" t="str">
        <f ca="1">'Tabla de posibilidad Posicion'!AU35</f>
        <v/>
      </c>
    </row>
    <row r="149" spans="1:4" x14ac:dyDescent="0.25">
      <c r="A149">
        <v>46</v>
      </c>
      <c r="B149" t="str">
        <f t="shared" ca="1" si="1"/>
        <v/>
      </c>
      <c r="C149" t="str">
        <f ca="1">'Tabla de posibilidad Posicion'!AV35</f>
        <v/>
      </c>
      <c r="D149" t="str">
        <f ca="1">'Tabla de posibilidad Posicion'!AV35</f>
        <v/>
      </c>
    </row>
    <row r="150" spans="1:4" x14ac:dyDescent="0.25">
      <c r="A150">
        <v>47</v>
      </c>
      <c r="B150" t="str">
        <f t="shared" ca="1" si="1"/>
        <v/>
      </c>
      <c r="C150" t="str">
        <f ca="1">'Tabla de posibilidad Posicion'!AW35</f>
        <v/>
      </c>
      <c r="D150" t="str">
        <f ca="1">'Tabla de posibilidad Posicion'!AW35</f>
        <v/>
      </c>
    </row>
    <row r="151" spans="1:4" x14ac:dyDescent="0.25">
      <c r="A151">
        <v>48</v>
      </c>
      <c r="B151" t="str">
        <f t="shared" ca="1" si="1"/>
        <v/>
      </c>
      <c r="C151" t="str">
        <f ca="1">'Tabla de posibilidad Posicion'!AX35</f>
        <v/>
      </c>
      <c r="D151" t="str">
        <f ca="1">'Tabla de posibilidad Posicion'!AX35</f>
        <v/>
      </c>
    </row>
    <row r="152" spans="1:4" x14ac:dyDescent="0.25">
      <c r="A152">
        <v>49</v>
      </c>
      <c r="B152" t="str">
        <f t="shared" ca="1" si="1"/>
        <v/>
      </c>
      <c r="C152" t="str">
        <f ca="1">'Tabla de posibilidad Posicion'!AY35</f>
        <v/>
      </c>
      <c r="D152" t="str">
        <f ca="1">'Tabla de posibilidad Posicion'!AY35</f>
        <v/>
      </c>
    </row>
    <row r="153" spans="1:4" x14ac:dyDescent="0.25">
      <c r="A153">
        <v>50</v>
      </c>
      <c r="B153" t="str">
        <f t="shared" ca="1" si="1"/>
        <v/>
      </c>
      <c r="C153" t="str">
        <f ca="1">'Tabla de posibilidad Posicion'!AZ35</f>
        <v/>
      </c>
      <c r="D153" t="str">
        <f ca="1">'Tabla de posibilidad Posicion'!AZ35</f>
        <v/>
      </c>
    </row>
    <row r="154" spans="1:4" x14ac:dyDescent="0.25">
      <c r="A154">
        <v>51</v>
      </c>
      <c r="B154" t="str">
        <f t="shared" ca="1" si="1"/>
        <v/>
      </c>
      <c r="C154" t="str">
        <f ca="1">'Tabla de posibilidad Posicion'!BA35</f>
        <v/>
      </c>
      <c r="D154" t="str">
        <f ca="1">'Tabla de posibilidad Posicion'!BA35</f>
        <v/>
      </c>
    </row>
    <row r="155" spans="1:4" x14ac:dyDescent="0.25">
      <c r="A155">
        <v>52</v>
      </c>
      <c r="B155" t="str">
        <f t="shared" ca="1" si="1"/>
        <v/>
      </c>
      <c r="C155" t="str">
        <f ca="1">'Tabla de posibilidad Posicion'!BB35</f>
        <v/>
      </c>
      <c r="D155" t="str">
        <f ca="1">'Tabla de posibilidad Posicion'!BB35</f>
        <v/>
      </c>
    </row>
    <row r="156" spans="1:4" x14ac:dyDescent="0.25">
      <c r="A156">
        <v>53</v>
      </c>
      <c r="B156" t="str">
        <f t="shared" ca="1" si="1"/>
        <v/>
      </c>
      <c r="C156" t="str">
        <f ca="1">'Tabla de posibilidad Posicion'!BC35</f>
        <v/>
      </c>
      <c r="D156" t="str">
        <f ca="1">'Tabla de posibilidad Posicion'!BC35</f>
        <v/>
      </c>
    </row>
    <row r="157" spans="1:4" x14ac:dyDescent="0.25">
      <c r="A157">
        <v>54</v>
      </c>
      <c r="B157" t="str">
        <f t="shared" ca="1" si="1"/>
        <v/>
      </c>
      <c r="C157" t="str">
        <f ca="1">'Tabla de posibilidad Posicion'!BD35</f>
        <v/>
      </c>
      <c r="D157" t="str">
        <f ca="1">'Tabla de posibilidad Posicion'!BD35</f>
        <v/>
      </c>
    </row>
    <row r="158" spans="1:4" x14ac:dyDescent="0.25">
      <c r="A158">
        <v>55</v>
      </c>
      <c r="B158" t="str">
        <f t="shared" ca="1" si="1"/>
        <v/>
      </c>
      <c r="C158" t="str">
        <f ca="1">'Tabla de posibilidad Posicion'!BE35</f>
        <v/>
      </c>
      <c r="D158" t="str">
        <f ca="1">'Tabla de posibilidad Posicion'!BE35</f>
        <v/>
      </c>
    </row>
    <row r="159" spans="1:4" x14ac:dyDescent="0.25">
      <c r="A159">
        <v>56</v>
      </c>
      <c r="B159" t="str">
        <f t="shared" ca="1" si="1"/>
        <v/>
      </c>
      <c r="C159" t="str">
        <f ca="1">'Tabla de posibilidad Posicion'!BF35</f>
        <v/>
      </c>
      <c r="D159" t="str">
        <f ca="1">'Tabla de posibilidad Posicion'!BF35</f>
        <v/>
      </c>
    </row>
    <row r="160" spans="1:4" x14ac:dyDescent="0.25">
      <c r="A160">
        <v>57</v>
      </c>
      <c r="B160" t="str">
        <f t="shared" ca="1" si="1"/>
        <v/>
      </c>
      <c r="C160" t="str">
        <f ca="1">'Tabla de posibilidad Posicion'!BG35</f>
        <v/>
      </c>
      <c r="D160" t="str">
        <f ca="1">'Tabla de posibilidad Posicion'!BG35</f>
        <v/>
      </c>
    </row>
    <row r="161" spans="1:4" x14ac:dyDescent="0.25">
      <c r="A161">
        <v>58</v>
      </c>
      <c r="B161" t="str">
        <f t="shared" ca="1" si="1"/>
        <v/>
      </c>
      <c r="C161" t="str">
        <f ca="1">'Tabla de posibilidad Posicion'!BH35</f>
        <v/>
      </c>
      <c r="D161" t="str">
        <f ca="1">'Tabla de posibilidad Posicion'!BH35</f>
        <v/>
      </c>
    </row>
    <row r="162" spans="1:4" x14ac:dyDescent="0.25">
      <c r="A162">
        <v>59</v>
      </c>
      <c r="B162" t="str">
        <f t="shared" ca="1" si="1"/>
        <v/>
      </c>
      <c r="C162" t="str">
        <f ca="1">'Tabla de posibilidad Posicion'!BI35</f>
        <v/>
      </c>
      <c r="D162" t="str">
        <f ca="1">'Tabla de posibilidad Posicion'!BI35</f>
        <v/>
      </c>
    </row>
    <row r="163" spans="1:4" x14ac:dyDescent="0.25">
      <c r="A163">
        <v>60</v>
      </c>
      <c r="B163" t="str">
        <f t="shared" si="1"/>
        <v/>
      </c>
    </row>
    <row r="164" spans="1:4" x14ac:dyDescent="0.25">
      <c r="A164">
        <v>61</v>
      </c>
      <c r="B164" t="str">
        <f t="shared" si="1"/>
        <v/>
      </c>
    </row>
    <row r="167" spans="1:4" x14ac:dyDescent="0.25">
      <c r="C167" t="s">
        <v>156</v>
      </c>
      <c r="D167" t="str">
        <f ca="1">VLOOKUP(RANDBETWEEN(1,5),B168:D172,3,0)</f>
        <v>Mañoso</v>
      </c>
    </row>
    <row r="168" spans="1:4" x14ac:dyDescent="0.25">
      <c r="B168">
        <v>1</v>
      </c>
      <c r="C168" t="s">
        <v>194</v>
      </c>
      <c r="D168" t="s">
        <v>194</v>
      </c>
    </row>
    <row r="169" spans="1:4" x14ac:dyDescent="0.25">
      <c r="B169">
        <v>2</v>
      </c>
      <c r="C169" t="s">
        <v>195</v>
      </c>
      <c r="D169" t="s">
        <v>195</v>
      </c>
    </row>
    <row r="170" spans="1:4" x14ac:dyDescent="0.25">
      <c r="B170">
        <v>3</v>
      </c>
      <c r="C170" t="s">
        <v>196</v>
      </c>
      <c r="D170" t="s">
        <v>196</v>
      </c>
    </row>
    <row r="171" spans="1:4" x14ac:dyDescent="0.25">
      <c r="B171">
        <v>4</v>
      </c>
      <c r="C171" t="s">
        <v>193</v>
      </c>
      <c r="D171" t="s">
        <v>193</v>
      </c>
    </row>
    <row r="172" spans="1:4" x14ac:dyDescent="0.25">
      <c r="B172">
        <v>5</v>
      </c>
      <c r="C172" t="s">
        <v>197</v>
      </c>
      <c r="D172" t="s">
        <v>197</v>
      </c>
    </row>
    <row r="175" spans="1:4" x14ac:dyDescent="0.25">
      <c r="C175" t="s">
        <v>156</v>
      </c>
      <c r="D175" t="str">
        <f ca="1">VLOOKUP(RANDBETWEEN(1,8),B176:D183,3,0)</f>
        <v>Venganza</v>
      </c>
    </row>
    <row r="176" spans="1:4" x14ac:dyDescent="0.25">
      <c r="B176">
        <v>1</v>
      </c>
      <c r="C176" t="s">
        <v>204</v>
      </c>
      <c r="D176" t="s">
        <v>204</v>
      </c>
    </row>
    <row r="177" spans="2:4" x14ac:dyDescent="0.25">
      <c r="B177">
        <v>2</v>
      </c>
      <c r="C177" t="s">
        <v>205</v>
      </c>
      <c r="D177" t="s">
        <v>205</v>
      </c>
    </row>
    <row r="178" spans="2:4" x14ac:dyDescent="0.25">
      <c r="B178">
        <v>3</v>
      </c>
      <c r="C178" t="s">
        <v>206</v>
      </c>
      <c r="D178" t="s">
        <v>206</v>
      </c>
    </row>
    <row r="179" spans="2:4" x14ac:dyDescent="0.25">
      <c r="B179">
        <v>4</v>
      </c>
      <c r="C179" t="s">
        <v>207</v>
      </c>
      <c r="D179" t="s">
        <v>207</v>
      </c>
    </row>
    <row r="180" spans="2:4" x14ac:dyDescent="0.25">
      <c r="B180">
        <v>5</v>
      </c>
      <c r="C180" t="s">
        <v>208</v>
      </c>
      <c r="D180" t="s">
        <v>208</v>
      </c>
    </row>
    <row r="181" spans="2:4" x14ac:dyDescent="0.25">
      <c r="B181">
        <v>6</v>
      </c>
      <c r="C181" t="s">
        <v>209</v>
      </c>
      <c r="D181" t="s">
        <v>209</v>
      </c>
    </row>
    <row r="182" spans="2:4" x14ac:dyDescent="0.25">
      <c r="B182">
        <v>7</v>
      </c>
      <c r="C182" t="s">
        <v>210</v>
      </c>
      <c r="D182" t="s">
        <v>210</v>
      </c>
    </row>
    <row r="183" spans="2:4" x14ac:dyDescent="0.25">
      <c r="B183">
        <v>8</v>
      </c>
      <c r="C183" t="s">
        <v>211</v>
      </c>
      <c r="D183" t="s">
        <v>211</v>
      </c>
    </row>
    <row r="187" spans="2:4" x14ac:dyDescent="0.25">
      <c r="C187" t="s">
        <v>156</v>
      </c>
      <c r="D187" t="str">
        <f ca="1">VLOOKUP(RANDBETWEEN(1,5),B188:D192,3,0)</f>
        <v>Cosas que la humanidad no debería saber</v>
      </c>
    </row>
    <row r="188" spans="2:4" x14ac:dyDescent="0.25">
      <c r="B188">
        <v>1</v>
      </c>
      <c r="C188" t="s">
        <v>262</v>
      </c>
      <c r="D188" t="s">
        <v>262</v>
      </c>
    </row>
    <row r="189" spans="2:4" x14ac:dyDescent="0.25">
      <c r="B189">
        <v>2</v>
      </c>
      <c r="C189" t="s">
        <v>258</v>
      </c>
      <c r="D189" t="s">
        <v>258</v>
      </c>
    </row>
    <row r="190" spans="2:4" x14ac:dyDescent="0.25">
      <c r="B190">
        <v>3</v>
      </c>
      <c r="C190" t="s">
        <v>259</v>
      </c>
      <c r="D190" t="s">
        <v>259</v>
      </c>
    </row>
    <row r="191" spans="2:4" x14ac:dyDescent="0.25">
      <c r="B191">
        <v>4</v>
      </c>
      <c r="C191" t="s">
        <v>260</v>
      </c>
      <c r="D191" t="s">
        <v>260</v>
      </c>
    </row>
    <row r="192" spans="2:4" x14ac:dyDescent="0.25">
      <c r="B192">
        <v>5</v>
      </c>
      <c r="C192" t="s">
        <v>261</v>
      </c>
      <c r="D192" t="s">
        <v>261</v>
      </c>
    </row>
    <row r="196" spans="2:4" x14ac:dyDescent="0.25">
      <c r="C196" t="s">
        <v>156</v>
      </c>
      <c r="D196" t="str">
        <f ca="1">VLOOKUP(RANDBETWEEN(1,2),B197:D198,3,0)</f>
        <v>Femenino</v>
      </c>
    </row>
    <row r="197" spans="2:4" x14ac:dyDescent="0.25">
      <c r="B197">
        <v>1</v>
      </c>
      <c r="C197" t="s">
        <v>3001</v>
      </c>
      <c r="D197" t="s">
        <v>3001</v>
      </c>
    </row>
    <row r="198" spans="2:4" x14ac:dyDescent="0.25">
      <c r="B198">
        <v>2</v>
      </c>
      <c r="C198" t="s">
        <v>3002</v>
      </c>
      <c r="D198" t="s">
        <v>3002</v>
      </c>
    </row>
    <row r="201" spans="2:4" x14ac:dyDescent="0.25">
      <c r="C201" t="s">
        <v>2999</v>
      </c>
    </row>
    <row r="202" spans="2:4" x14ac:dyDescent="0.25">
      <c r="C202" t="s">
        <v>296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24"/>
  <sheetViews>
    <sheetView workbookViewId="0">
      <selection activeCell="C23" sqref="C23:R23"/>
    </sheetView>
  </sheetViews>
  <sheetFormatPr baseColWidth="10" defaultRowHeight="15" x14ac:dyDescent="0.25"/>
  <cols>
    <col min="2" max="2" width="27.42578125" customWidth="1"/>
    <col min="19" max="19" width="21" customWidth="1"/>
    <col min="20" max="20" width="28.85546875" customWidth="1"/>
    <col min="23" max="23" width="10.140625" customWidth="1"/>
  </cols>
  <sheetData>
    <row r="1" spans="1:26" x14ac:dyDescent="0.25">
      <c r="T1" t="str">
        <f ca="1">VLOOKUP($U$1,$U$2:$X$24,4,0)</f>
        <v>Psiquiatra</v>
      </c>
      <c r="U1" t="str">
        <f ca="1">'Tablas de Selección'!D14</f>
        <v>Psiquiatra</v>
      </c>
      <c r="W1" t="str" cm="1">
        <f t="array" aca="1" ref="W1" ca="1">_xlfn.UNIQUE(W2:W24,0,1)</f>
        <v>Both</v>
      </c>
      <c r="Y1">
        <f ca="1">RANDBETWEEN(1,2)</f>
        <v>2</v>
      </c>
      <c r="Z1" t="str">
        <f ca="1">IF(W1="Both",VLOOKUP(Y1,Y2:Z3,2,0),W1)</f>
        <v>Mar</v>
      </c>
    </row>
    <row r="2" spans="1:26" x14ac:dyDescent="0.25">
      <c r="C2" t="s">
        <v>297</v>
      </c>
      <c r="D2" t="s">
        <v>297</v>
      </c>
      <c r="E2" t="s">
        <v>282</v>
      </c>
      <c r="F2" t="s">
        <v>282</v>
      </c>
      <c r="G2" t="s">
        <v>283</v>
      </c>
      <c r="H2" t="s">
        <v>284</v>
      </c>
      <c r="I2" t="s">
        <v>285</v>
      </c>
      <c r="J2" t="s">
        <v>286</v>
      </c>
      <c r="K2" t="s">
        <v>287</v>
      </c>
      <c r="L2" t="s">
        <v>288</v>
      </c>
      <c r="M2" t="s">
        <v>289</v>
      </c>
      <c r="N2" t="s">
        <v>290</v>
      </c>
      <c r="O2" t="s">
        <v>291</v>
      </c>
      <c r="P2" t="s">
        <v>292</v>
      </c>
      <c r="Q2" t="s">
        <v>291</v>
      </c>
      <c r="R2" t="s">
        <v>292</v>
      </c>
      <c r="T2" t="s">
        <v>71</v>
      </c>
      <c r="U2" t="s">
        <v>71</v>
      </c>
      <c r="V2" t="s">
        <v>296</v>
      </c>
      <c r="W2" t="str">
        <f ca="1">IF(U2=$U$1,V2,"")</f>
        <v/>
      </c>
      <c r="X2" t="str">
        <f>T2</f>
        <v>Sin servicio</v>
      </c>
      <c r="Y2">
        <f ca="1">RANDBETWEEN(1,2)</f>
        <v>1</v>
      </c>
      <c r="Z2" t="s">
        <v>293</v>
      </c>
    </row>
    <row r="3" spans="1:26" x14ac:dyDescent="0.25">
      <c r="C3" t="s">
        <v>293</v>
      </c>
      <c r="D3" t="s">
        <v>295</v>
      </c>
      <c r="E3" t="s">
        <v>293</v>
      </c>
      <c r="F3" t="s">
        <v>295</v>
      </c>
      <c r="G3" t="s">
        <v>293</v>
      </c>
      <c r="H3" t="s">
        <v>295</v>
      </c>
      <c r="I3" t="s">
        <v>293</v>
      </c>
      <c r="J3" t="s">
        <v>295</v>
      </c>
      <c r="K3" t="s">
        <v>293</v>
      </c>
      <c r="L3" t="s">
        <v>295</v>
      </c>
      <c r="M3" t="s">
        <v>293</v>
      </c>
      <c r="N3" t="s">
        <v>295</v>
      </c>
      <c r="O3" t="s">
        <v>293</v>
      </c>
      <c r="P3" t="s">
        <v>293</v>
      </c>
      <c r="Q3" t="s">
        <v>295</v>
      </c>
      <c r="R3" t="s">
        <v>295</v>
      </c>
      <c r="T3" t="s">
        <v>72</v>
      </c>
      <c r="U3" t="s">
        <v>72</v>
      </c>
      <c r="V3" t="s">
        <v>296</v>
      </c>
      <c r="W3" t="str">
        <f t="shared" ref="W3:W24" ca="1" si="0">IF(U3=$U$1,V3,"")</f>
        <v/>
      </c>
      <c r="X3" t="str">
        <f t="shared" ref="X3:X24" si="1">T3</f>
        <v>Alistamiento en tiemposde paz</v>
      </c>
      <c r="Y3">
        <f ca="1">IF(Y2=1,2,1)</f>
        <v>2</v>
      </c>
      <c r="Z3" t="s">
        <v>295</v>
      </c>
    </row>
    <row r="4" spans="1:26" x14ac:dyDescent="0.25">
      <c r="A4">
        <f ca="1">Hoja1!N58</f>
        <v>3</v>
      </c>
      <c r="B4" t="s">
        <v>48</v>
      </c>
      <c r="E4">
        <v>1</v>
      </c>
      <c r="F4">
        <v>1</v>
      </c>
      <c r="G4">
        <v>2</v>
      </c>
      <c r="H4">
        <v>2</v>
      </c>
      <c r="T4" t="s">
        <v>73</v>
      </c>
      <c r="U4" t="s">
        <v>73</v>
      </c>
      <c r="V4" t="s">
        <v>296</v>
      </c>
      <c r="W4" t="str">
        <f t="shared" ca="1" si="0"/>
        <v/>
      </c>
      <c r="X4" t="str">
        <f t="shared" si="1"/>
        <v>Capellan</v>
      </c>
    </row>
    <row r="5" spans="1:26" x14ac:dyDescent="0.25">
      <c r="A5">
        <f ca="1">Hoja1!J49</f>
        <v>1</v>
      </c>
      <c r="B5" t="s">
        <v>31</v>
      </c>
      <c r="E5">
        <v>1</v>
      </c>
      <c r="F5">
        <v>1</v>
      </c>
      <c r="G5">
        <v>2</v>
      </c>
      <c r="H5">
        <v>2</v>
      </c>
      <c r="I5">
        <v>1</v>
      </c>
      <c r="J5">
        <v>1</v>
      </c>
      <c r="K5">
        <v>2</v>
      </c>
      <c r="L5">
        <v>2</v>
      </c>
      <c r="M5">
        <v>2</v>
      </c>
      <c r="N5">
        <v>2</v>
      </c>
      <c r="O5">
        <v>2</v>
      </c>
      <c r="P5">
        <v>2</v>
      </c>
      <c r="Q5">
        <v>2</v>
      </c>
      <c r="R5">
        <v>2</v>
      </c>
      <c r="T5" t="s">
        <v>73</v>
      </c>
      <c r="U5" t="s">
        <v>75</v>
      </c>
      <c r="V5" t="s">
        <v>294</v>
      </c>
      <c r="W5" t="str">
        <f t="shared" ca="1" si="0"/>
        <v/>
      </c>
      <c r="X5" t="str">
        <f t="shared" si="1"/>
        <v>Capellan</v>
      </c>
    </row>
    <row r="6" spans="1:26" x14ac:dyDescent="0.25">
      <c r="A6">
        <f ca="1">Hoja1!N56</f>
        <v>1</v>
      </c>
      <c r="B6" t="s">
        <v>46</v>
      </c>
      <c r="G6">
        <v>1</v>
      </c>
      <c r="H6">
        <v>1</v>
      </c>
      <c r="K6">
        <v>1</v>
      </c>
      <c r="L6">
        <v>1</v>
      </c>
      <c r="M6">
        <v>1</v>
      </c>
      <c r="N6">
        <v>1</v>
      </c>
      <c r="O6">
        <v>1</v>
      </c>
      <c r="P6">
        <v>1</v>
      </c>
      <c r="Q6">
        <v>1</v>
      </c>
      <c r="R6">
        <v>1</v>
      </c>
      <c r="T6" t="s">
        <v>74</v>
      </c>
      <c r="U6" t="s">
        <v>74</v>
      </c>
      <c r="V6" t="s">
        <v>296</v>
      </c>
      <c r="W6" t="str">
        <f t="shared" ca="1" si="0"/>
        <v/>
      </c>
      <c r="X6" t="str">
        <f t="shared" si="1"/>
        <v>Médico</v>
      </c>
    </row>
    <row r="7" spans="1:26" x14ac:dyDescent="0.25">
      <c r="A7">
        <f ca="1">Hoja1!N46</f>
        <v>3</v>
      </c>
      <c r="B7" t="s">
        <v>41</v>
      </c>
      <c r="M7">
        <v>1</v>
      </c>
      <c r="N7">
        <v>1</v>
      </c>
      <c r="O7">
        <v>3</v>
      </c>
      <c r="P7">
        <v>3</v>
      </c>
      <c r="Q7">
        <v>3</v>
      </c>
      <c r="R7">
        <v>3</v>
      </c>
      <c r="T7" t="s">
        <v>298</v>
      </c>
      <c r="U7" t="s">
        <v>76</v>
      </c>
      <c r="V7" t="s">
        <v>294</v>
      </c>
      <c r="W7" t="str">
        <f t="shared" ca="1" si="0"/>
        <v/>
      </c>
      <c r="X7" t="str">
        <f t="shared" si="1"/>
        <v xml:space="preserve">Médico </v>
      </c>
    </row>
    <row r="8" spans="1:26" x14ac:dyDescent="0.25">
      <c r="T8" t="s">
        <v>86</v>
      </c>
      <c r="U8" t="s">
        <v>86</v>
      </c>
      <c r="V8" t="s">
        <v>293</v>
      </c>
      <c r="W8" t="str">
        <f t="shared" ca="1" si="0"/>
        <v/>
      </c>
      <c r="X8" t="str">
        <f t="shared" si="1"/>
        <v>Cuerpo médico del ejército</v>
      </c>
    </row>
    <row r="9" spans="1:26" x14ac:dyDescent="0.25">
      <c r="A9">
        <f ca="1">Hoja1!K37</f>
        <v>8</v>
      </c>
      <c r="B9" t="s">
        <v>67</v>
      </c>
      <c r="G9">
        <v>6</v>
      </c>
      <c r="H9">
        <v>6</v>
      </c>
      <c r="M9">
        <v>5</v>
      </c>
      <c r="N9">
        <v>5</v>
      </c>
      <c r="O9">
        <v>6</v>
      </c>
      <c r="P9">
        <v>6</v>
      </c>
      <c r="Q9">
        <v>6</v>
      </c>
      <c r="R9">
        <v>6</v>
      </c>
      <c r="T9" t="s">
        <v>87</v>
      </c>
      <c r="U9" t="s">
        <v>87</v>
      </c>
      <c r="V9" t="s">
        <v>294</v>
      </c>
      <c r="W9" t="str">
        <f t="shared" ca="1" si="0"/>
        <v>Both</v>
      </c>
      <c r="X9" t="str">
        <f t="shared" si="1"/>
        <v>Psiquiatra</v>
      </c>
    </row>
    <row r="10" spans="1:26" x14ac:dyDescent="0.25">
      <c r="A10">
        <f ca="1">Hoja1!E43</f>
        <v>8</v>
      </c>
      <c r="B10" t="s">
        <v>5</v>
      </c>
      <c r="O10">
        <v>5</v>
      </c>
      <c r="P10">
        <v>5</v>
      </c>
      <c r="Q10">
        <v>5</v>
      </c>
      <c r="R10">
        <v>5</v>
      </c>
      <c r="T10" t="s">
        <v>88</v>
      </c>
      <c r="U10" t="s">
        <v>88</v>
      </c>
      <c r="V10" t="s">
        <v>296</v>
      </c>
      <c r="W10" t="str">
        <f t="shared" ca="1" si="0"/>
        <v/>
      </c>
      <c r="X10" t="str">
        <f t="shared" si="1"/>
        <v>Marinero</v>
      </c>
    </row>
    <row r="11" spans="1:26" x14ac:dyDescent="0.25">
      <c r="T11" t="s">
        <v>299</v>
      </c>
      <c r="U11" t="s">
        <v>90</v>
      </c>
      <c r="V11" t="s">
        <v>295</v>
      </c>
      <c r="W11" t="str">
        <f t="shared" ca="1" si="0"/>
        <v/>
      </c>
      <c r="X11" t="str">
        <f t="shared" si="1"/>
        <v xml:space="preserve">Marinero </v>
      </c>
    </row>
    <row r="12" spans="1:26" x14ac:dyDescent="0.25">
      <c r="T12" t="s">
        <v>89</v>
      </c>
      <c r="U12" t="s">
        <v>89</v>
      </c>
      <c r="V12" t="s">
        <v>296</v>
      </c>
      <c r="W12" t="str">
        <f t="shared" ca="1" si="0"/>
        <v/>
      </c>
      <c r="X12" t="str">
        <f t="shared" si="1"/>
        <v>Piloto</v>
      </c>
    </row>
    <row r="13" spans="1:26" x14ac:dyDescent="0.25">
      <c r="C13">
        <f ca="1">IF(C3=$Z$1,0,1)</f>
        <v>1</v>
      </c>
      <c r="D13">
        <f t="shared" ref="D13:R13" ca="1" si="2">IF(D3=$Z$1,0,1)</f>
        <v>0</v>
      </c>
      <c r="E13">
        <f t="shared" ca="1" si="2"/>
        <v>1</v>
      </c>
      <c r="F13">
        <f t="shared" ca="1" si="2"/>
        <v>0</v>
      </c>
      <c r="G13">
        <f t="shared" ca="1" si="2"/>
        <v>1</v>
      </c>
      <c r="H13">
        <f t="shared" ca="1" si="2"/>
        <v>0</v>
      </c>
      <c r="I13">
        <f t="shared" ca="1" si="2"/>
        <v>1</v>
      </c>
      <c r="J13">
        <f t="shared" ca="1" si="2"/>
        <v>0</v>
      </c>
      <c r="K13">
        <f t="shared" ca="1" si="2"/>
        <v>1</v>
      </c>
      <c r="L13">
        <f t="shared" ca="1" si="2"/>
        <v>0</v>
      </c>
      <c r="M13">
        <f t="shared" ca="1" si="2"/>
        <v>1</v>
      </c>
      <c r="N13">
        <f t="shared" ca="1" si="2"/>
        <v>0</v>
      </c>
      <c r="O13">
        <f t="shared" ca="1" si="2"/>
        <v>1</v>
      </c>
      <c r="P13">
        <f t="shared" ca="1" si="2"/>
        <v>1</v>
      </c>
      <c r="Q13">
        <f t="shared" ca="1" si="2"/>
        <v>0</v>
      </c>
      <c r="R13">
        <f t="shared" ca="1" si="2"/>
        <v>0</v>
      </c>
      <c r="T13" t="s">
        <v>300</v>
      </c>
      <c r="U13" t="s">
        <v>91</v>
      </c>
      <c r="V13" t="s">
        <v>294</v>
      </c>
      <c r="W13" t="str">
        <f t="shared" ca="1" si="0"/>
        <v/>
      </c>
      <c r="X13" t="str">
        <f t="shared" si="1"/>
        <v xml:space="preserve">Piloto </v>
      </c>
    </row>
    <row r="14" spans="1:26" x14ac:dyDescent="0.25">
      <c r="B14" t="s">
        <v>48</v>
      </c>
      <c r="C14">
        <f ca="1">IF(C4&lt;=$A4,0,1)</f>
        <v>0</v>
      </c>
      <c r="D14">
        <f t="shared" ref="D14:R14" ca="1" si="3">IF(D4&lt;=$A4,0,1)</f>
        <v>0</v>
      </c>
      <c r="E14">
        <f t="shared" ca="1" si="3"/>
        <v>0</v>
      </c>
      <c r="F14">
        <f t="shared" ca="1" si="3"/>
        <v>0</v>
      </c>
      <c r="G14">
        <f t="shared" ca="1" si="3"/>
        <v>0</v>
      </c>
      <c r="H14">
        <f t="shared" ca="1" si="3"/>
        <v>0</v>
      </c>
      <c r="I14">
        <f t="shared" ca="1" si="3"/>
        <v>0</v>
      </c>
      <c r="J14">
        <f t="shared" ca="1" si="3"/>
        <v>0</v>
      </c>
      <c r="K14">
        <f t="shared" ca="1" si="3"/>
        <v>0</v>
      </c>
      <c r="L14">
        <f t="shared" ca="1" si="3"/>
        <v>0</v>
      </c>
      <c r="M14">
        <f t="shared" ca="1" si="3"/>
        <v>0</v>
      </c>
      <c r="N14">
        <f t="shared" ca="1" si="3"/>
        <v>0</v>
      </c>
      <c r="O14">
        <f t="shared" ca="1" si="3"/>
        <v>0</v>
      </c>
      <c r="P14">
        <f t="shared" ca="1" si="3"/>
        <v>0</v>
      </c>
      <c r="Q14">
        <f t="shared" ca="1" si="3"/>
        <v>0</v>
      </c>
      <c r="R14">
        <f t="shared" ca="1" si="3"/>
        <v>0</v>
      </c>
      <c r="T14" t="s">
        <v>93</v>
      </c>
      <c r="U14" t="s">
        <v>93</v>
      </c>
      <c r="V14" t="s">
        <v>296</v>
      </c>
      <c r="W14" t="str">
        <f t="shared" ca="1" si="0"/>
        <v/>
      </c>
      <c r="X14" t="str">
        <f t="shared" si="1"/>
        <v>Guardia costera</v>
      </c>
    </row>
    <row r="15" spans="1:26" x14ac:dyDescent="0.25">
      <c r="B15" t="s">
        <v>31</v>
      </c>
      <c r="C15">
        <f t="shared" ref="C15:R20" ca="1" si="4">IF(C5&lt;=$A5,0,1)</f>
        <v>0</v>
      </c>
      <c r="D15">
        <f t="shared" ca="1" si="4"/>
        <v>0</v>
      </c>
      <c r="E15">
        <f t="shared" ca="1" si="4"/>
        <v>0</v>
      </c>
      <c r="F15">
        <f t="shared" ca="1" si="4"/>
        <v>0</v>
      </c>
      <c r="G15">
        <f t="shared" ca="1" si="4"/>
        <v>1</v>
      </c>
      <c r="H15">
        <f t="shared" ca="1" si="4"/>
        <v>1</v>
      </c>
      <c r="I15">
        <f t="shared" ca="1" si="4"/>
        <v>0</v>
      </c>
      <c r="J15">
        <f t="shared" ca="1" si="4"/>
        <v>0</v>
      </c>
      <c r="K15">
        <f t="shared" ca="1" si="4"/>
        <v>1</v>
      </c>
      <c r="L15">
        <f t="shared" ca="1" si="4"/>
        <v>1</v>
      </c>
      <c r="M15">
        <f t="shared" ca="1" si="4"/>
        <v>1</v>
      </c>
      <c r="N15">
        <f t="shared" ca="1" si="4"/>
        <v>1</v>
      </c>
      <c r="O15">
        <f t="shared" ca="1" si="4"/>
        <v>1</v>
      </c>
      <c r="P15">
        <f t="shared" ca="1" si="4"/>
        <v>1</v>
      </c>
      <c r="Q15">
        <f t="shared" ca="1" si="4"/>
        <v>1</v>
      </c>
      <c r="R15">
        <f t="shared" ca="1" si="4"/>
        <v>1</v>
      </c>
      <c r="T15" t="s">
        <v>301</v>
      </c>
      <c r="U15" t="s">
        <v>94</v>
      </c>
      <c r="V15" t="s">
        <v>295</v>
      </c>
      <c r="W15" t="str">
        <f t="shared" ca="1" si="0"/>
        <v/>
      </c>
      <c r="X15" t="str">
        <f t="shared" si="1"/>
        <v xml:space="preserve">Guardia costera </v>
      </c>
    </row>
    <row r="16" spans="1:26" x14ac:dyDescent="0.25">
      <c r="B16" t="s">
        <v>46</v>
      </c>
      <c r="C16">
        <f t="shared" ca="1" si="4"/>
        <v>0</v>
      </c>
      <c r="D16">
        <f t="shared" ca="1" si="4"/>
        <v>0</v>
      </c>
      <c r="E16">
        <f t="shared" ca="1" si="4"/>
        <v>0</v>
      </c>
      <c r="F16">
        <f t="shared" ca="1" si="4"/>
        <v>0</v>
      </c>
      <c r="G16">
        <f t="shared" ca="1" si="4"/>
        <v>0</v>
      </c>
      <c r="H16">
        <f t="shared" ca="1" si="4"/>
        <v>0</v>
      </c>
      <c r="I16">
        <f t="shared" ca="1" si="4"/>
        <v>0</v>
      </c>
      <c r="J16">
        <f t="shared" ca="1" si="4"/>
        <v>0</v>
      </c>
      <c r="K16">
        <f t="shared" ca="1" si="4"/>
        <v>0</v>
      </c>
      <c r="L16">
        <f t="shared" ca="1" si="4"/>
        <v>0</v>
      </c>
      <c r="M16">
        <f t="shared" ca="1" si="4"/>
        <v>0</v>
      </c>
      <c r="N16">
        <f t="shared" ca="1" si="4"/>
        <v>0</v>
      </c>
      <c r="O16">
        <f t="shared" ca="1" si="4"/>
        <v>0</v>
      </c>
      <c r="P16">
        <f t="shared" ca="1" si="4"/>
        <v>0</v>
      </c>
      <c r="Q16">
        <f t="shared" ca="1" si="4"/>
        <v>0</v>
      </c>
      <c r="R16">
        <f t="shared" ca="1" si="4"/>
        <v>0</v>
      </c>
      <c r="T16" t="s">
        <v>92</v>
      </c>
      <c r="U16" t="s">
        <v>92</v>
      </c>
      <c r="V16" t="s">
        <v>294</v>
      </c>
      <c r="W16" t="str">
        <f t="shared" ca="1" si="0"/>
        <v/>
      </c>
      <c r="X16" t="str">
        <f t="shared" si="1"/>
        <v>Operador en USAFSS Big Eye</v>
      </c>
    </row>
    <row r="17" spans="2:24" x14ac:dyDescent="0.25">
      <c r="B17" t="s">
        <v>41</v>
      </c>
      <c r="C17">
        <f t="shared" ca="1" si="4"/>
        <v>0</v>
      </c>
      <c r="D17">
        <f t="shared" ca="1" si="4"/>
        <v>0</v>
      </c>
      <c r="E17">
        <f t="shared" ca="1" si="4"/>
        <v>0</v>
      </c>
      <c r="F17">
        <f t="shared" ca="1" si="4"/>
        <v>0</v>
      </c>
      <c r="G17">
        <f t="shared" ca="1" si="4"/>
        <v>0</v>
      </c>
      <c r="H17">
        <f t="shared" ca="1" si="4"/>
        <v>0</v>
      </c>
      <c r="I17">
        <f t="shared" ca="1" si="4"/>
        <v>0</v>
      </c>
      <c r="J17">
        <f t="shared" ca="1" si="4"/>
        <v>0</v>
      </c>
      <c r="K17">
        <f t="shared" ca="1" si="4"/>
        <v>0</v>
      </c>
      <c r="L17">
        <f t="shared" ca="1" si="4"/>
        <v>0</v>
      </c>
      <c r="M17">
        <f t="shared" ca="1" si="4"/>
        <v>0</v>
      </c>
      <c r="N17">
        <f t="shared" ca="1" si="4"/>
        <v>0</v>
      </c>
      <c r="O17">
        <f t="shared" ca="1" si="4"/>
        <v>0</v>
      </c>
      <c r="P17">
        <f t="shared" ca="1" si="4"/>
        <v>0</v>
      </c>
      <c r="Q17">
        <f t="shared" ca="1" si="4"/>
        <v>0</v>
      </c>
      <c r="R17">
        <f t="shared" ca="1" si="4"/>
        <v>0</v>
      </c>
      <c r="T17" t="s">
        <v>95</v>
      </c>
      <c r="U17" t="s">
        <v>95</v>
      </c>
      <c r="V17" t="s">
        <v>296</v>
      </c>
      <c r="W17" t="str">
        <f t="shared" ca="1" si="0"/>
        <v/>
      </c>
      <c r="X17" t="str">
        <f t="shared" si="1"/>
        <v>Soldado</v>
      </c>
    </row>
    <row r="18" spans="2:24" x14ac:dyDescent="0.25">
      <c r="T18" t="s">
        <v>302</v>
      </c>
      <c r="U18" t="s">
        <v>97</v>
      </c>
      <c r="V18" t="s">
        <v>293</v>
      </c>
      <c r="W18" t="str">
        <f t="shared" ca="1" si="0"/>
        <v/>
      </c>
      <c r="X18" t="str">
        <f t="shared" si="1"/>
        <v xml:space="preserve">Soldado </v>
      </c>
    </row>
    <row r="19" spans="2:24" x14ac:dyDescent="0.25">
      <c r="B19" t="s">
        <v>67</v>
      </c>
      <c r="C19">
        <f t="shared" ca="1" si="4"/>
        <v>0</v>
      </c>
      <c r="D19">
        <f t="shared" ca="1" si="4"/>
        <v>0</v>
      </c>
      <c r="E19">
        <f t="shared" ca="1" si="4"/>
        <v>0</v>
      </c>
      <c r="F19">
        <f t="shared" ca="1" si="4"/>
        <v>0</v>
      </c>
      <c r="G19">
        <f t="shared" ca="1" si="4"/>
        <v>0</v>
      </c>
      <c r="H19">
        <f t="shared" ca="1" si="4"/>
        <v>0</v>
      </c>
      <c r="I19">
        <f t="shared" ca="1" si="4"/>
        <v>0</v>
      </c>
      <c r="J19">
        <f t="shared" ca="1" si="4"/>
        <v>0</v>
      </c>
      <c r="K19">
        <f t="shared" ca="1" si="4"/>
        <v>0</v>
      </c>
      <c r="L19">
        <f t="shared" ca="1" si="4"/>
        <v>0</v>
      </c>
      <c r="M19">
        <f t="shared" ca="1" si="4"/>
        <v>0</v>
      </c>
      <c r="N19">
        <f t="shared" ca="1" si="4"/>
        <v>0</v>
      </c>
      <c r="O19">
        <f t="shared" ca="1" si="4"/>
        <v>0</v>
      </c>
      <c r="P19">
        <f t="shared" ca="1" si="4"/>
        <v>0</v>
      </c>
      <c r="Q19">
        <f t="shared" ca="1" si="4"/>
        <v>0</v>
      </c>
      <c r="R19">
        <f t="shared" ca="1" si="4"/>
        <v>0</v>
      </c>
      <c r="T19" t="s">
        <v>96</v>
      </c>
      <c r="U19" t="s">
        <v>96</v>
      </c>
      <c r="V19" t="s">
        <v>296</v>
      </c>
      <c r="W19" t="str">
        <f t="shared" ca="1" si="0"/>
        <v/>
      </c>
      <c r="X19" t="str">
        <f t="shared" si="1"/>
        <v>Infante de marina</v>
      </c>
    </row>
    <row r="20" spans="2:24" x14ac:dyDescent="0.25">
      <c r="B20" t="s">
        <v>5</v>
      </c>
      <c r="C20">
        <f t="shared" ca="1" si="4"/>
        <v>0</v>
      </c>
      <c r="D20">
        <f t="shared" ca="1" si="4"/>
        <v>0</v>
      </c>
      <c r="E20">
        <f t="shared" ca="1" si="4"/>
        <v>0</v>
      </c>
      <c r="F20">
        <f t="shared" ca="1" si="4"/>
        <v>0</v>
      </c>
      <c r="G20">
        <f t="shared" ca="1" si="4"/>
        <v>0</v>
      </c>
      <c r="H20">
        <f t="shared" ca="1" si="4"/>
        <v>0</v>
      </c>
      <c r="I20">
        <f t="shared" ca="1" si="4"/>
        <v>0</v>
      </c>
      <c r="J20">
        <f t="shared" ca="1" si="4"/>
        <v>0</v>
      </c>
      <c r="K20">
        <f t="shared" ca="1" si="4"/>
        <v>0</v>
      </c>
      <c r="L20">
        <f t="shared" ca="1" si="4"/>
        <v>0</v>
      </c>
      <c r="M20">
        <f t="shared" ca="1" si="4"/>
        <v>0</v>
      </c>
      <c r="N20">
        <f t="shared" ca="1" si="4"/>
        <v>0</v>
      </c>
      <c r="O20">
        <f t="shared" ca="1" si="4"/>
        <v>0</v>
      </c>
      <c r="P20">
        <f t="shared" ca="1" si="4"/>
        <v>0</v>
      </c>
      <c r="Q20">
        <f t="shared" ca="1" si="4"/>
        <v>0</v>
      </c>
      <c r="R20">
        <f t="shared" ca="1" si="4"/>
        <v>0</v>
      </c>
      <c r="T20" t="s">
        <v>303</v>
      </c>
      <c r="U20" t="s">
        <v>98</v>
      </c>
      <c r="V20" t="s">
        <v>295</v>
      </c>
      <c r="W20" t="str">
        <f t="shared" ca="1" si="0"/>
        <v/>
      </c>
      <c r="X20" t="str">
        <f t="shared" si="1"/>
        <v xml:space="preserve">Infante de marina </v>
      </c>
    </row>
    <row r="21" spans="2:24" x14ac:dyDescent="0.25">
      <c r="C21" t="str">
        <f ca="1">IF(SUM(C13:C20)=0,C2,"")</f>
        <v/>
      </c>
      <c r="D21" t="str">
        <f t="shared" ref="D21:R21" ca="1" si="5">IF(SUM(D13:D20)=0,D2,"")</f>
        <v>Cabo</v>
      </c>
      <c r="E21" t="str">
        <f t="shared" ca="1" si="5"/>
        <v/>
      </c>
      <c r="F21" t="str">
        <f ca="1">IF(SUM(F13:F20)=0,F2,"")</f>
        <v>Suboficial</v>
      </c>
      <c r="G21" t="str">
        <f t="shared" ca="1" si="5"/>
        <v/>
      </c>
      <c r="H21" t="str">
        <f t="shared" ca="1" si="5"/>
        <v/>
      </c>
      <c r="I21" t="str">
        <f t="shared" ca="1" si="5"/>
        <v/>
      </c>
      <c r="J21" t="str">
        <f t="shared" ca="1" si="5"/>
        <v>Alferez de fragata</v>
      </c>
      <c r="K21" t="str">
        <f t="shared" ca="1" si="5"/>
        <v/>
      </c>
      <c r="L21" t="str">
        <f t="shared" ca="1" si="5"/>
        <v/>
      </c>
      <c r="M21" t="str">
        <f t="shared" ca="1" si="5"/>
        <v/>
      </c>
      <c r="N21" t="str">
        <f t="shared" ca="1" si="5"/>
        <v/>
      </c>
      <c r="O21" t="str">
        <f t="shared" ca="1" si="5"/>
        <v/>
      </c>
      <c r="P21" t="str">
        <f t="shared" ca="1" si="5"/>
        <v/>
      </c>
      <c r="Q21" t="str">
        <f t="shared" ca="1" si="5"/>
        <v/>
      </c>
      <c r="R21" t="str">
        <f t="shared" ca="1" si="5"/>
        <v/>
      </c>
      <c r="T21" t="s">
        <v>101</v>
      </c>
      <c r="U21" t="s">
        <v>101</v>
      </c>
      <c r="V21" t="s">
        <v>293</v>
      </c>
      <c r="W21" t="str">
        <f t="shared" ca="1" si="0"/>
        <v/>
      </c>
      <c r="X21" t="str">
        <f t="shared" si="1"/>
        <v>Grupo de Operaciones Psicológicas (Ejercito de los EEUU)</v>
      </c>
    </row>
    <row r="22" spans="2:24" x14ac:dyDescent="0.25">
      <c r="B22">
        <f ca="1">RANDBETWEEN(1,MAX(C22:R22))</f>
        <v>2</v>
      </c>
      <c r="C22" t="str">
        <f ca="1">IF(C21&lt;&gt;"",1,"")</f>
        <v/>
      </c>
      <c r="D22">
        <f ca="1">IF(D21="","",MAX($C$22:C22)+1)</f>
        <v>1</v>
      </c>
      <c r="E22" t="str">
        <f ca="1">IF(E21="","",MAX($C$22:D22)+1)</f>
        <v/>
      </c>
      <c r="F22">
        <f ca="1">IF(F21="","",MAX($C$22:E22)+1)</f>
        <v>2</v>
      </c>
      <c r="G22" t="str">
        <f ca="1">IF(G21="","",MAX($C$22:F22)+1)</f>
        <v/>
      </c>
      <c r="H22" t="str">
        <f ca="1">IF(H21="","",MAX($C$22:G22)+1)</f>
        <v/>
      </c>
      <c r="I22" t="str">
        <f ca="1">IF(I21="","",MAX($C$22:H22)+1)</f>
        <v/>
      </c>
      <c r="J22">
        <f ca="1">IF(J21="","",MAX($C$22:I22)+1)</f>
        <v>3</v>
      </c>
      <c r="K22" t="str">
        <f ca="1">IF(K21="","",MAX($C$22:J22)+1)</f>
        <v/>
      </c>
      <c r="L22" t="str">
        <f ca="1">IF(L21="","",MAX($C$22:K22)+1)</f>
        <v/>
      </c>
      <c r="M22" t="str">
        <f ca="1">IF(M21="","",MAX($C$22:L22)+1)</f>
        <v/>
      </c>
      <c r="N22" t="str">
        <f ca="1">IF(N21="","",MAX($C$22:M22)+1)</f>
        <v/>
      </c>
      <c r="O22" t="str">
        <f ca="1">IF(O21="","",MAX($C$22:N22)+1)</f>
        <v/>
      </c>
      <c r="P22" t="str">
        <f ca="1">IF(P21="","",MAX($C$22:O22)+1)</f>
        <v/>
      </c>
      <c r="Q22" t="str">
        <f ca="1">IF(Q21="","",MAX($C$22:P22)+1)</f>
        <v/>
      </c>
      <c r="R22" t="str">
        <f ca="1">IF(R21="","",MAX($C$22:Q22)+1)</f>
        <v/>
      </c>
      <c r="T22" t="s">
        <v>101</v>
      </c>
      <c r="U22" t="s">
        <v>102</v>
      </c>
      <c r="V22" t="s">
        <v>293</v>
      </c>
      <c r="W22" t="str">
        <f t="shared" ca="1" si="0"/>
        <v/>
      </c>
      <c r="X22" t="str">
        <f t="shared" si="1"/>
        <v>Grupo de Operaciones Psicológicas (Ejercito de los EEUU)</v>
      </c>
    </row>
    <row r="23" spans="2:24" x14ac:dyDescent="0.25">
      <c r="B23" t="str">
        <f ca="1">IFERROR(HLOOKUP(B22,C22:R23,2,0),"")</f>
        <v>Psiquiatra (Suboficial)</v>
      </c>
      <c r="C23" t="str">
        <f ca="1">$T$1&amp;" ("&amp;C21&amp;")"</f>
        <v>Psiquiatra ()</v>
      </c>
      <c r="D23" t="str">
        <f t="shared" ref="D23:R23" ca="1" si="6">$T$1&amp;" ("&amp;D21&amp;")"</f>
        <v>Psiquiatra (Cabo)</v>
      </c>
      <c r="E23" t="str">
        <f t="shared" ca="1" si="6"/>
        <v>Psiquiatra ()</v>
      </c>
      <c r="F23" t="str">
        <f t="shared" ca="1" si="6"/>
        <v>Psiquiatra (Suboficial)</v>
      </c>
      <c r="G23" t="str">
        <f t="shared" ca="1" si="6"/>
        <v>Psiquiatra ()</v>
      </c>
      <c r="H23" t="str">
        <f t="shared" ca="1" si="6"/>
        <v>Psiquiatra ()</v>
      </c>
      <c r="I23" t="str">
        <f t="shared" ca="1" si="6"/>
        <v>Psiquiatra ()</v>
      </c>
      <c r="J23" t="str">
        <f t="shared" ca="1" si="6"/>
        <v>Psiquiatra (Alferez de fragata)</v>
      </c>
      <c r="K23" t="str">
        <f t="shared" ca="1" si="6"/>
        <v>Psiquiatra ()</v>
      </c>
      <c r="L23" t="str">
        <f t="shared" ca="1" si="6"/>
        <v>Psiquiatra ()</v>
      </c>
      <c r="M23" t="str">
        <f t="shared" ca="1" si="6"/>
        <v>Psiquiatra ()</v>
      </c>
      <c r="N23" t="str">
        <f t="shared" ca="1" si="6"/>
        <v>Psiquiatra ()</v>
      </c>
      <c r="O23" t="str">
        <f t="shared" ca="1" si="6"/>
        <v>Psiquiatra ()</v>
      </c>
      <c r="P23" t="str">
        <f t="shared" ca="1" si="6"/>
        <v>Psiquiatra ()</v>
      </c>
      <c r="Q23" t="str">
        <f t="shared" ca="1" si="6"/>
        <v>Psiquiatra ()</v>
      </c>
      <c r="R23" t="str">
        <f t="shared" ca="1" si="6"/>
        <v>Psiquiatra ()</v>
      </c>
      <c r="T23" t="s">
        <v>103</v>
      </c>
      <c r="U23" t="s">
        <v>103</v>
      </c>
      <c r="V23" t="s">
        <v>293</v>
      </c>
      <c r="W23" t="str">
        <f t="shared" ca="1" si="0"/>
        <v/>
      </c>
      <c r="X23" t="str">
        <f t="shared" si="1"/>
        <v>Especialista en Inteligencia Urbana de USAIC</v>
      </c>
    </row>
    <row r="24" spans="2:24" x14ac:dyDescent="0.25">
      <c r="T24" t="str">
        <f ca="1">IF(Z1="Mar","SEAL","Ranger")</f>
        <v>SEAL</v>
      </c>
      <c r="U24" t="s">
        <v>104</v>
      </c>
      <c r="V24" t="s">
        <v>294</v>
      </c>
      <c r="W24" t="str">
        <f t="shared" ca="1" si="0"/>
        <v/>
      </c>
      <c r="X24" t="str">
        <f t="shared" ca="1" si="1"/>
        <v>SEAL</v>
      </c>
    </row>
  </sheetData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I35"/>
  <sheetViews>
    <sheetView topLeftCell="A4" workbookViewId="0">
      <selection activeCell="C31" sqref="C31"/>
    </sheetView>
  </sheetViews>
  <sheetFormatPr baseColWidth="10" defaultColWidth="6.42578125" defaultRowHeight="15" x14ac:dyDescent="0.25"/>
  <cols>
    <col min="2" max="2" width="8" bestFit="1" customWidth="1"/>
  </cols>
  <sheetData>
    <row r="1" spans="1:61" x14ac:dyDescent="0.25">
      <c r="C1" t="s">
        <v>175</v>
      </c>
      <c r="D1" t="s">
        <v>175</v>
      </c>
      <c r="E1" t="s">
        <v>175</v>
      </c>
      <c r="F1" t="s">
        <v>175</v>
      </c>
      <c r="G1" t="s">
        <v>175</v>
      </c>
      <c r="H1" t="s">
        <v>176</v>
      </c>
      <c r="I1" t="s">
        <v>176</v>
      </c>
      <c r="J1" t="s">
        <v>175</v>
      </c>
      <c r="K1" t="s">
        <v>176</v>
      </c>
      <c r="L1" t="s">
        <v>176</v>
      </c>
      <c r="M1" t="s">
        <v>176</v>
      </c>
      <c r="N1" t="s">
        <v>176</v>
      </c>
      <c r="O1" t="s">
        <v>176</v>
      </c>
      <c r="P1" t="s">
        <v>175</v>
      </c>
      <c r="Q1" t="s">
        <v>175</v>
      </c>
      <c r="R1" t="s">
        <v>176</v>
      </c>
      <c r="S1" t="s">
        <v>176</v>
      </c>
      <c r="T1" t="s">
        <v>176</v>
      </c>
      <c r="U1" t="s">
        <v>176</v>
      </c>
      <c r="V1" t="s">
        <v>176</v>
      </c>
      <c r="W1" t="s">
        <v>176</v>
      </c>
      <c r="X1" t="s">
        <v>176</v>
      </c>
      <c r="Y1" t="s">
        <v>176</v>
      </c>
      <c r="Z1" t="s">
        <v>175</v>
      </c>
      <c r="AA1" t="s">
        <v>175</v>
      </c>
      <c r="AB1" t="s">
        <v>175</v>
      </c>
      <c r="AC1" t="s">
        <v>175</v>
      </c>
      <c r="AD1" t="s">
        <v>175</v>
      </c>
      <c r="AE1" t="s">
        <v>175</v>
      </c>
      <c r="AF1" t="s">
        <v>176</v>
      </c>
      <c r="AG1" t="s">
        <v>175</v>
      </c>
      <c r="AH1" t="s">
        <v>175</v>
      </c>
      <c r="AI1" t="s">
        <v>175</v>
      </c>
      <c r="AJ1" t="s">
        <v>175</v>
      </c>
      <c r="AK1" t="s">
        <v>175</v>
      </c>
      <c r="AL1" t="s">
        <v>175</v>
      </c>
      <c r="AM1" t="s">
        <v>175</v>
      </c>
      <c r="AN1" t="s">
        <v>175</v>
      </c>
      <c r="AO1" t="s">
        <v>175</v>
      </c>
      <c r="AP1" t="s">
        <v>175</v>
      </c>
      <c r="AQ1" t="s">
        <v>176</v>
      </c>
      <c r="AR1" t="s">
        <v>175</v>
      </c>
      <c r="AS1" t="s">
        <v>176</v>
      </c>
      <c r="AT1" t="s">
        <v>176</v>
      </c>
      <c r="AU1" t="s">
        <v>176</v>
      </c>
      <c r="AV1" t="s">
        <v>176</v>
      </c>
      <c r="AW1" t="s">
        <v>176</v>
      </c>
      <c r="AX1" t="s">
        <v>176</v>
      </c>
      <c r="AY1" t="s">
        <v>176</v>
      </c>
      <c r="AZ1" t="s">
        <v>176</v>
      </c>
      <c r="BA1" t="s">
        <v>176</v>
      </c>
      <c r="BB1" t="s">
        <v>176</v>
      </c>
      <c r="BC1" t="s">
        <v>176</v>
      </c>
      <c r="BD1" t="s">
        <v>176</v>
      </c>
      <c r="BE1" t="s">
        <v>176</v>
      </c>
      <c r="BF1" t="s">
        <v>176</v>
      </c>
      <c r="BG1" t="s">
        <v>176</v>
      </c>
      <c r="BH1" t="s">
        <v>176</v>
      </c>
      <c r="BI1" t="s">
        <v>176</v>
      </c>
    </row>
    <row r="2" spans="1:61" x14ac:dyDescent="0.25">
      <c r="C2" t="s">
        <v>157</v>
      </c>
      <c r="D2" t="s">
        <v>158</v>
      </c>
      <c r="E2" t="s">
        <v>158</v>
      </c>
      <c r="F2" t="s">
        <v>159</v>
      </c>
      <c r="G2" t="s">
        <v>160</v>
      </c>
      <c r="H2" t="s">
        <v>160</v>
      </c>
      <c r="I2" t="s">
        <v>160</v>
      </c>
      <c r="J2" t="s">
        <v>160</v>
      </c>
      <c r="K2" t="s">
        <v>160</v>
      </c>
      <c r="L2" t="s">
        <v>160</v>
      </c>
      <c r="M2" t="s">
        <v>160</v>
      </c>
      <c r="N2" t="s">
        <v>160</v>
      </c>
      <c r="O2" t="s">
        <v>160</v>
      </c>
      <c r="P2" t="s">
        <v>162</v>
      </c>
      <c r="Q2" t="s">
        <v>163</v>
      </c>
      <c r="R2" t="s">
        <v>163</v>
      </c>
      <c r="S2" t="s">
        <v>163</v>
      </c>
      <c r="T2" t="s">
        <v>163</v>
      </c>
      <c r="U2" t="s">
        <v>163</v>
      </c>
      <c r="V2" t="s">
        <v>163</v>
      </c>
      <c r="W2" t="s">
        <v>163</v>
      </c>
      <c r="X2" t="s">
        <v>163</v>
      </c>
      <c r="Y2" t="s">
        <v>163</v>
      </c>
      <c r="Z2" t="s">
        <v>164</v>
      </c>
      <c r="AA2" t="s">
        <v>165</v>
      </c>
      <c r="AB2" t="s">
        <v>165</v>
      </c>
      <c r="AC2" t="s">
        <v>165</v>
      </c>
      <c r="AD2" t="s">
        <v>165</v>
      </c>
      <c r="AE2" t="s">
        <v>165</v>
      </c>
      <c r="AF2" t="s">
        <v>168</v>
      </c>
      <c r="AG2" t="s">
        <v>169</v>
      </c>
      <c r="AH2" t="s">
        <v>170</v>
      </c>
      <c r="AI2" t="s">
        <v>171</v>
      </c>
      <c r="AJ2" t="s">
        <v>171</v>
      </c>
      <c r="AK2" t="s">
        <v>172</v>
      </c>
      <c r="AL2" t="s">
        <v>172</v>
      </c>
      <c r="AM2" t="s">
        <v>172</v>
      </c>
      <c r="AN2" t="s">
        <v>172</v>
      </c>
      <c r="AO2" t="s">
        <v>173</v>
      </c>
      <c r="AP2" t="s">
        <v>173</v>
      </c>
      <c r="AQ2" t="s">
        <v>173</v>
      </c>
      <c r="AR2" t="s">
        <v>174</v>
      </c>
      <c r="AS2" t="s">
        <v>179</v>
      </c>
      <c r="AT2" t="s">
        <v>179</v>
      </c>
      <c r="AU2" t="s">
        <v>179</v>
      </c>
      <c r="AV2" t="s">
        <v>179</v>
      </c>
      <c r="AW2" t="s">
        <v>179</v>
      </c>
      <c r="AX2" t="s">
        <v>179</v>
      </c>
      <c r="AY2" t="s">
        <v>179</v>
      </c>
      <c r="AZ2" t="s">
        <v>179</v>
      </c>
      <c r="BA2" t="s">
        <v>179</v>
      </c>
      <c r="BB2" t="s">
        <v>179</v>
      </c>
      <c r="BC2" t="s">
        <v>179</v>
      </c>
      <c r="BD2" t="s">
        <v>179</v>
      </c>
      <c r="BE2" t="s">
        <v>179</v>
      </c>
      <c r="BF2" t="s">
        <v>179</v>
      </c>
      <c r="BG2" t="s">
        <v>179</v>
      </c>
      <c r="BH2" t="s">
        <v>179</v>
      </c>
      <c r="BI2" t="s">
        <v>179</v>
      </c>
    </row>
    <row r="3" spans="1:61" x14ac:dyDescent="0.25">
      <c r="C3" t="s">
        <v>105</v>
      </c>
      <c r="D3" t="s">
        <v>106</v>
      </c>
      <c r="E3" t="s">
        <v>106</v>
      </c>
      <c r="F3" t="s">
        <v>107</v>
      </c>
      <c r="G3" t="s">
        <v>108</v>
      </c>
      <c r="H3" t="s">
        <v>109</v>
      </c>
      <c r="I3" t="s">
        <v>110</v>
      </c>
      <c r="J3" t="s">
        <v>111</v>
      </c>
      <c r="K3" t="s">
        <v>112</v>
      </c>
      <c r="L3" t="s">
        <v>113</v>
      </c>
      <c r="M3" t="s">
        <v>113</v>
      </c>
      <c r="N3" t="s">
        <v>114</v>
      </c>
      <c r="O3" t="s">
        <v>161</v>
      </c>
      <c r="P3" t="s">
        <v>115</v>
      </c>
      <c r="Q3" t="s">
        <v>116</v>
      </c>
      <c r="R3" t="s">
        <v>117</v>
      </c>
      <c r="S3" t="s">
        <v>117</v>
      </c>
      <c r="T3" t="s">
        <v>117</v>
      </c>
      <c r="U3" t="s">
        <v>117</v>
      </c>
      <c r="V3" t="s">
        <v>117</v>
      </c>
      <c r="W3" t="s">
        <v>117</v>
      </c>
      <c r="X3" t="s">
        <v>117</v>
      </c>
      <c r="Y3" t="s">
        <v>117</v>
      </c>
      <c r="Z3" t="s">
        <v>118</v>
      </c>
      <c r="AA3" t="s">
        <v>119</v>
      </c>
      <c r="AB3" t="s">
        <v>120</v>
      </c>
      <c r="AC3" t="s">
        <v>121</v>
      </c>
      <c r="AD3" t="s">
        <v>166</v>
      </c>
      <c r="AE3" t="s">
        <v>167</v>
      </c>
      <c r="AF3" t="s">
        <v>122</v>
      </c>
      <c r="AG3" t="s">
        <v>123</v>
      </c>
      <c r="AH3" t="s">
        <v>124</v>
      </c>
      <c r="AI3" t="s">
        <v>125</v>
      </c>
      <c r="AJ3" t="s">
        <v>126</v>
      </c>
      <c r="AK3" t="s">
        <v>127</v>
      </c>
      <c r="AL3" t="s">
        <v>127</v>
      </c>
      <c r="AM3" t="s">
        <v>128</v>
      </c>
      <c r="AN3" t="s">
        <v>128</v>
      </c>
      <c r="AO3" t="s">
        <v>130</v>
      </c>
      <c r="AP3" t="s">
        <v>129</v>
      </c>
      <c r="AQ3" t="s">
        <v>177</v>
      </c>
      <c r="AR3" t="s">
        <v>131</v>
      </c>
      <c r="AS3" t="s">
        <v>132</v>
      </c>
      <c r="AT3" t="s">
        <v>136</v>
      </c>
      <c r="AU3" t="s">
        <v>139</v>
      </c>
      <c r="AV3" t="s">
        <v>140</v>
      </c>
      <c r="AW3" t="s">
        <v>137</v>
      </c>
      <c r="AX3" t="s">
        <v>74</v>
      </c>
      <c r="AY3" t="s">
        <v>87</v>
      </c>
      <c r="AZ3" t="s">
        <v>89</v>
      </c>
      <c r="BA3" t="s">
        <v>141</v>
      </c>
      <c r="BB3" t="s">
        <v>142</v>
      </c>
      <c r="BC3" t="s">
        <v>143</v>
      </c>
      <c r="BD3" t="s">
        <v>146</v>
      </c>
      <c r="BE3" t="s">
        <v>145</v>
      </c>
      <c r="BF3" t="s">
        <v>148</v>
      </c>
      <c r="BG3" t="s">
        <v>144</v>
      </c>
      <c r="BH3" t="s">
        <v>147</v>
      </c>
      <c r="BI3" t="s">
        <v>149</v>
      </c>
    </row>
    <row r="4" spans="1:61" x14ac:dyDescent="0.25">
      <c r="D4" t="s">
        <v>89</v>
      </c>
      <c r="E4" t="s">
        <v>91</v>
      </c>
      <c r="L4" t="s">
        <v>97</v>
      </c>
      <c r="M4" t="s">
        <v>104</v>
      </c>
      <c r="R4" t="s">
        <v>95</v>
      </c>
      <c r="S4" t="s">
        <v>97</v>
      </c>
      <c r="T4" t="s">
        <v>96</v>
      </c>
      <c r="U4" t="s">
        <v>98</v>
      </c>
      <c r="V4" t="s">
        <v>88</v>
      </c>
      <c r="W4" t="s">
        <v>90</v>
      </c>
      <c r="X4" t="s">
        <v>89</v>
      </c>
      <c r="Y4" t="s">
        <v>91</v>
      </c>
      <c r="AK4" t="s">
        <v>88</v>
      </c>
      <c r="AL4" t="s">
        <v>90</v>
      </c>
      <c r="AM4" t="s">
        <v>88</v>
      </c>
      <c r="AN4" t="s">
        <v>90</v>
      </c>
    </row>
    <row r="5" spans="1:61" x14ac:dyDescent="0.25">
      <c r="C5">
        <v>1</v>
      </c>
      <c r="D5">
        <v>2</v>
      </c>
      <c r="E5">
        <v>3</v>
      </c>
      <c r="F5">
        <v>4</v>
      </c>
      <c r="G5">
        <v>5</v>
      </c>
      <c r="H5">
        <v>6</v>
      </c>
      <c r="I5">
        <v>7</v>
      </c>
      <c r="J5">
        <v>8</v>
      </c>
      <c r="K5">
        <v>9</v>
      </c>
      <c r="L5">
        <v>10</v>
      </c>
      <c r="M5">
        <v>11</v>
      </c>
      <c r="N5">
        <v>12</v>
      </c>
      <c r="O5">
        <v>13</v>
      </c>
      <c r="P5">
        <v>14</v>
      </c>
      <c r="Q5">
        <v>15</v>
      </c>
      <c r="R5">
        <v>16</v>
      </c>
      <c r="S5">
        <v>17</v>
      </c>
      <c r="T5">
        <v>18</v>
      </c>
      <c r="U5">
        <v>19</v>
      </c>
      <c r="V5">
        <v>20</v>
      </c>
      <c r="W5">
        <v>21</v>
      </c>
      <c r="X5">
        <v>22</v>
      </c>
      <c r="Y5">
        <v>23</v>
      </c>
      <c r="Z5">
        <v>24</v>
      </c>
      <c r="AA5">
        <v>25</v>
      </c>
      <c r="AB5">
        <v>26</v>
      </c>
      <c r="AC5">
        <v>27</v>
      </c>
      <c r="AD5">
        <v>28</v>
      </c>
      <c r="AE5">
        <v>29</v>
      </c>
      <c r="AF5">
        <v>30</v>
      </c>
      <c r="AG5">
        <v>31</v>
      </c>
      <c r="AH5">
        <v>32</v>
      </c>
      <c r="AI5">
        <v>33</v>
      </c>
      <c r="AJ5">
        <v>34</v>
      </c>
      <c r="AK5">
        <v>35</v>
      </c>
      <c r="AL5">
        <v>36</v>
      </c>
      <c r="AM5">
        <v>37</v>
      </c>
      <c r="AN5">
        <v>38</v>
      </c>
      <c r="AO5">
        <v>39</v>
      </c>
      <c r="AP5">
        <v>40</v>
      </c>
      <c r="AQ5">
        <v>41</v>
      </c>
      <c r="AR5">
        <v>42</v>
      </c>
      <c r="AS5">
        <v>43</v>
      </c>
      <c r="AT5">
        <v>44</v>
      </c>
      <c r="AU5">
        <v>45</v>
      </c>
      <c r="AV5">
        <v>46</v>
      </c>
      <c r="AW5">
        <v>47</v>
      </c>
      <c r="AX5">
        <v>48</v>
      </c>
      <c r="AY5">
        <v>49</v>
      </c>
      <c r="AZ5">
        <v>50</v>
      </c>
      <c r="BA5">
        <v>51</v>
      </c>
      <c r="BB5">
        <v>52</v>
      </c>
      <c r="BC5">
        <v>53</v>
      </c>
      <c r="BD5">
        <v>54</v>
      </c>
      <c r="BE5">
        <v>55</v>
      </c>
      <c r="BF5">
        <v>56</v>
      </c>
      <c r="BG5">
        <v>57</v>
      </c>
      <c r="BH5">
        <v>58</v>
      </c>
      <c r="BI5">
        <v>59</v>
      </c>
    </row>
    <row r="6" spans="1:61" x14ac:dyDescent="0.25">
      <c r="A6" t="s">
        <v>71</v>
      </c>
      <c r="C6" t="str">
        <f ca="1">IF('Tabla de posibilidad'!C6=1,1,".")</f>
        <v>.</v>
      </c>
      <c r="D6" t="str">
        <f ca="1">IF('Tabla de posibilidad'!D6=1,SUM('Tabla de posibilidad'!$C6:D6),".")</f>
        <v>.</v>
      </c>
      <c r="E6" t="str">
        <f ca="1">IF('Tabla de posibilidad'!E6=1,SUM('Tabla de posibilidad'!$C6:E6),".")</f>
        <v>.</v>
      </c>
      <c r="F6" t="str">
        <f ca="1">IF('Tabla de posibilidad'!F6=1,SUM('Tabla de posibilidad'!$C6:F6),".")</f>
        <v>.</v>
      </c>
      <c r="G6" t="str">
        <f ca="1">IF('Tabla de posibilidad'!G6=1,SUM('Tabla de posibilidad'!$C6:G6),".")</f>
        <v>.</v>
      </c>
      <c r="H6" t="str">
        <f ca="1">IF('Tabla de posibilidad'!H6=1,SUM('Tabla de posibilidad'!$C6:H6),".")</f>
        <v>.</v>
      </c>
      <c r="I6" t="str">
        <f ca="1">IF('Tabla de posibilidad'!I6=1,SUM('Tabla de posibilidad'!$C6:I6),".")</f>
        <v>.</v>
      </c>
      <c r="J6" t="str">
        <f ca="1">IF('Tabla de posibilidad'!J6=1,SUM('Tabla de posibilidad'!$C6:J6),".")</f>
        <v>.</v>
      </c>
      <c r="K6" t="str">
        <f ca="1">IF('Tabla de posibilidad'!K6=1,SUM('Tabla de posibilidad'!$C6:K6),".")</f>
        <v>.</v>
      </c>
      <c r="L6" t="str">
        <f ca="1">IF('Tabla de posibilidad'!L6=1,SUM('Tabla de posibilidad'!$C6:L6),".")</f>
        <v>.</v>
      </c>
      <c r="M6" t="str">
        <f ca="1">IF('Tabla de posibilidad'!M6=1,SUM('Tabla de posibilidad'!$C6:M6),".")</f>
        <v>.</v>
      </c>
      <c r="N6" t="str">
        <f ca="1">IF('Tabla de posibilidad'!N6=1,SUM('Tabla de posibilidad'!$C6:N6),".")</f>
        <v>.</v>
      </c>
      <c r="O6" t="str">
        <f ca="1">IF('Tabla de posibilidad'!O6=1,SUM('Tabla de posibilidad'!$C6:O6),".")</f>
        <v>.</v>
      </c>
      <c r="P6" t="str">
        <f ca="1">IF('Tabla de posibilidad'!P6=1,SUM('Tabla de posibilidad'!$C6:P6),".")</f>
        <v>.</v>
      </c>
      <c r="Q6" t="str">
        <f ca="1">IF('Tabla de posibilidad'!Q6=1,SUM('Tabla de posibilidad'!$C6:Q6),".")</f>
        <v>.</v>
      </c>
      <c r="R6" t="str">
        <f ca="1">IF('Tabla de posibilidad'!R6=1,SUM('Tabla de posibilidad'!$C6:R6),".")</f>
        <v>.</v>
      </c>
      <c r="S6" t="str">
        <f ca="1">IF('Tabla de posibilidad'!S6=1,SUM('Tabla de posibilidad'!$C6:S6),".")</f>
        <v>.</v>
      </c>
      <c r="T6" t="str">
        <f ca="1">IF('Tabla de posibilidad'!T6=1,SUM('Tabla de posibilidad'!$C6:T6),".")</f>
        <v>.</v>
      </c>
      <c r="U6" t="str">
        <f ca="1">IF('Tabla de posibilidad'!U6=1,SUM('Tabla de posibilidad'!$C6:U6),".")</f>
        <v>.</v>
      </c>
      <c r="V6" t="str">
        <f ca="1">IF('Tabla de posibilidad'!V6=1,SUM('Tabla de posibilidad'!$C6:V6),".")</f>
        <v>.</v>
      </c>
      <c r="W6" t="str">
        <f ca="1">IF('Tabla de posibilidad'!W6=1,SUM('Tabla de posibilidad'!$C6:W6),".")</f>
        <v>.</v>
      </c>
      <c r="X6" t="str">
        <f ca="1">IF('Tabla de posibilidad'!X6=1,SUM('Tabla de posibilidad'!$C6:X6),".")</f>
        <v>.</v>
      </c>
      <c r="Y6" t="str">
        <f ca="1">IF('Tabla de posibilidad'!Y6=1,SUM('Tabla de posibilidad'!$C6:Y6),".")</f>
        <v>.</v>
      </c>
      <c r="Z6" t="str">
        <f ca="1">IF('Tabla de posibilidad'!Z6=1,SUM('Tabla de posibilidad'!$C6:Z6),".")</f>
        <v>.</v>
      </c>
      <c r="AA6">
        <f ca="1">IF('Tabla de posibilidad'!AA6=1,SUM('Tabla de posibilidad'!$C6:AA6),".")</f>
        <v>1</v>
      </c>
      <c r="AB6">
        <f ca="1">IF('Tabla de posibilidad'!AB6=1,SUM('Tabla de posibilidad'!$C6:AB6),".")</f>
        <v>2</v>
      </c>
      <c r="AC6">
        <f ca="1">IF('Tabla de posibilidad'!AC6=1,SUM('Tabla de posibilidad'!$C6:AC6),".")</f>
        <v>3</v>
      </c>
      <c r="AD6">
        <f ca="1">IF('Tabla de posibilidad'!AD6=1,SUM('Tabla de posibilidad'!$C6:AD6),".")</f>
        <v>4</v>
      </c>
      <c r="AE6">
        <f ca="1">IF('Tabla de posibilidad'!AE6=1,SUM('Tabla de posibilidad'!$C6:AE6),".")</f>
        <v>5</v>
      </c>
      <c r="AF6" t="str">
        <f ca="1">IF('Tabla de posibilidad'!AF6=1,SUM('Tabla de posibilidad'!$C6:AF6),".")</f>
        <v>.</v>
      </c>
      <c r="AG6" t="str">
        <f ca="1">IF('Tabla de posibilidad'!AG6=1,SUM('Tabla de posibilidad'!$C6:AG6),".")</f>
        <v>.</v>
      </c>
      <c r="AH6" t="str">
        <f ca="1">IF('Tabla de posibilidad'!AH6=1,SUM('Tabla de posibilidad'!$C6:AH6),".")</f>
        <v>.</v>
      </c>
      <c r="AI6" t="str">
        <f ca="1">IF('Tabla de posibilidad'!AI6=1,SUM('Tabla de posibilidad'!$C6:AI6),".")</f>
        <v>.</v>
      </c>
      <c r="AJ6" t="str">
        <f ca="1">IF('Tabla de posibilidad'!AJ6=1,SUM('Tabla de posibilidad'!$C6:AJ6),".")</f>
        <v>.</v>
      </c>
      <c r="AK6" t="str">
        <f ca="1">IF('Tabla de posibilidad'!AK6=1,SUM('Tabla de posibilidad'!$C6:AK6),".")</f>
        <v>.</v>
      </c>
      <c r="AL6" t="str">
        <f ca="1">IF('Tabla de posibilidad'!AL6=1,SUM('Tabla de posibilidad'!$C6:AL6),".")</f>
        <v>.</v>
      </c>
      <c r="AM6" t="str">
        <f ca="1">IF('Tabla de posibilidad'!AM6=1,SUM('Tabla de posibilidad'!$C6:AM6),".")</f>
        <v>.</v>
      </c>
      <c r="AN6" t="str">
        <f ca="1">IF('Tabla de posibilidad'!AN6=1,SUM('Tabla de posibilidad'!$C6:AN6),".")</f>
        <v>.</v>
      </c>
      <c r="AO6" t="str">
        <f ca="1">IF('Tabla de posibilidad'!AO6=1,SUM('Tabla de posibilidad'!$C6:AO6),".")</f>
        <v>.</v>
      </c>
      <c r="AP6" t="str">
        <f ca="1">IF('Tabla de posibilidad'!AP6=1,SUM('Tabla de posibilidad'!$C6:AP6),".")</f>
        <v>.</v>
      </c>
      <c r="AQ6" t="str">
        <f ca="1">IF('Tabla de posibilidad'!AQ6=1,SUM('Tabla de posibilidad'!$C6:AQ6),".")</f>
        <v>.</v>
      </c>
      <c r="AR6" t="str">
        <f ca="1">IF('Tabla de posibilidad'!AR6=1,SUM('Tabla de posibilidad'!$C6:AR6),".")</f>
        <v>.</v>
      </c>
      <c r="AS6" t="str">
        <f ca="1">IF('Tabla de posibilidad'!AS6=1,SUM('Tabla de posibilidad'!$C6:AS6),".")</f>
        <v>.</v>
      </c>
      <c r="AT6" t="str">
        <f ca="1">IF('Tabla de posibilidad'!AT6=1,SUM('Tabla de posibilidad'!$C6:AT6),".")</f>
        <v>.</v>
      </c>
      <c r="AU6" t="str">
        <f ca="1">IF('Tabla de posibilidad'!AU6=1,SUM('Tabla de posibilidad'!$C6:AU6),".")</f>
        <v>.</v>
      </c>
      <c r="AV6" t="str">
        <f ca="1">IF('Tabla de posibilidad'!AV6=1,SUM('Tabla de posibilidad'!$C6:AV6),".")</f>
        <v>.</v>
      </c>
      <c r="AW6" t="str">
        <f ca="1">IF('Tabla de posibilidad'!AW6=1,SUM('Tabla de posibilidad'!$C6:AW6),".")</f>
        <v>.</v>
      </c>
      <c r="AX6" t="str">
        <f ca="1">IF('Tabla de posibilidad'!AX6=1,SUM('Tabla de posibilidad'!$C6:AX6),".")</f>
        <v>.</v>
      </c>
      <c r="AY6" t="str">
        <f ca="1">IF('Tabla de posibilidad'!AY6=1,SUM('Tabla de posibilidad'!$C6:AY6),".")</f>
        <v>.</v>
      </c>
      <c r="AZ6" t="str">
        <f ca="1">IF('Tabla de posibilidad'!AZ6=1,SUM('Tabla de posibilidad'!$C6:AZ6),".")</f>
        <v>.</v>
      </c>
      <c r="BA6" t="str">
        <f ca="1">IF('Tabla de posibilidad'!BA6=1,SUM('Tabla de posibilidad'!$C6:BA6),".")</f>
        <v>.</v>
      </c>
      <c r="BB6" t="str">
        <f ca="1">IF('Tabla de posibilidad'!BB6=1,SUM('Tabla de posibilidad'!$C6:BB6),".")</f>
        <v>.</v>
      </c>
      <c r="BC6" t="str">
        <f ca="1">IF('Tabla de posibilidad'!BC6=1,SUM('Tabla de posibilidad'!$C6:BC6),".")</f>
        <v>.</v>
      </c>
      <c r="BD6" t="str">
        <f ca="1">IF('Tabla de posibilidad'!BD6=1,SUM('Tabla de posibilidad'!$C6:BD6),".")</f>
        <v>.</v>
      </c>
      <c r="BE6" t="str">
        <f ca="1">IF('Tabla de posibilidad'!BE6=1,SUM('Tabla de posibilidad'!$C6:BE6),".")</f>
        <v>.</v>
      </c>
      <c r="BF6" t="str">
        <f ca="1">IF('Tabla de posibilidad'!BF6=1,SUM('Tabla de posibilidad'!$C6:BF6),".")</f>
        <v>.</v>
      </c>
      <c r="BG6" t="str">
        <f ca="1">IF('Tabla de posibilidad'!BG6=1,SUM('Tabla de posibilidad'!$C6:BG6),".")</f>
        <v>.</v>
      </c>
      <c r="BH6" t="str">
        <f ca="1">IF('Tabla de posibilidad'!BH6=1,SUM('Tabla de posibilidad'!$C6:BH6),".")</f>
        <v>.</v>
      </c>
      <c r="BI6" t="str">
        <f ca="1">IF('Tabla de posibilidad'!BI6=1,SUM('Tabla de posibilidad'!$C6:BI6),".")</f>
        <v>.</v>
      </c>
    </row>
    <row r="7" spans="1:61" x14ac:dyDescent="0.25">
      <c r="A7" t="s">
        <v>72</v>
      </c>
      <c r="C7" t="str">
        <f ca="1">IF('Tabla de posibilidad'!C7=1,1,".")</f>
        <v>.</v>
      </c>
      <c r="D7" t="str">
        <f ca="1">IF('Tabla de posibilidad'!D7=1,SUM('Tabla de posibilidad'!$C7:D7),".")</f>
        <v>.</v>
      </c>
      <c r="E7" t="str">
        <f ca="1">IF('Tabla de posibilidad'!E7=1,SUM('Tabla de posibilidad'!$C7:E7),".")</f>
        <v>.</v>
      </c>
      <c r="F7" t="str">
        <f ca="1">IF('Tabla de posibilidad'!F7=1,SUM('Tabla de posibilidad'!$C7:F7),".")</f>
        <v>.</v>
      </c>
      <c r="G7" t="str">
        <f ca="1">IF('Tabla de posibilidad'!G7=1,SUM('Tabla de posibilidad'!$C7:G7),".")</f>
        <v>.</v>
      </c>
      <c r="H7" t="str">
        <f ca="1">IF('Tabla de posibilidad'!H7=1,SUM('Tabla de posibilidad'!$C7:H7),".")</f>
        <v>.</v>
      </c>
      <c r="I7" t="str">
        <f ca="1">IF('Tabla de posibilidad'!I7=1,SUM('Tabla de posibilidad'!$C7:I7),".")</f>
        <v>.</v>
      </c>
      <c r="J7" t="str">
        <f ca="1">IF('Tabla de posibilidad'!J7=1,SUM('Tabla de posibilidad'!$C7:J7),".")</f>
        <v>.</v>
      </c>
      <c r="K7" t="str">
        <f ca="1">IF('Tabla de posibilidad'!K7=1,SUM('Tabla de posibilidad'!$C7:K7),".")</f>
        <v>.</v>
      </c>
      <c r="L7" t="str">
        <f ca="1">IF('Tabla de posibilidad'!L7=1,SUM('Tabla de posibilidad'!$C7:L7),".")</f>
        <v>.</v>
      </c>
      <c r="M7" t="str">
        <f ca="1">IF('Tabla de posibilidad'!M7=1,SUM('Tabla de posibilidad'!$C7:M7),".")</f>
        <v>.</v>
      </c>
      <c r="N7" t="str">
        <f ca="1">IF('Tabla de posibilidad'!N7=1,SUM('Tabla de posibilidad'!$C7:N7),".")</f>
        <v>.</v>
      </c>
      <c r="O7" t="str">
        <f ca="1">IF('Tabla de posibilidad'!O7=1,SUM('Tabla de posibilidad'!$C7:O7),".")</f>
        <v>.</v>
      </c>
      <c r="P7" t="str">
        <f ca="1">IF('Tabla de posibilidad'!P7=1,SUM('Tabla de posibilidad'!$C7:P7),".")</f>
        <v>.</v>
      </c>
      <c r="Q7" t="str">
        <f ca="1">IF('Tabla de posibilidad'!Q7=1,SUM('Tabla de posibilidad'!$C7:Q7),".")</f>
        <v>.</v>
      </c>
      <c r="R7" t="str">
        <f ca="1">IF('Tabla de posibilidad'!R7=1,SUM('Tabla de posibilidad'!$C7:R7),".")</f>
        <v>.</v>
      </c>
      <c r="S7" t="str">
        <f ca="1">IF('Tabla de posibilidad'!S7=1,SUM('Tabla de posibilidad'!$C7:S7),".")</f>
        <v>.</v>
      </c>
      <c r="T7" t="str">
        <f ca="1">IF('Tabla de posibilidad'!T7=1,SUM('Tabla de posibilidad'!$C7:T7),".")</f>
        <v>.</v>
      </c>
      <c r="U7" t="str">
        <f ca="1">IF('Tabla de posibilidad'!U7=1,SUM('Tabla de posibilidad'!$C7:U7),".")</f>
        <v>.</v>
      </c>
      <c r="V7" t="str">
        <f ca="1">IF('Tabla de posibilidad'!V7=1,SUM('Tabla de posibilidad'!$C7:V7),".")</f>
        <v>.</v>
      </c>
      <c r="W7" t="str">
        <f ca="1">IF('Tabla de posibilidad'!W7=1,SUM('Tabla de posibilidad'!$C7:W7),".")</f>
        <v>.</v>
      </c>
      <c r="X7" t="str">
        <f ca="1">IF('Tabla de posibilidad'!X7=1,SUM('Tabla de posibilidad'!$C7:X7),".")</f>
        <v>.</v>
      </c>
      <c r="Y7" t="str">
        <f ca="1">IF('Tabla de posibilidad'!Y7=1,SUM('Tabla de posibilidad'!$C7:Y7),".")</f>
        <v>.</v>
      </c>
      <c r="Z7" t="str">
        <f ca="1">IF('Tabla de posibilidad'!Z7=1,SUM('Tabla de posibilidad'!$C7:Z7),".")</f>
        <v>.</v>
      </c>
      <c r="AA7">
        <f ca="1">IF('Tabla de posibilidad'!AA7=1,SUM('Tabla de posibilidad'!$C7:AA7),".")</f>
        <v>1</v>
      </c>
      <c r="AB7">
        <f ca="1">IF('Tabla de posibilidad'!AB7=1,SUM('Tabla de posibilidad'!$C7:AB7),".")</f>
        <v>2</v>
      </c>
      <c r="AC7">
        <f ca="1">IF('Tabla de posibilidad'!AC7=1,SUM('Tabla de posibilidad'!$C7:AC7),".")</f>
        <v>3</v>
      </c>
      <c r="AD7">
        <f ca="1">IF('Tabla de posibilidad'!AD7=1,SUM('Tabla de posibilidad'!$C7:AD7),".")</f>
        <v>4</v>
      </c>
      <c r="AE7">
        <f ca="1">IF('Tabla de posibilidad'!AE7=1,SUM('Tabla de posibilidad'!$C7:AE7),".")</f>
        <v>5</v>
      </c>
      <c r="AF7" t="str">
        <f ca="1">IF('Tabla de posibilidad'!AF7=1,SUM('Tabla de posibilidad'!$C7:AF7),".")</f>
        <v>.</v>
      </c>
      <c r="AG7" t="str">
        <f ca="1">IF('Tabla de posibilidad'!AG7=1,SUM('Tabla de posibilidad'!$C7:AG7),".")</f>
        <v>.</v>
      </c>
      <c r="AH7" t="str">
        <f ca="1">IF('Tabla de posibilidad'!AH7=1,SUM('Tabla de posibilidad'!$C7:AH7),".")</f>
        <v>.</v>
      </c>
      <c r="AI7" t="str">
        <f ca="1">IF('Tabla de posibilidad'!AI7=1,SUM('Tabla de posibilidad'!$C7:AI7),".")</f>
        <v>.</v>
      </c>
      <c r="AJ7" t="str">
        <f ca="1">IF('Tabla de posibilidad'!AJ7=1,SUM('Tabla de posibilidad'!$C7:AJ7),".")</f>
        <v>.</v>
      </c>
      <c r="AK7" t="str">
        <f ca="1">IF('Tabla de posibilidad'!AK7=1,SUM('Tabla de posibilidad'!$C7:AK7),".")</f>
        <v>.</v>
      </c>
      <c r="AL7" t="str">
        <f ca="1">IF('Tabla de posibilidad'!AL7=1,SUM('Tabla de posibilidad'!$C7:AL7),".")</f>
        <v>.</v>
      </c>
      <c r="AM7" t="str">
        <f ca="1">IF('Tabla de posibilidad'!AM7=1,SUM('Tabla de posibilidad'!$C7:AM7),".")</f>
        <v>.</v>
      </c>
      <c r="AN7" t="str">
        <f ca="1">IF('Tabla de posibilidad'!AN7=1,SUM('Tabla de posibilidad'!$C7:AN7),".")</f>
        <v>.</v>
      </c>
      <c r="AO7" t="str">
        <f ca="1">IF('Tabla de posibilidad'!AO7=1,SUM('Tabla de posibilidad'!$C7:AO7),".")</f>
        <v>.</v>
      </c>
      <c r="AP7" t="str">
        <f ca="1">IF('Tabla de posibilidad'!AP7=1,SUM('Tabla de posibilidad'!$C7:AP7),".")</f>
        <v>.</v>
      </c>
      <c r="AQ7" t="str">
        <f ca="1">IF('Tabla de posibilidad'!AQ7=1,SUM('Tabla de posibilidad'!$C7:AQ7),".")</f>
        <v>.</v>
      </c>
      <c r="AR7" t="str">
        <f ca="1">IF('Tabla de posibilidad'!AR7=1,SUM('Tabla de posibilidad'!$C7:AR7),".")</f>
        <v>.</v>
      </c>
      <c r="AS7" t="str">
        <f ca="1">IF('Tabla de posibilidad'!AS7=1,SUM('Tabla de posibilidad'!$C7:AS7),".")</f>
        <v>.</v>
      </c>
      <c r="AT7" t="str">
        <f ca="1">IF('Tabla de posibilidad'!AT7=1,SUM('Tabla de posibilidad'!$C7:AT7),".")</f>
        <v>.</v>
      </c>
      <c r="AU7" t="str">
        <f ca="1">IF('Tabla de posibilidad'!AU7=1,SUM('Tabla de posibilidad'!$C7:AU7),".")</f>
        <v>.</v>
      </c>
      <c r="AV7" t="str">
        <f ca="1">IF('Tabla de posibilidad'!AV7=1,SUM('Tabla de posibilidad'!$C7:AV7),".")</f>
        <v>.</v>
      </c>
      <c r="AW7" t="str">
        <f ca="1">IF('Tabla de posibilidad'!AW7=1,SUM('Tabla de posibilidad'!$C7:AW7),".")</f>
        <v>.</v>
      </c>
      <c r="AX7" t="str">
        <f ca="1">IF('Tabla de posibilidad'!AX7=1,SUM('Tabla de posibilidad'!$C7:AX7),".")</f>
        <v>.</v>
      </c>
      <c r="AY7" t="str">
        <f ca="1">IF('Tabla de posibilidad'!AY7=1,SUM('Tabla de posibilidad'!$C7:AY7),".")</f>
        <v>.</v>
      </c>
      <c r="AZ7" t="str">
        <f ca="1">IF('Tabla de posibilidad'!AZ7=1,SUM('Tabla de posibilidad'!$C7:AZ7),".")</f>
        <v>.</v>
      </c>
      <c r="BA7" t="str">
        <f ca="1">IF('Tabla de posibilidad'!BA7=1,SUM('Tabla de posibilidad'!$C7:BA7),".")</f>
        <v>.</v>
      </c>
      <c r="BB7" t="str">
        <f ca="1">IF('Tabla de posibilidad'!BB7=1,SUM('Tabla de posibilidad'!$C7:BB7),".")</f>
        <v>.</v>
      </c>
      <c r="BC7" t="str">
        <f ca="1">IF('Tabla de posibilidad'!BC7=1,SUM('Tabla de posibilidad'!$C7:BC7),".")</f>
        <v>.</v>
      </c>
      <c r="BD7" t="str">
        <f ca="1">IF('Tabla de posibilidad'!BD7=1,SUM('Tabla de posibilidad'!$C7:BD7),".")</f>
        <v>.</v>
      </c>
      <c r="BE7" t="str">
        <f ca="1">IF('Tabla de posibilidad'!BE7=1,SUM('Tabla de posibilidad'!$C7:BE7),".")</f>
        <v>.</v>
      </c>
      <c r="BF7" t="str">
        <f ca="1">IF('Tabla de posibilidad'!BF7=1,SUM('Tabla de posibilidad'!$C7:BF7),".")</f>
        <v>.</v>
      </c>
      <c r="BG7" t="str">
        <f ca="1">IF('Tabla de posibilidad'!BG7=1,SUM('Tabla de posibilidad'!$C7:BG7),".")</f>
        <v>.</v>
      </c>
      <c r="BH7" t="str">
        <f ca="1">IF('Tabla de posibilidad'!BH7=1,SUM('Tabla de posibilidad'!$C7:BH7),".")</f>
        <v>.</v>
      </c>
      <c r="BI7" t="str">
        <f ca="1">IF('Tabla de posibilidad'!BI7=1,SUM('Tabla de posibilidad'!$C7:BI7),".")</f>
        <v>.</v>
      </c>
    </row>
    <row r="8" spans="1:61" x14ac:dyDescent="0.25">
      <c r="A8" t="s">
        <v>73</v>
      </c>
      <c r="C8" t="str">
        <f ca="1">IF('Tabla de posibilidad'!C8=1,1,".")</f>
        <v>.</v>
      </c>
      <c r="D8" t="str">
        <f ca="1">IF('Tabla de posibilidad'!D8=1,SUM('Tabla de posibilidad'!$C8:D8),".")</f>
        <v>.</v>
      </c>
      <c r="E8" t="str">
        <f ca="1">IF('Tabla de posibilidad'!E8=1,SUM('Tabla de posibilidad'!$C8:E8),".")</f>
        <v>.</v>
      </c>
      <c r="F8" t="str">
        <f ca="1">IF('Tabla de posibilidad'!F8=1,SUM('Tabla de posibilidad'!$C8:F8),".")</f>
        <v>.</v>
      </c>
      <c r="G8" t="str">
        <f ca="1">IF('Tabla de posibilidad'!G8=1,SUM('Tabla de posibilidad'!$C8:G8),".")</f>
        <v>.</v>
      </c>
      <c r="H8" t="str">
        <f ca="1">IF('Tabla de posibilidad'!H8=1,SUM('Tabla de posibilidad'!$C8:H8),".")</f>
        <v>.</v>
      </c>
      <c r="I8" t="str">
        <f ca="1">IF('Tabla de posibilidad'!I8=1,SUM('Tabla de posibilidad'!$C8:I8),".")</f>
        <v>.</v>
      </c>
      <c r="J8" t="str">
        <f ca="1">IF('Tabla de posibilidad'!J8=1,SUM('Tabla de posibilidad'!$C8:J8),".")</f>
        <v>.</v>
      </c>
      <c r="K8" t="str">
        <f ca="1">IF('Tabla de posibilidad'!K8=1,SUM('Tabla de posibilidad'!$C8:K8),".")</f>
        <v>.</v>
      </c>
      <c r="L8" t="str">
        <f ca="1">IF('Tabla de posibilidad'!L8=1,SUM('Tabla de posibilidad'!$C8:L8),".")</f>
        <v>.</v>
      </c>
      <c r="M8" t="str">
        <f ca="1">IF('Tabla de posibilidad'!M8=1,SUM('Tabla de posibilidad'!$C8:M8),".")</f>
        <v>.</v>
      </c>
      <c r="N8" t="str">
        <f ca="1">IF('Tabla de posibilidad'!N8=1,SUM('Tabla de posibilidad'!$C8:N8),".")</f>
        <v>.</v>
      </c>
      <c r="O8" t="str">
        <f ca="1">IF('Tabla de posibilidad'!O8=1,SUM('Tabla de posibilidad'!$C8:O8),".")</f>
        <v>.</v>
      </c>
      <c r="P8" t="str">
        <f ca="1">IF('Tabla de posibilidad'!P8=1,SUM('Tabla de posibilidad'!$C8:P8),".")</f>
        <v>.</v>
      </c>
      <c r="Q8" t="str">
        <f ca="1">IF('Tabla de posibilidad'!Q8=1,SUM('Tabla de posibilidad'!$C8:Q8),".")</f>
        <v>.</v>
      </c>
      <c r="R8" t="str">
        <f ca="1">IF('Tabla de posibilidad'!R8=1,SUM('Tabla de posibilidad'!$C8:R8),".")</f>
        <v>.</v>
      </c>
      <c r="S8" t="str">
        <f ca="1">IF('Tabla de posibilidad'!S8=1,SUM('Tabla de posibilidad'!$C8:S8),".")</f>
        <v>.</v>
      </c>
      <c r="T8" t="str">
        <f ca="1">IF('Tabla de posibilidad'!T8=1,SUM('Tabla de posibilidad'!$C8:T8),".")</f>
        <v>.</v>
      </c>
      <c r="U8" t="str">
        <f ca="1">IF('Tabla de posibilidad'!U8=1,SUM('Tabla de posibilidad'!$C8:U8),".")</f>
        <v>.</v>
      </c>
      <c r="V8" t="str">
        <f ca="1">IF('Tabla de posibilidad'!V8=1,SUM('Tabla de posibilidad'!$C8:V8),".")</f>
        <v>.</v>
      </c>
      <c r="W8" t="str">
        <f ca="1">IF('Tabla de posibilidad'!W8=1,SUM('Tabla de posibilidad'!$C8:W8),".")</f>
        <v>.</v>
      </c>
      <c r="X8" t="str">
        <f ca="1">IF('Tabla de posibilidad'!X8=1,SUM('Tabla de posibilidad'!$C8:X8),".")</f>
        <v>.</v>
      </c>
      <c r="Y8" t="str">
        <f ca="1">IF('Tabla de posibilidad'!Y8=1,SUM('Tabla de posibilidad'!$C8:Y8),".")</f>
        <v>.</v>
      </c>
      <c r="Z8" t="str">
        <f ca="1">IF('Tabla de posibilidad'!Z8=1,SUM('Tabla de posibilidad'!$C8:Z8),".")</f>
        <v>.</v>
      </c>
      <c r="AA8">
        <f ca="1">IF('Tabla de posibilidad'!AA8=1,SUM('Tabla de posibilidad'!$C8:AA8),".")</f>
        <v>1</v>
      </c>
      <c r="AB8">
        <f ca="1">IF('Tabla de posibilidad'!AB8=1,SUM('Tabla de posibilidad'!$C8:AB8),".")</f>
        <v>2</v>
      </c>
      <c r="AC8">
        <f ca="1">IF('Tabla de posibilidad'!AC8=1,SUM('Tabla de posibilidad'!$C8:AC8),".")</f>
        <v>3</v>
      </c>
      <c r="AD8">
        <f ca="1">IF('Tabla de posibilidad'!AD8=1,SUM('Tabla de posibilidad'!$C8:AD8),".")</f>
        <v>4</v>
      </c>
      <c r="AE8">
        <f ca="1">IF('Tabla de posibilidad'!AE8=1,SUM('Tabla de posibilidad'!$C8:AE8),".")</f>
        <v>5</v>
      </c>
      <c r="AF8" t="str">
        <f ca="1">IF('Tabla de posibilidad'!AF8=1,SUM('Tabla de posibilidad'!$C8:AF8),".")</f>
        <v>.</v>
      </c>
      <c r="AG8" t="str">
        <f ca="1">IF('Tabla de posibilidad'!AG8=1,SUM('Tabla de posibilidad'!$C8:AG8),".")</f>
        <v>.</v>
      </c>
      <c r="AH8" t="str">
        <f ca="1">IF('Tabla de posibilidad'!AH8=1,SUM('Tabla de posibilidad'!$C8:AH8),".")</f>
        <v>.</v>
      </c>
      <c r="AI8" t="str">
        <f ca="1">IF('Tabla de posibilidad'!AI8=1,SUM('Tabla de posibilidad'!$C8:AI8),".")</f>
        <v>.</v>
      </c>
      <c r="AJ8" t="str">
        <f ca="1">IF('Tabla de posibilidad'!AJ8=1,SUM('Tabla de posibilidad'!$C8:AJ8),".")</f>
        <v>.</v>
      </c>
      <c r="AK8" t="str">
        <f ca="1">IF('Tabla de posibilidad'!AK8=1,SUM('Tabla de posibilidad'!$C8:AK8),".")</f>
        <v>.</v>
      </c>
      <c r="AL8" t="str">
        <f ca="1">IF('Tabla de posibilidad'!AL8=1,SUM('Tabla de posibilidad'!$C8:AL8),".")</f>
        <v>.</v>
      </c>
      <c r="AM8" t="str">
        <f ca="1">IF('Tabla de posibilidad'!AM8=1,SUM('Tabla de posibilidad'!$C8:AM8),".")</f>
        <v>.</v>
      </c>
      <c r="AN8" t="str">
        <f ca="1">IF('Tabla de posibilidad'!AN8=1,SUM('Tabla de posibilidad'!$C8:AN8),".")</f>
        <v>.</v>
      </c>
      <c r="AO8" t="str">
        <f ca="1">IF('Tabla de posibilidad'!AO8=1,SUM('Tabla de posibilidad'!$C8:AO8),".")</f>
        <v>.</v>
      </c>
      <c r="AP8" t="str">
        <f ca="1">IF('Tabla de posibilidad'!AP8=1,SUM('Tabla de posibilidad'!$C8:AP8),".")</f>
        <v>.</v>
      </c>
      <c r="AQ8" t="str">
        <f ca="1">IF('Tabla de posibilidad'!AQ8=1,SUM('Tabla de posibilidad'!$C8:AQ8),".")</f>
        <v>.</v>
      </c>
      <c r="AR8" t="str">
        <f ca="1">IF('Tabla de posibilidad'!AR8=1,SUM('Tabla de posibilidad'!$C8:AR8),".")</f>
        <v>.</v>
      </c>
      <c r="AS8" t="str">
        <f ca="1">IF('Tabla de posibilidad'!AS8=1,SUM('Tabla de posibilidad'!$C8:AS8),".")</f>
        <v>.</v>
      </c>
      <c r="AT8" t="str">
        <f ca="1">IF('Tabla de posibilidad'!AT8=1,SUM('Tabla de posibilidad'!$C8:AT8),".")</f>
        <v>.</v>
      </c>
      <c r="AU8" t="str">
        <f ca="1">IF('Tabla de posibilidad'!AU8=1,SUM('Tabla de posibilidad'!$C8:AU8),".")</f>
        <v>.</v>
      </c>
      <c r="AV8" t="str">
        <f ca="1">IF('Tabla de posibilidad'!AV8=1,SUM('Tabla de posibilidad'!$C8:AV8),".")</f>
        <v>.</v>
      </c>
      <c r="AW8" t="str">
        <f ca="1">IF('Tabla de posibilidad'!AW8=1,SUM('Tabla de posibilidad'!$C8:AW8),".")</f>
        <v>.</v>
      </c>
      <c r="AX8" t="str">
        <f ca="1">IF('Tabla de posibilidad'!AX8=1,SUM('Tabla de posibilidad'!$C8:AX8),".")</f>
        <v>.</v>
      </c>
      <c r="AY8" t="str">
        <f ca="1">IF('Tabla de posibilidad'!AY8=1,SUM('Tabla de posibilidad'!$C8:AY8),".")</f>
        <v>.</v>
      </c>
      <c r="AZ8" t="str">
        <f ca="1">IF('Tabla de posibilidad'!AZ8=1,SUM('Tabla de posibilidad'!$C8:AZ8),".")</f>
        <v>.</v>
      </c>
      <c r="BA8" t="str">
        <f ca="1">IF('Tabla de posibilidad'!BA8=1,SUM('Tabla de posibilidad'!$C8:BA8),".")</f>
        <v>.</v>
      </c>
      <c r="BB8" t="str">
        <f ca="1">IF('Tabla de posibilidad'!BB8=1,SUM('Tabla de posibilidad'!$C8:BB8),".")</f>
        <v>.</v>
      </c>
      <c r="BC8" t="str">
        <f ca="1">IF('Tabla de posibilidad'!BC8=1,SUM('Tabla de posibilidad'!$C8:BC8),".")</f>
        <v>.</v>
      </c>
      <c r="BD8" t="str">
        <f ca="1">IF('Tabla de posibilidad'!BD8=1,SUM('Tabla de posibilidad'!$C8:BD8),".")</f>
        <v>.</v>
      </c>
      <c r="BE8" t="str">
        <f ca="1">IF('Tabla de posibilidad'!BE8=1,SUM('Tabla de posibilidad'!$C8:BE8),".")</f>
        <v>.</v>
      </c>
      <c r="BF8" t="str">
        <f ca="1">IF('Tabla de posibilidad'!BF8=1,SUM('Tabla de posibilidad'!$C8:BF8),".")</f>
        <v>.</v>
      </c>
      <c r="BG8" t="str">
        <f ca="1">IF('Tabla de posibilidad'!BG8=1,SUM('Tabla de posibilidad'!$C8:BG8),".")</f>
        <v>.</v>
      </c>
      <c r="BH8" t="str">
        <f ca="1">IF('Tabla de posibilidad'!BH8=1,SUM('Tabla de posibilidad'!$C8:BH8),".")</f>
        <v>.</v>
      </c>
      <c r="BI8" t="str">
        <f ca="1">IF('Tabla de posibilidad'!BI8=1,SUM('Tabla de posibilidad'!$C8:BI8),".")</f>
        <v>.</v>
      </c>
    </row>
    <row r="9" spans="1:61" x14ac:dyDescent="0.25">
      <c r="A9" t="s">
        <v>75</v>
      </c>
      <c r="C9" t="str">
        <f ca="1">IF('Tabla de posibilidad'!C9=1,1,".")</f>
        <v>.</v>
      </c>
      <c r="D9" t="str">
        <f ca="1">IF('Tabla de posibilidad'!D9=1,SUM('Tabla de posibilidad'!$C9:D9),".")</f>
        <v>.</v>
      </c>
      <c r="E9" t="str">
        <f ca="1">IF('Tabla de posibilidad'!E9=1,SUM('Tabla de posibilidad'!$C9:E9),".")</f>
        <v>.</v>
      </c>
      <c r="F9" t="str">
        <f ca="1">IF('Tabla de posibilidad'!F9=1,SUM('Tabla de posibilidad'!$C9:F9),".")</f>
        <v>.</v>
      </c>
      <c r="G9" t="str">
        <f ca="1">IF('Tabla de posibilidad'!G9=1,SUM('Tabla de posibilidad'!$C9:G9),".")</f>
        <v>.</v>
      </c>
      <c r="H9" t="str">
        <f ca="1">IF('Tabla de posibilidad'!H9=1,SUM('Tabla de posibilidad'!$C9:H9),".")</f>
        <v>.</v>
      </c>
      <c r="I9" t="str">
        <f ca="1">IF('Tabla de posibilidad'!I9=1,SUM('Tabla de posibilidad'!$C9:I9),".")</f>
        <v>.</v>
      </c>
      <c r="J9" t="str">
        <f ca="1">IF('Tabla de posibilidad'!J9=1,SUM('Tabla de posibilidad'!$C9:J9),".")</f>
        <v>.</v>
      </c>
      <c r="K9" t="str">
        <f ca="1">IF('Tabla de posibilidad'!K9=1,SUM('Tabla de posibilidad'!$C9:K9),".")</f>
        <v>.</v>
      </c>
      <c r="L9" t="str">
        <f ca="1">IF('Tabla de posibilidad'!L9=1,SUM('Tabla de posibilidad'!$C9:L9),".")</f>
        <v>.</v>
      </c>
      <c r="M9" t="str">
        <f ca="1">IF('Tabla de posibilidad'!M9=1,SUM('Tabla de posibilidad'!$C9:M9),".")</f>
        <v>.</v>
      </c>
      <c r="N9" t="str">
        <f ca="1">IF('Tabla de posibilidad'!N9=1,SUM('Tabla de posibilidad'!$C9:N9),".")</f>
        <v>.</v>
      </c>
      <c r="O9" t="str">
        <f ca="1">IF('Tabla de posibilidad'!O9=1,SUM('Tabla de posibilidad'!$C9:O9),".")</f>
        <v>.</v>
      </c>
      <c r="P9" t="str">
        <f ca="1">IF('Tabla de posibilidad'!P9=1,SUM('Tabla de posibilidad'!$C9:P9),".")</f>
        <v>.</v>
      </c>
      <c r="Q9" t="str">
        <f ca="1">IF('Tabla de posibilidad'!Q9=1,SUM('Tabla de posibilidad'!$C9:Q9),".")</f>
        <v>.</v>
      </c>
      <c r="R9" t="str">
        <f ca="1">IF('Tabla de posibilidad'!R9=1,SUM('Tabla de posibilidad'!$C9:R9),".")</f>
        <v>.</v>
      </c>
      <c r="S9" t="str">
        <f ca="1">IF('Tabla de posibilidad'!S9=1,SUM('Tabla de posibilidad'!$C9:S9),".")</f>
        <v>.</v>
      </c>
      <c r="T9" t="str">
        <f ca="1">IF('Tabla de posibilidad'!T9=1,SUM('Tabla de posibilidad'!$C9:T9),".")</f>
        <v>.</v>
      </c>
      <c r="U9" t="str">
        <f ca="1">IF('Tabla de posibilidad'!U9=1,SUM('Tabla de posibilidad'!$C9:U9),".")</f>
        <v>.</v>
      </c>
      <c r="V9" t="str">
        <f ca="1">IF('Tabla de posibilidad'!V9=1,SUM('Tabla de posibilidad'!$C9:V9),".")</f>
        <v>.</v>
      </c>
      <c r="W9" t="str">
        <f ca="1">IF('Tabla de posibilidad'!W9=1,SUM('Tabla de posibilidad'!$C9:W9),".")</f>
        <v>.</v>
      </c>
      <c r="X9" t="str">
        <f ca="1">IF('Tabla de posibilidad'!X9=1,SUM('Tabla de posibilidad'!$C9:X9),".")</f>
        <v>.</v>
      </c>
      <c r="Y9" t="str">
        <f ca="1">IF('Tabla de posibilidad'!Y9=1,SUM('Tabla de posibilidad'!$C9:Y9),".")</f>
        <v>.</v>
      </c>
      <c r="Z9" t="str">
        <f ca="1">IF('Tabla de posibilidad'!Z9=1,SUM('Tabla de posibilidad'!$C9:Z9),".")</f>
        <v>.</v>
      </c>
      <c r="AA9" t="str">
        <f ca="1">IF('Tabla de posibilidad'!AA9=1,SUM('Tabla de posibilidad'!$C9:AA9),".")</f>
        <v>.</v>
      </c>
      <c r="AB9" t="str">
        <f ca="1">IF('Tabla de posibilidad'!AB9=1,SUM('Tabla de posibilidad'!$C9:AB9),".")</f>
        <v>.</v>
      </c>
      <c r="AC9" t="str">
        <f ca="1">IF('Tabla de posibilidad'!AC9=1,SUM('Tabla de posibilidad'!$C9:AC9),".")</f>
        <v>.</v>
      </c>
      <c r="AD9" t="str">
        <f ca="1">IF('Tabla de posibilidad'!AD9=1,SUM('Tabla de posibilidad'!$C9:AD9),".")</f>
        <v>.</v>
      </c>
      <c r="AE9" t="str">
        <f ca="1">IF('Tabla de posibilidad'!AE9=1,SUM('Tabla de posibilidad'!$C9:AE9),".")</f>
        <v>.</v>
      </c>
      <c r="AF9" t="str">
        <f ca="1">IF('Tabla de posibilidad'!AF9=1,SUM('Tabla de posibilidad'!$C9:AF9),".")</f>
        <v>.</v>
      </c>
      <c r="AG9" t="str">
        <f ca="1">IF('Tabla de posibilidad'!AG9=1,SUM('Tabla de posibilidad'!$C9:AG9),".")</f>
        <v>.</v>
      </c>
      <c r="AH9" t="str">
        <f ca="1">IF('Tabla de posibilidad'!AH9=1,SUM('Tabla de posibilidad'!$C9:AH9),".")</f>
        <v>.</v>
      </c>
      <c r="AI9" t="str">
        <f ca="1">IF('Tabla de posibilidad'!AI9=1,SUM('Tabla de posibilidad'!$C9:AI9),".")</f>
        <v>.</v>
      </c>
      <c r="AJ9" t="str">
        <f ca="1">IF('Tabla de posibilidad'!AJ9=1,SUM('Tabla de posibilidad'!$C9:AJ9),".")</f>
        <v>.</v>
      </c>
      <c r="AK9" t="str">
        <f ca="1">IF('Tabla de posibilidad'!AK9=1,SUM('Tabla de posibilidad'!$C9:AK9),".")</f>
        <v>.</v>
      </c>
      <c r="AL9" t="str">
        <f ca="1">IF('Tabla de posibilidad'!AL9=1,SUM('Tabla de posibilidad'!$C9:AL9),".")</f>
        <v>.</v>
      </c>
      <c r="AM9" t="str">
        <f ca="1">IF('Tabla de posibilidad'!AM9=1,SUM('Tabla de posibilidad'!$C9:AM9),".")</f>
        <v>.</v>
      </c>
      <c r="AN9" t="str">
        <f ca="1">IF('Tabla de posibilidad'!AN9=1,SUM('Tabla de posibilidad'!$C9:AN9),".")</f>
        <v>.</v>
      </c>
      <c r="AO9" t="str">
        <f ca="1">IF('Tabla de posibilidad'!AO9=1,SUM('Tabla de posibilidad'!$C9:AO9),".")</f>
        <v>.</v>
      </c>
      <c r="AP9" t="str">
        <f ca="1">IF('Tabla de posibilidad'!AP9=1,SUM('Tabla de posibilidad'!$C9:AP9),".")</f>
        <v>.</v>
      </c>
      <c r="AQ9" t="str">
        <f ca="1">IF('Tabla de posibilidad'!AQ9=1,SUM('Tabla de posibilidad'!$C9:AQ9),".")</f>
        <v>.</v>
      </c>
      <c r="AR9" t="str">
        <f ca="1">IF('Tabla de posibilidad'!AR9=1,SUM('Tabla de posibilidad'!$C9:AR9),".")</f>
        <v>.</v>
      </c>
      <c r="AS9" t="str">
        <f ca="1">IF('Tabla de posibilidad'!AS9=1,SUM('Tabla de posibilidad'!$C9:AS9),".")</f>
        <v>.</v>
      </c>
      <c r="AT9" t="str">
        <f ca="1">IF('Tabla de posibilidad'!AT9=1,SUM('Tabla de posibilidad'!$C9:AT9),".")</f>
        <v>.</v>
      </c>
      <c r="AU9" t="str">
        <f ca="1">IF('Tabla de posibilidad'!AU9=1,SUM('Tabla de posibilidad'!$C9:AU9),".")</f>
        <v>.</v>
      </c>
      <c r="AV9" t="str">
        <f ca="1">IF('Tabla de posibilidad'!AV9=1,SUM('Tabla de posibilidad'!$C9:AV9),".")</f>
        <v>.</v>
      </c>
      <c r="AW9" t="str">
        <f ca="1">IF('Tabla de posibilidad'!AW9=1,SUM('Tabla de posibilidad'!$C9:AW9),".")</f>
        <v>.</v>
      </c>
      <c r="AX9" t="str">
        <f ca="1">IF('Tabla de posibilidad'!AX9=1,SUM('Tabla de posibilidad'!$C9:AX9),".")</f>
        <v>.</v>
      </c>
      <c r="AY9" t="str">
        <f ca="1">IF('Tabla de posibilidad'!AY9=1,SUM('Tabla de posibilidad'!$C9:AY9),".")</f>
        <v>.</v>
      </c>
      <c r="AZ9" t="str">
        <f ca="1">IF('Tabla de posibilidad'!AZ9=1,SUM('Tabla de posibilidad'!$C9:AZ9),".")</f>
        <v>.</v>
      </c>
      <c r="BA9" t="str">
        <f ca="1">IF('Tabla de posibilidad'!BA9=1,SUM('Tabla de posibilidad'!$C9:BA9),".")</f>
        <v>.</v>
      </c>
      <c r="BB9" t="str">
        <f ca="1">IF('Tabla de posibilidad'!BB9=1,SUM('Tabla de posibilidad'!$C9:BB9),".")</f>
        <v>.</v>
      </c>
      <c r="BC9" t="str">
        <f ca="1">IF('Tabla de posibilidad'!BC9=1,SUM('Tabla de posibilidad'!$C9:BC9),".")</f>
        <v>.</v>
      </c>
      <c r="BD9" t="str">
        <f ca="1">IF('Tabla de posibilidad'!BD9=1,SUM('Tabla de posibilidad'!$C9:BD9),".")</f>
        <v>.</v>
      </c>
      <c r="BE9" t="str">
        <f ca="1">IF('Tabla de posibilidad'!BE9=1,SUM('Tabla de posibilidad'!$C9:BE9),".")</f>
        <v>.</v>
      </c>
      <c r="BF9" t="str">
        <f ca="1">IF('Tabla de posibilidad'!BF9=1,SUM('Tabla de posibilidad'!$C9:BF9),".")</f>
        <v>.</v>
      </c>
      <c r="BG9" t="str">
        <f ca="1">IF('Tabla de posibilidad'!BG9=1,SUM('Tabla de posibilidad'!$C9:BG9),".")</f>
        <v>.</v>
      </c>
      <c r="BH9" t="str">
        <f ca="1">IF('Tabla de posibilidad'!BH9=1,SUM('Tabla de posibilidad'!$C9:BH9),".")</f>
        <v>.</v>
      </c>
      <c r="BI9" t="str">
        <f ca="1">IF('Tabla de posibilidad'!BI9=1,SUM('Tabla de posibilidad'!$C9:BI9),".")</f>
        <v>.</v>
      </c>
    </row>
    <row r="10" spans="1:61" x14ac:dyDescent="0.25">
      <c r="A10" t="s">
        <v>74</v>
      </c>
      <c r="C10" t="str">
        <f ca="1">IF('Tabla de posibilidad'!C10=1,1,".")</f>
        <v>.</v>
      </c>
      <c r="D10" t="str">
        <f ca="1">IF('Tabla de posibilidad'!D10=1,SUM('Tabla de posibilidad'!$C10:D10),".")</f>
        <v>.</v>
      </c>
      <c r="E10" t="str">
        <f ca="1">IF('Tabla de posibilidad'!E10=1,SUM('Tabla de posibilidad'!$C10:E10),".")</f>
        <v>.</v>
      </c>
      <c r="F10" t="str">
        <f ca="1">IF('Tabla de posibilidad'!F10=1,SUM('Tabla de posibilidad'!$C10:F10),".")</f>
        <v>.</v>
      </c>
      <c r="G10" t="str">
        <f ca="1">IF('Tabla de posibilidad'!G10=1,SUM('Tabla de posibilidad'!$C10:G10),".")</f>
        <v>.</v>
      </c>
      <c r="H10" t="str">
        <f ca="1">IF('Tabla de posibilidad'!H10=1,SUM('Tabla de posibilidad'!$C10:H10),".")</f>
        <v>.</v>
      </c>
      <c r="I10" t="str">
        <f ca="1">IF('Tabla de posibilidad'!I10=1,SUM('Tabla de posibilidad'!$C10:I10),".")</f>
        <v>.</v>
      </c>
      <c r="J10" t="str">
        <f ca="1">IF('Tabla de posibilidad'!J10=1,SUM('Tabla de posibilidad'!$C10:J10),".")</f>
        <v>.</v>
      </c>
      <c r="K10" t="str">
        <f ca="1">IF('Tabla de posibilidad'!K10=1,SUM('Tabla de posibilidad'!$C10:K10),".")</f>
        <v>.</v>
      </c>
      <c r="L10" t="str">
        <f ca="1">IF('Tabla de posibilidad'!L10=1,SUM('Tabla de posibilidad'!$C10:L10),".")</f>
        <v>.</v>
      </c>
      <c r="M10" t="str">
        <f ca="1">IF('Tabla de posibilidad'!M10=1,SUM('Tabla de posibilidad'!$C10:M10),".")</f>
        <v>.</v>
      </c>
      <c r="N10" t="str">
        <f ca="1">IF('Tabla de posibilidad'!N10=1,SUM('Tabla de posibilidad'!$C10:N10),".")</f>
        <v>.</v>
      </c>
      <c r="O10" t="str">
        <f ca="1">IF('Tabla de posibilidad'!O10=1,SUM('Tabla de posibilidad'!$C10:O10),".")</f>
        <v>.</v>
      </c>
      <c r="P10" t="str">
        <f ca="1">IF('Tabla de posibilidad'!P10=1,SUM('Tabla de posibilidad'!$C10:P10),".")</f>
        <v>.</v>
      </c>
      <c r="Q10" t="str">
        <f ca="1">IF('Tabla de posibilidad'!Q10=1,SUM('Tabla de posibilidad'!$C10:Q10),".")</f>
        <v>.</v>
      </c>
      <c r="R10" t="str">
        <f ca="1">IF('Tabla de posibilidad'!R10=1,SUM('Tabla de posibilidad'!$C10:R10),".")</f>
        <v>.</v>
      </c>
      <c r="S10" t="str">
        <f ca="1">IF('Tabla de posibilidad'!S10=1,SUM('Tabla de posibilidad'!$C10:S10),".")</f>
        <v>.</v>
      </c>
      <c r="T10" t="str">
        <f ca="1">IF('Tabla de posibilidad'!T10=1,SUM('Tabla de posibilidad'!$C10:T10),".")</f>
        <v>.</v>
      </c>
      <c r="U10" t="str">
        <f ca="1">IF('Tabla de posibilidad'!U10=1,SUM('Tabla de posibilidad'!$C10:U10),".")</f>
        <v>.</v>
      </c>
      <c r="V10" t="str">
        <f ca="1">IF('Tabla de posibilidad'!V10=1,SUM('Tabla de posibilidad'!$C10:V10),".")</f>
        <v>.</v>
      </c>
      <c r="W10" t="str">
        <f ca="1">IF('Tabla de posibilidad'!W10=1,SUM('Tabla de posibilidad'!$C10:W10),".")</f>
        <v>.</v>
      </c>
      <c r="X10" t="str">
        <f ca="1">IF('Tabla de posibilidad'!X10=1,SUM('Tabla de posibilidad'!$C10:X10),".")</f>
        <v>.</v>
      </c>
      <c r="Y10" t="str">
        <f ca="1">IF('Tabla de posibilidad'!Y10=1,SUM('Tabla de posibilidad'!$C10:Y10),".")</f>
        <v>.</v>
      </c>
      <c r="Z10" t="str">
        <f ca="1">IF('Tabla de posibilidad'!Z10=1,SUM('Tabla de posibilidad'!$C10:Z10),".")</f>
        <v>.</v>
      </c>
      <c r="AA10">
        <f ca="1">IF('Tabla de posibilidad'!AA10=1,SUM('Tabla de posibilidad'!$C10:AA10),".")</f>
        <v>1</v>
      </c>
      <c r="AB10">
        <f ca="1">IF('Tabla de posibilidad'!AB10=1,SUM('Tabla de posibilidad'!$C10:AB10),".")</f>
        <v>2</v>
      </c>
      <c r="AC10">
        <f ca="1">IF('Tabla de posibilidad'!AC10=1,SUM('Tabla de posibilidad'!$C10:AC10),".")</f>
        <v>3</v>
      </c>
      <c r="AD10">
        <f ca="1">IF('Tabla de posibilidad'!AD10=1,SUM('Tabla de posibilidad'!$C10:AD10),".")</f>
        <v>4</v>
      </c>
      <c r="AE10">
        <f ca="1">IF('Tabla de posibilidad'!AE10=1,SUM('Tabla de posibilidad'!$C10:AE10),".")</f>
        <v>5</v>
      </c>
      <c r="AF10" t="str">
        <f ca="1">IF('Tabla de posibilidad'!AF10=1,SUM('Tabla de posibilidad'!$C10:AF10),".")</f>
        <v>.</v>
      </c>
      <c r="AG10" t="str">
        <f ca="1">IF('Tabla de posibilidad'!AG10=1,SUM('Tabla de posibilidad'!$C10:AG10),".")</f>
        <v>.</v>
      </c>
      <c r="AH10" t="str">
        <f ca="1">IF('Tabla de posibilidad'!AH10=1,SUM('Tabla de posibilidad'!$C10:AH10),".")</f>
        <v>.</v>
      </c>
      <c r="AI10" t="str">
        <f ca="1">IF('Tabla de posibilidad'!AI10=1,SUM('Tabla de posibilidad'!$C10:AI10),".")</f>
        <v>.</v>
      </c>
      <c r="AJ10" t="str">
        <f ca="1">IF('Tabla de posibilidad'!AJ10=1,SUM('Tabla de posibilidad'!$C10:AJ10),".")</f>
        <v>.</v>
      </c>
      <c r="AK10" t="str">
        <f ca="1">IF('Tabla de posibilidad'!AK10=1,SUM('Tabla de posibilidad'!$C10:AK10),".")</f>
        <v>.</v>
      </c>
      <c r="AL10" t="str">
        <f ca="1">IF('Tabla de posibilidad'!AL10=1,SUM('Tabla de posibilidad'!$C10:AL10),".")</f>
        <v>.</v>
      </c>
      <c r="AM10" t="str">
        <f ca="1">IF('Tabla de posibilidad'!AM10=1,SUM('Tabla de posibilidad'!$C10:AM10),".")</f>
        <v>.</v>
      </c>
      <c r="AN10" t="str">
        <f ca="1">IF('Tabla de posibilidad'!AN10=1,SUM('Tabla de posibilidad'!$C10:AN10),".")</f>
        <v>.</v>
      </c>
      <c r="AO10" t="str">
        <f ca="1">IF('Tabla de posibilidad'!AO10=1,SUM('Tabla de posibilidad'!$C10:AO10),".")</f>
        <v>.</v>
      </c>
      <c r="AP10" t="str">
        <f ca="1">IF('Tabla de posibilidad'!AP10=1,SUM('Tabla de posibilidad'!$C10:AP10),".")</f>
        <v>.</v>
      </c>
      <c r="AQ10" t="str">
        <f ca="1">IF('Tabla de posibilidad'!AQ10=1,SUM('Tabla de posibilidad'!$C10:AQ10),".")</f>
        <v>.</v>
      </c>
      <c r="AR10" t="str">
        <f ca="1">IF('Tabla de posibilidad'!AR10=1,SUM('Tabla de posibilidad'!$C10:AR10),".")</f>
        <v>.</v>
      </c>
      <c r="AS10" t="str">
        <f ca="1">IF('Tabla de posibilidad'!AS10=1,SUM('Tabla de posibilidad'!$C10:AS10),".")</f>
        <v>.</v>
      </c>
      <c r="AT10" t="str">
        <f ca="1">IF('Tabla de posibilidad'!AT10=1,SUM('Tabla de posibilidad'!$C10:AT10),".")</f>
        <v>.</v>
      </c>
      <c r="AU10" t="str">
        <f ca="1">IF('Tabla de posibilidad'!AU10=1,SUM('Tabla de posibilidad'!$C10:AU10),".")</f>
        <v>.</v>
      </c>
      <c r="AV10" t="str">
        <f ca="1">IF('Tabla de posibilidad'!AV10=1,SUM('Tabla de posibilidad'!$C10:AV10),".")</f>
        <v>.</v>
      </c>
      <c r="AW10" t="str">
        <f ca="1">IF('Tabla de posibilidad'!AW10=1,SUM('Tabla de posibilidad'!$C10:AW10),".")</f>
        <v>.</v>
      </c>
      <c r="AX10" t="str">
        <f ca="1">IF('Tabla de posibilidad'!AX10=1,SUM('Tabla de posibilidad'!$C10:AX10),".")</f>
        <v>.</v>
      </c>
      <c r="AY10" t="str">
        <f ca="1">IF('Tabla de posibilidad'!AY10=1,SUM('Tabla de posibilidad'!$C10:AY10),".")</f>
        <v>.</v>
      </c>
      <c r="AZ10" t="str">
        <f ca="1">IF('Tabla de posibilidad'!AZ10=1,SUM('Tabla de posibilidad'!$C10:AZ10),".")</f>
        <v>.</v>
      </c>
      <c r="BA10" t="str">
        <f ca="1">IF('Tabla de posibilidad'!BA10=1,SUM('Tabla de posibilidad'!$C10:BA10),".")</f>
        <v>.</v>
      </c>
      <c r="BB10" t="str">
        <f ca="1">IF('Tabla de posibilidad'!BB10=1,SUM('Tabla de posibilidad'!$C10:BB10),".")</f>
        <v>.</v>
      </c>
      <c r="BC10" t="str">
        <f ca="1">IF('Tabla de posibilidad'!BC10=1,SUM('Tabla de posibilidad'!$C10:BC10),".")</f>
        <v>.</v>
      </c>
      <c r="BD10" t="str">
        <f ca="1">IF('Tabla de posibilidad'!BD10=1,SUM('Tabla de posibilidad'!$C10:BD10),".")</f>
        <v>.</v>
      </c>
      <c r="BE10" t="str">
        <f ca="1">IF('Tabla de posibilidad'!BE10=1,SUM('Tabla de posibilidad'!$C10:BE10),".")</f>
        <v>.</v>
      </c>
      <c r="BF10" t="str">
        <f ca="1">IF('Tabla de posibilidad'!BF10=1,SUM('Tabla de posibilidad'!$C10:BF10),".")</f>
        <v>.</v>
      </c>
      <c r="BG10" t="str">
        <f ca="1">IF('Tabla de posibilidad'!BG10=1,SUM('Tabla de posibilidad'!$C10:BG10),".")</f>
        <v>.</v>
      </c>
      <c r="BH10" t="str">
        <f ca="1">IF('Tabla de posibilidad'!BH10=1,SUM('Tabla de posibilidad'!$C10:BH10),".")</f>
        <v>.</v>
      </c>
      <c r="BI10" t="str">
        <f ca="1">IF('Tabla de posibilidad'!BI10=1,SUM('Tabla de posibilidad'!$C10:BI10),".")</f>
        <v>.</v>
      </c>
    </row>
    <row r="11" spans="1:61" x14ac:dyDescent="0.25">
      <c r="A11" t="s">
        <v>76</v>
      </c>
      <c r="C11" t="str">
        <f ca="1">IF('Tabla de posibilidad'!C11=1,1,".")</f>
        <v>.</v>
      </c>
      <c r="D11" t="str">
        <f ca="1">IF('Tabla de posibilidad'!D11=1,SUM('Tabla de posibilidad'!$C11:D11),".")</f>
        <v>.</v>
      </c>
      <c r="E11" t="str">
        <f ca="1">IF('Tabla de posibilidad'!E11=1,SUM('Tabla de posibilidad'!$C11:E11),".")</f>
        <v>.</v>
      </c>
      <c r="F11" t="str">
        <f ca="1">IF('Tabla de posibilidad'!F11=1,SUM('Tabla de posibilidad'!$C11:F11),".")</f>
        <v>.</v>
      </c>
      <c r="G11" t="str">
        <f ca="1">IF('Tabla de posibilidad'!G11=1,SUM('Tabla de posibilidad'!$C11:G11),".")</f>
        <v>.</v>
      </c>
      <c r="H11" t="str">
        <f ca="1">IF('Tabla de posibilidad'!H11=1,SUM('Tabla de posibilidad'!$C11:H11),".")</f>
        <v>.</v>
      </c>
      <c r="I11" t="str">
        <f ca="1">IF('Tabla de posibilidad'!I11=1,SUM('Tabla de posibilidad'!$C11:I11),".")</f>
        <v>.</v>
      </c>
      <c r="J11" t="str">
        <f ca="1">IF('Tabla de posibilidad'!J11=1,SUM('Tabla de posibilidad'!$C11:J11),".")</f>
        <v>.</v>
      </c>
      <c r="K11" t="str">
        <f ca="1">IF('Tabla de posibilidad'!K11=1,SUM('Tabla de posibilidad'!$C11:K11),".")</f>
        <v>.</v>
      </c>
      <c r="L11" t="str">
        <f ca="1">IF('Tabla de posibilidad'!L11=1,SUM('Tabla de posibilidad'!$C11:L11),".")</f>
        <v>.</v>
      </c>
      <c r="M11" t="str">
        <f ca="1">IF('Tabla de posibilidad'!M11=1,SUM('Tabla de posibilidad'!$C11:M11),".")</f>
        <v>.</v>
      </c>
      <c r="N11" t="str">
        <f ca="1">IF('Tabla de posibilidad'!N11=1,SUM('Tabla de posibilidad'!$C11:N11),".")</f>
        <v>.</v>
      </c>
      <c r="O11" t="str">
        <f ca="1">IF('Tabla de posibilidad'!O11=1,SUM('Tabla de posibilidad'!$C11:O11),".")</f>
        <v>.</v>
      </c>
      <c r="P11" t="str">
        <f ca="1">IF('Tabla de posibilidad'!P11=1,SUM('Tabla de posibilidad'!$C11:P11),".")</f>
        <v>.</v>
      </c>
      <c r="Q11" t="str">
        <f ca="1">IF('Tabla de posibilidad'!Q11=1,SUM('Tabla de posibilidad'!$C11:Q11),".")</f>
        <v>.</v>
      </c>
      <c r="R11" t="str">
        <f ca="1">IF('Tabla de posibilidad'!R11=1,SUM('Tabla de posibilidad'!$C11:R11),".")</f>
        <v>.</v>
      </c>
      <c r="S11" t="str">
        <f ca="1">IF('Tabla de posibilidad'!S11=1,SUM('Tabla de posibilidad'!$C11:S11),".")</f>
        <v>.</v>
      </c>
      <c r="T11" t="str">
        <f ca="1">IF('Tabla de posibilidad'!T11=1,SUM('Tabla de posibilidad'!$C11:T11),".")</f>
        <v>.</v>
      </c>
      <c r="U11" t="str">
        <f ca="1">IF('Tabla de posibilidad'!U11=1,SUM('Tabla de posibilidad'!$C11:U11),".")</f>
        <v>.</v>
      </c>
      <c r="V11" t="str">
        <f ca="1">IF('Tabla de posibilidad'!V11=1,SUM('Tabla de posibilidad'!$C11:V11),".")</f>
        <v>.</v>
      </c>
      <c r="W11" t="str">
        <f ca="1">IF('Tabla de posibilidad'!W11=1,SUM('Tabla de posibilidad'!$C11:W11),".")</f>
        <v>.</v>
      </c>
      <c r="X11" t="str">
        <f ca="1">IF('Tabla de posibilidad'!X11=1,SUM('Tabla de posibilidad'!$C11:X11),".")</f>
        <v>.</v>
      </c>
      <c r="Y11" t="str">
        <f ca="1">IF('Tabla de posibilidad'!Y11=1,SUM('Tabla de posibilidad'!$C11:Y11),".")</f>
        <v>.</v>
      </c>
      <c r="Z11" t="str">
        <f ca="1">IF('Tabla de posibilidad'!Z11=1,SUM('Tabla de posibilidad'!$C11:Z11),".")</f>
        <v>.</v>
      </c>
      <c r="AA11" t="str">
        <f ca="1">IF('Tabla de posibilidad'!AA11=1,SUM('Tabla de posibilidad'!$C11:AA11),".")</f>
        <v>.</v>
      </c>
      <c r="AB11" t="str">
        <f ca="1">IF('Tabla de posibilidad'!AB11=1,SUM('Tabla de posibilidad'!$C11:AB11),".")</f>
        <v>.</v>
      </c>
      <c r="AC11" t="str">
        <f ca="1">IF('Tabla de posibilidad'!AC11=1,SUM('Tabla de posibilidad'!$C11:AC11),".")</f>
        <v>.</v>
      </c>
      <c r="AD11" t="str">
        <f ca="1">IF('Tabla de posibilidad'!AD11=1,SUM('Tabla de posibilidad'!$C11:AD11),".")</f>
        <v>.</v>
      </c>
      <c r="AE11" t="str">
        <f ca="1">IF('Tabla de posibilidad'!AE11=1,SUM('Tabla de posibilidad'!$C11:AE11),".")</f>
        <v>.</v>
      </c>
      <c r="AF11" t="str">
        <f ca="1">IF('Tabla de posibilidad'!AF11=1,SUM('Tabla de posibilidad'!$C11:AF11),".")</f>
        <v>.</v>
      </c>
      <c r="AG11" t="str">
        <f ca="1">IF('Tabla de posibilidad'!AG11=1,SUM('Tabla de posibilidad'!$C11:AG11),".")</f>
        <v>.</v>
      </c>
      <c r="AH11" t="str">
        <f ca="1">IF('Tabla de posibilidad'!AH11=1,SUM('Tabla de posibilidad'!$C11:AH11),".")</f>
        <v>.</v>
      </c>
      <c r="AI11" t="str">
        <f ca="1">IF('Tabla de posibilidad'!AI11=1,SUM('Tabla de posibilidad'!$C11:AI11),".")</f>
        <v>.</v>
      </c>
      <c r="AJ11" t="str">
        <f ca="1">IF('Tabla de posibilidad'!AJ11=1,SUM('Tabla de posibilidad'!$C11:AJ11),".")</f>
        <v>.</v>
      </c>
      <c r="AK11" t="str">
        <f ca="1">IF('Tabla de posibilidad'!AK11=1,SUM('Tabla de posibilidad'!$C11:AK11),".")</f>
        <v>.</v>
      </c>
      <c r="AL11" t="str">
        <f ca="1">IF('Tabla de posibilidad'!AL11=1,SUM('Tabla de posibilidad'!$C11:AL11),".")</f>
        <v>.</v>
      </c>
      <c r="AM11" t="str">
        <f ca="1">IF('Tabla de posibilidad'!AM11=1,SUM('Tabla de posibilidad'!$C11:AM11),".")</f>
        <v>.</v>
      </c>
      <c r="AN11" t="str">
        <f ca="1">IF('Tabla de posibilidad'!AN11=1,SUM('Tabla de posibilidad'!$C11:AN11),".")</f>
        <v>.</v>
      </c>
      <c r="AO11" t="str">
        <f ca="1">IF('Tabla de posibilidad'!AO11=1,SUM('Tabla de posibilidad'!$C11:AO11),".")</f>
        <v>.</v>
      </c>
      <c r="AP11" t="str">
        <f ca="1">IF('Tabla de posibilidad'!AP11=1,SUM('Tabla de posibilidad'!$C11:AP11),".")</f>
        <v>.</v>
      </c>
      <c r="AQ11" t="str">
        <f ca="1">IF('Tabla de posibilidad'!AQ11=1,SUM('Tabla de posibilidad'!$C11:AQ11),".")</f>
        <v>.</v>
      </c>
      <c r="AR11" t="str">
        <f ca="1">IF('Tabla de posibilidad'!AR11=1,SUM('Tabla de posibilidad'!$C11:AR11),".")</f>
        <v>.</v>
      </c>
      <c r="AS11" t="str">
        <f ca="1">IF('Tabla de posibilidad'!AS11=1,SUM('Tabla de posibilidad'!$C11:AS11),".")</f>
        <v>.</v>
      </c>
      <c r="AT11" t="str">
        <f ca="1">IF('Tabla de posibilidad'!AT11=1,SUM('Tabla de posibilidad'!$C11:AT11),".")</f>
        <v>.</v>
      </c>
      <c r="AU11" t="str">
        <f ca="1">IF('Tabla de posibilidad'!AU11=1,SUM('Tabla de posibilidad'!$C11:AU11),".")</f>
        <v>.</v>
      </c>
      <c r="AV11" t="str">
        <f ca="1">IF('Tabla de posibilidad'!AV11=1,SUM('Tabla de posibilidad'!$C11:AV11),".")</f>
        <v>.</v>
      </c>
      <c r="AW11" t="str">
        <f ca="1">IF('Tabla de posibilidad'!AW11=1,SUM('Tabla de posibilidad'!$C11:AW11),".")</f>
        <v>.</v>
      </c>
      <c r="AX11" t="str">
        <f ca="1">IF('Tabla de posibilidad'!AX11=1,SUM('Tabla de posibilidad'!$C11:AX11),".")</f>
        <v>.</v>
      </c>
      <c r="AY11" t="str">
        <f ca="1">IF('Tabla de posibilidad'!AY11=1,SUM('Tabla de posibilidad'!$C11:AY11),".")</f>
        <v>.</v>
      </c>
      <c r="AZ11" t="str">
        <f ca="1">IF('Tabla de posibilidad'!AZ11=1,SUM('Tabla de posibilidad'!$C11:AZ11),".")</f>
        <v>.</v>
      </c>
      <c r="BA11" t="str">
        <f ca="1">IF('Tabla de posibilidad'!BA11=1,SUM('Tabla de posibilidad'!$C11:BA11),".")</f>
        <v>.</v>
      </c>
      <c r="BB11" t="str">
        <f ca="1">IF('Tabla de posibilidad'!BB11=1,SUM('Tabla de posibilidad'!$C11:BB11),".")</f>
        <v>.</v>
      </c>
      <c r="BC11" t="str">
        <f ca="1">IF('Tabla de posibilidad'!BC11=1,SUM('Tabla de posibilidad'!$C11:BC11),".")</f>
        <v>.</v>
      </c>
      <c r="BD11" t="str">
        <f ca="1">IF('Tabla de posibilidad'!BD11=1,SUM('Tabla de posibilidad'!$C11:BD11),".")</f>
        <v>.</v>
      </c>
      <c r="BE11" t="str">
        <f ca="1">IF('Tabla de posibilidad'!BE11=1,SUM('Tabla de posibilidad'!$C11:BE11),".")</f>
        <v>.</v>
      </c>
      <c r="BF11" t="str">
        <f ca="1">IF('Tabla de posibilidad'!BF11=1,SUM('Tabla de posibilidad'!$C11:BF11),".")</f>
        <v>.</v>
      </c>
      <c r="BG11" t="str">
        <f ca="1">IF('Tabla de posibilidad'!BG11=1,SUM('Tabla de posibilidad'!$C11:BG11),".")</f>
        <v>.</v>
      </c>
      <c r="BH11" t="str">
        <f ca="1">IF('Tabla de posibilidad'!BH11=1,SUM('Tabla de posibilidad'!$C11:BH11),".")</f>
        <v>.</v>
      </c>
      <c r="BI11" t="str">
        <f ca="1">IF('Tabla de posibilidad'!BI11=1,SUM('Tabla de posibilidad'!$C11:BI11),".")</f>
        <v>.</v>
      </c>
    </row>
    <row r="12" spans="1:61" x14ac:dyDescent="0.25">
      <c r="A12" t="s">
        <v>86</v>
      </c>
      <c r="C12" t="str">
        <f ca="1">IF('Tabla de posibilidad'!C12=1,1,".")</f>
        <v>.</v>
      </c>
      <c r="D12" t="str">
        <f ca="1">IF('Tabla de posibilidad'!D12=1,SUM('Tabla de posibilidad'!$C12:D12),".")</f>
        <v>.</v>
      </c>
      <c r="E12" t="str">
        <f ca="1">IF('Tabla de posibilidad'!E12=1,SUM('Tabla de posibilidad'!$C12:E12),".")</f>
        <v>.</v>
      </c>
      <c r="F12" t="str">
        <f ca="1">IF('Tabla de posibilidad'!F12=1,SUM('Tabla de posibilidad'!$C12:F12),".")</f>
        <v>.</v>
      </c>
      <c r="G12" t="str">
        <f ca="1">IF('Tabla de posibilidad'!G12=1,SUM('Tabla de posibilidad'!$C12:G12),".")</f>
        <v>.</v>
      </c>
      <c r="H12" t="str">
        <f ca="1">IF('Tabla de posibilidad'!H12=1,SUM('Tabla de posibilidad'!$C12:H12),".")</f>
        <v>.</v>
      </c>
      <c r="I12" t="str">
        <f ca="1">IF('Tabla de posibilidad'!I12=1,SUM('Tabla de posibilidad'!$C12:I12),".")</f>
        <v>.</v>
      </c>
      <c r="J12" t="str">
        <f ca="1">IF('Tabla de posibilidad'!J12=1,SUM('Tabla de posibilidad'!$C12:J12),".")</f>
        <v>.</v>
      </c>
      <c r="K12" t="str">
        <f ca="1">IF('Tabla de posibilidad'!K12=1,SUM('Tabla de posibilidad'!$C12:K12),".")</f>
        <v>.</v>
      </c>
      <c r="L12" t="str">
        <f ca="1">IF('Tabla de posibilidad'!L12=1,SUM('Tabla de posibilidad'!$C12:L12),".")</f>
        <v>.</v>
      </c>
      <c r="M12" t="str">
        <f ca="1">IF('Tabla de posibilidad'!M12=1,SUM('Tabla de posibilidad'!$C12:M12),".")</f>
        <v>.</v>
      </c>
      <c r="N12" t="str">
        <f ca="1">IF('Tabla de posibilidad'!N12=1,SUM('Tabla de posibilidad'!$C12:N12),".")</f>
        <v>.</v>
      </c>
      <c r="O12" t="str">
        <f ca="1">IF('Tabla de posibilidad'!O12=1,SUM('Tabla de posibilidad'!$C12:O12),".")</f>
        <v>.</v>
      </c>
      <c r="P12" t="str">
        <f ca="1">IF('Tabla de posibilidad'!P12=1,SUM('Tabla de posibilidad'!$C12:P12),".")</f>
        <v>.</v>
      </c>
      <c r="Q12" t="str">
        <f ca="1">IF('Tabla de posibilidad'!Q12=1,SUM('Tabla de posibilidad'!$C12:Q12),".")</f>
        <v>.</v>
      </c>
      <c r="R12" t="str">
        <f ca="1">IF('Tabla de posibilidad'!R12=1,SUM('Tabla de posibilidad'!$C12:R12),".")</f>
        <v>.</v>
      </c>
      <c r="S12" t="str">
        <f ca="1">IF('Tabla de posibilidad'!S12=1,SUM('Tabla de posibilidad'!$C12:S12),".")</f>
        <v>.</v>
      </c>
      <c r="T12" t="str">
        <f ca="1">IF('Tabla de posibilidad'!T12=1,SUM('Tabla de posibilidad'!$C12:T12),".")</f>
        <v>.</v>
      </c>
      <c r="U12" t="str">
        <f ca="1">IF('Tabla de posibilidad'!U12=1,SUM('Tabla de posibilidad'!$C12:U12),".")</f>
        <v>.</v>
      </c>
      <c r="V12" t="str">
        <f ca="1">IF('Tabla de posibilidad'!V12=1,SUM('Tabla de posibilidad'!$C12:V12),".")</f>
        <v>.</v>
      </c>
      <c r="W12" t="str">
        <f ca="1">IF('Tabla de posibilidad'!W12=1,SUM('Tabla de posibilidad'!$C12:W12),".")</f>
        <v>.</v>
      </c>
      <c r="X12" t="str">
        <f ca="1">IF('Tabla de posibilidad'!X12=1,SUM('Tabla de posibilidad'!$C12:X12),".")</f>
        <v>.</v>
      </c>
      <c r="Y12" t="str">
        <f ca="1">IF('Tabla de posibilidad'!Y12=1,SUM('Tabla de posibilidad'!$C12:Y12),".")</f>
        <v>.</v>
      </c>
      <c r="Z12" t="str">
        <f ca="1">IF('Tabla de posibilidad'!Z12=1,SUM('Tabla de posibilidad'!$C12:Z12),".")</f>
        <v>.</v>
      </c>
      <c r="AA12" t="str">
        <f ca="1">IF('Tabla de posibilidad'!AA12=1,SUM('Tabla de posibilidad'!$C12:AA12),".")</f>
        <v>.</v>
      </c>
      <c r="AB12" t="str">
        <f ca="1">IF('Tabla de posibilidad'!AB12=1,SUM('Tabla de posibilidad'!$C12:AB12),".")</f>
        <v>.</v>
      </c>
      <c r="AC12" t="str">
        <f ca="1">IF('Tabla de posibilidad'!AC12=1,SUM('Tabla de posibilidad'!$C12:AC12),".")</f>
        <v>.</v>
      </c>
      <c r="AD12" t="str">
        <f ca="1">IF('Tabla de posibilidad'!AD12=1,SUM('Tabla de posibilidad'!$C12:AD12),".")</f>
        <v>.</v>
      </c>
      <c r="AE12" t="str">
        <f ca="1">IF('Tabla de posibilidad'!AE12=1,SUM('Tabla de posibilidad'!$C12:AE12),".")</f>
        <v>.</v>
      </c>
      <c r="AF12" t="str">
        <f ca="1">IF('Tabla de posibilidad'!AF12=1,SUM('Tabla de posibilidad'!$C12:AF12),".")</f>
        <v>.</v>
      </c>
      <c r="AG12" t="str">
        <f ca="1">IF('Tabla de posibilidad'!AG12=1,SUM('Tabla de posibilidad'!$C12:AG12),".")</f>
        <v>.</v>
      </c>
      <c r="AH12" t="str">
        <f ca="1">IF('Tabla de posibilidad'!AH12=1,SUM('Tabla de posibilidad'!$C12:AH12),".")</f>
        <v>.</v>
      </c>
      <c r="AI12" t="str">
        <f ca="1">IF('Tabla de posibilidad'!AI12=1,SUM('Tabla de posibilidad'!$C12:AI12),".")</f>
        <v>.</v>
      </c>
      <c r="AJ12" t="str">
        <f ca="1">IF('Tabla de posibilidad'!AJ12=1,SUM('Tabla de posibilidad'!$C12:AJ12),".")</f>
        <v>.</v>
      </c>
      <c r="AK12" t="str">
        <f ca="1">IF('Tabla de posibilidad'!AK12=1,SUM('Tabla de posibilidad'!$C12:AK12),".")</f>
        <v>.</v>
      </c>
      <c r="AL12" t="str">
        <f ca="1">IF('Tabla de posibilidad'!AL12=1,SUM('Tabla de posibilidad'!$C12:AL12),".")</f>
        <v>.</v>
      </c>
      <c r="AM12" t="str">
        <f ca="1">IF('Tabla de posibilidad'!AM12=1,SUM('Tabla de posibilidad'!$C12:AM12),".")</f>
        <v>.</v>
      </c>
      <c r="AN12" t="str">
        <f ca="1">IF('Tabla de posibilidad'!AN12=1,SUM('Tabla de posibilidad'!$C12:AN12),".")</f>
        <v>.</v>
      </c>
      <c r="AO12" t="str">
        <f ca="1">IF('Tabla de posibilidad'!AO12=1,SUM('Tabla de posibilidad'!$C12:AO12),".")</f>
        <v>.</v>
      </c>
      <c r="AP12" t="str">
        <f ca="1">IF('Tabla de posibilidad'!AP12=1,SUM('Tabla de posibilidad'!$C12:AP12),".")</f>
        <v>.</v>
      </c>
      <c r="AQ12" t="str">
        <f ca="1">IF('Tabla de posibilidad'!AQ12=1,SUM('Tabla de posibilidad'!$C12:AQ12),".")</f>
        <v>.</v>
      </c>
      <c r="AR12" t="str">
        <f ca="1">IF('Tabla de posibilidad'!AR12=1,SUM('Tabla de posibilidad'!$C12:AR12),".")</f>
        <v>.</v>
      </c>
      <c r="AS12" t="str">
        <f ca="1">IF('Tabla de posibilidad'!AS12=1,SUM('Tabla de posibilidad'!$C12:AS12),".")</f>
        <v>.</v>
      </c>
      <c r="AT12" t="str">
        <f ca="1">IF('Tabla de posibilidad'!AT12=1,SUM('Tabla de posibilidad'!$C12:AT12),".")</f>
        <v>.</v>
      </c>
      <c r="AU12" t="str">
        <f ca="1">IF('Tabla de posibilidad'!AU12=1,SUM('Tabla de posibilidad'!$C12:AU12),".")</f>
        <v>.</v>
      </c>
      <c r="AV12" t="str">
        <f ca="1">IF('Tabla de posibilidad'!AV12=1,SUM('Tabla de posibilidad'!$C12:AV12),".")</f>
        <v>.</v>
      </c>
      <c r="AW12" t="str">
        <f ca="1">IF('Tabla de posibilidad'!AW12=1,SUM('Tabla de posibilidad'!$C12:AW12),".")</f>
        <v>.</v>
      </c>
      <c r="AX12" t="str">
        <f ca="1">IF('Tabla de posibilidad'!AX12=1,SUM('Tabla de posibilidad'!$C12:AX12),".")</f>
        <v>.</v>
      </c>
      <c r="AY12" t="str">
        <f ca="1">IF('Tabla de posibilidad'!AY12=1,SUM('Tabla de posibilidad'!$C12:AY12),".")</f>
        <v>.</v>
      </c>
      <c r="AZ12" t="str">
        <f ca="1">IF('Tabla de posibilidad'!AZ12=1,SUM('Tabla de posibilidad'!$C12:AZ12),".")</f>
        <v>.</v>
      </c>
      <c r="BA12" t="str">
        <f ca="1">IF('Tabla de posibilidad'!BA12=1,SUM('Tabla de posibilidad'!$C12:BA12),".")</f>
        <v>.</v>
      </c>
      <c r="BB12" t="str">
        <f ca="1">IF('Tabla de posibilidad'!BB12=1,SUM('Tabla de posibilidad'!$C12:BB12),".")</f>
        <v>.</v>
      </c>
      <c r="BC12" t="str">
        <f ca="1">IF('Tabla de posibilidad'!BC12=1,SUM('Tabla de posibilidad'!$C12:BC12),".")</f>
        <v>.</v>
      </c>
      <c r="BD12" t="str">
        <f ca="1">IF('Tabla de posibilidad'!BD12=1,SUM('Tabla de posibilidad'!$C12:BD12),".")</f>
        <v>.</v>
      </c>
      <c r="BE12" t="str">
        <f ca="1">IF('Tabla de posibilidad'!BE12=1,SUM('Tabla de posibilidad'!$C12:BE12),".")</f>
        <v>.</v>
      </c>
      <c r="BF12" t="str">
        <f ca="1">IF('Tabla de posibilidad'!BF12=1,SUM('Tabla de posibilidad'!$C12:BF12),".")</f>
        <v>.</v>
      </c>
      <c r="BG12" t="str">
        <f ca="1">IF('Tabla de posibilidad'!BG12=1,SUM('Tabla de posibilidad'!$C12:BG12),".")</f>
        <v>.</v>
      </c>
      <c r="BH12" t="str">
        <f ca="1">IF('Tabla de posibilidad'!BH12=1,SUM('Tabla de posibilidad'!$C12:BH12),".")</f>
        <v>.</v>
      </c>
      <c r="BI12" t="str">
        <f ca="1">IF('Tabla de posibilidad'!BI12=1,SUM('Tabla de posibilidad'!$C12:BI12),".")</f>
        <v>.</v>
      </c>
    </row>
    <row r="13" spans="1:61" x14ac:dyDescent="0.25">
      <c r="A13" t="s">
        <v>87</v>
      </c>
      <c r="C13" t="str">
        <f ca="1">IF('Tabla de posibilidad'!C13=1,1,".")</f>
        <v>.</v>
      </c>
      <c r="D13" t="str">
        <f ca="1">IF('Tabla de posibilidad'!D13=1,SUM('Tabla de posibilidad'!$C13:D13),".")</f>
        <v>.</v>
      </c>
      <c r="E13" t="str">
        <f ca="1">IF('Tabla de posibilidad'!E13=1,SUM('Tabla de posibilidad'!$C13:E13),".")</f>
        <v>.</v>
      </c>
      <c r="F13" t="str">
        <f ca="1">IF('Tabla de posibilidad'!F13=1,SUM('Tabla de posibilidad'!$C13:F13),".")</f>
        <v>.</v>
      </c>
      <c r="G13" t="str">
        <f ca="1">IF('Tabla de posibilidad'!G13=1,SUM('Tabla de posibilidad'!$C13:G13),".")</f>
        <v>.</v>
      </c>
      <c r="H13" t="str">
        <f ca="1">IF('Tabla de posibilidad'!H13=1,SUM('Tabla de posibilidad'!$C13:H13),".")</f>
        <v>.</v>
      </c>
      <c r="I13" t="str">
        <f ca="1">IF('Tabla de posibilidad'!I13=1,SUM('Tabla de posibilidad'!$C13:I13),".")</f>
        <v>.</v>
      </c>
      <c r="J13" t="str">
        <f ca="1">IF('Tabla de posibilidad'!J13=1,SUM('Tabla de posibilidad'!$C13:J13),".")</f>
        <v>.</v>
      </c>
      <c r="K13" t="str">
        <f ca="1">IF('Tabla de posibilidad'!K13=1,SUM('Tabla de posibilidad'!$C13:K13),".")</f>
        <v>.</v>
      </c>
      <c r="L13" t="str">
        <f ca="1">IF('Tabla de posibilidad'!L13=1,SUM('Tabla de posibilidad'!$C13:L13),".")</f>
        <v>.</v>
      </c>
      <c r="M13" t="str">
        <f ca="1">IF('Tabla de posibilidad'!M13=1,SUM('Tabla de posibilidad'!$C13:M13),".")</f>
        <v>.</v>
      </c>
      <c r="N13" t="str">
        <f ca="1">IF('Tabla de posibilidad'!N13=1,SUM('Tabla de posibilidad'!$C13:N13),".")</f>
        <v>.</v>
      </c>
      <c r="O13" t="str">
        <f ca="1">IF('Tabla de posibilidad'!O13=1,SUM('Tabla de posibilidad'!$C13:O13),".")</f>
        <v>.</v>
      </c>
      <c r="P13" t="str">
        <f ca="1">IF('Tabla de posibilidad'!P13=1,SUM('Tabla de posibilidad'!$C13:P13),".")</f>
        <v>.</v>
      </c>
      <c r="Q13" t="str">
        <f ca="1">IF('Tabla de posibilidad'!Q13=1,SUM('Tabla de posibilidad'!$C13:Q13),".")</f>
        <v>.</v>
      </c>
      <c r="R13" t="str">
        <f ca="1">IF('Tabla de posibilidad'!R13=1,SUM('Tabla de posibilidad'!$C13:R13),".")</f>
        <v>.</v>
      </c>
      <c r="S13" t="str">
        <f ca="1">IF('Tabla de posibilidad'!S13=1,SUM('Tabla de posibilidad'!$C13:S13),".")</f>
        <v>.</v>
      </c>
      <c r="T13" t="str">
        <f ca="1">IF('Tabla de posibilidad'!T13=1,SUM('Tabla de posibilidad'!$C13:T13),".")</f>
        <v>.</v>
      </c>
      <c r="U13" t="str">
        <f ca="1">IF('Tabla de posibilidad'!U13=1,SUM('Tabla de posibilidad'!$C13:U13),".")</f>
        <v>.</v>
      </c>
      <c r="V13" t="str">
        <f ca="1">IF('Tabla de posibilidad'!V13=1,SUM('Tabla de posibilidad'!$C13:V13),".")</f>
        <v>.</v>
      </c>
      <c r="W13" t="str">
        <f ca="1">IF('Tabla de posibilidad'!W13=1,SUM('Tabla de posibilidad'!$C13:W13),".")</f>
        <v>.</v>
      </c>
      <c r="X13" t="str">
        <f ca="1">IF('Tabla de posibilidad'!X13=1,SUM('Tabla de posibilidad'!$C13:X13),".")</f>
        <v>.</v>
      </c>
      <c r="Y13" t="str">
        <f ca="1">IF('Tabla de posibilidad'!Y13=1,SUM('Tabla de posibilidad'!$C13:Y13),".")</f>
        <v>.</v>
      </c>
      <c r="Z13" t="str">
        <f ca="1">IF('Tabla de posibilidad'!Z13=1,SUM('Tabla de posibilidad'!$C13:Z13),".")</f>
        <v>.</v>
      </c>
      <c r="AA13" t="str">
        <f ca="1">IF('Tabla de posibilidad'!AA13=1,SUM('Tabla de posibilidad'!$C13:AA13),".")</f>
        <v>.</v>
      </c>
      <c r="AB13" t="str">
        <f ca="1">IF('Tabla de posibilidad'!AB13=1,SUM('Tabla de posibilidad'!$C13:AB13),".")</f>
        <v>.</v>
      </c>
      <c r="AC13" t="str">
        <f ca="1">IF('Tabla de posibilidad'!AC13=1,SUM('Tabla de posibilidad'!$C13:AC13),".")</f>
        <v>.</v>
      </c>
      <c r="AD13" t="str">
        <f ca="1">IF('Tabla de posibilidad'!AD13=1,SUM('Tabla de posibilidad'!$C13:AD13),".")</f>
        <v>.</v>
      </c>
      <c r="AE13" t="str">
        <f ca="1">IF('Tabla de posibilidad'!AE13=1,SUM('Tabla de posibilidad'!$C13:AE13),".")</f>
        <v>.</v>
      </c>
      <c r="AF13" t="str">
        <f ca="1">IF('Tabla de posibilidad'!AF13=1,SUM('Tabla de posibilidad'!$C13:AF13),".")</f>
        <v>.</v>
      </c>
      <c r="AG13" t="str">
        <f ca="1">IF('Tabla de posibilidad'!AG13=1,SUM('Tabla de posibilidad'!$C13:AG13),".")</f>
        <v>.</v>
      </c>
      <c r="AH13" t="str">
        <f ca="1">IF('Tabla de posibilidad'!AH13=1,SUM('Tabla de posibilidad'!$C13:AH13),".")</f>
        <v>.</v>
      </c>
      <c r="AI13" t="str">
        <f ca="1">IF('Tabla de posibilidad'!AI13=1,SUM('Tabla de posibilidad'!$C13:AI13),".")</f>
        <v>.</v>
      </c>
      <c r="AJ13" t="str">
        <f ca="1">IF('Tabla de posibilidad'!AJ13=1,SUM('Tabla de posibilidad'!$C13:AJ13),".")</f>
        <v>.</v>
      </c>
      <c r="AK13" t="str">
        <f ca="1">IF('Tabla de posibilidad'!AK13=1,SUM('Tabla de posibilidad'!$C13:AK13),".")</f>
        <v>.</v>
      </c>
      <c r="AL13" t="str">
        <f ca="1">IF('Tabla de posibilidad'!AL13=1,SUM('Tabla de posibilidad'!$C13:AL13),".")</f>
        <v>.</v>
      </c>
      <c r="AM13" t="str">
        <f ca="1">IF('Tabla de posibilidad'!AM13=1,SUM('Tabla de posibilidad'!$C13:AM13),".")</f>
        <v>.</v>
      </c>
      <c r="AN13" t="str">
        <f ca="1">IF('Tabla de posibilidad'!AN13=1,SUM('Tabla de posibilidad'!$C13:AN13),".")</f>
        <v>.</v>
      </c>
      <c r="AO13" t="str">
        <f ca="1">IF('Tabla de posibilidad'!AO13=1,SUM('Tabla de posibilidad'!$C13:AO13),".")</f>
        <v>.</v>
      </c>
      <c r="AP13" t="str">
        <f ca="1">IF('Tabla de posibilidad'!AP13=1,SUM('Tabla de posibilidad'!$C13:AP13),".")</f>
        <v>.</v>
      </c>
      <c r="AQ13" t="str">
        <f ca="1">IF('Tabla de posibilidad'!AQ13=1,SUM('Tabla de posibilidad'!$C13:AQ13),".")</f>
        <v>.</v>
      </c>
      <c r="AR13" t="str">
        <f ca="1">IF('Tabla de posibilidad'!AR13=1,SUM('Tabla de posibilidad'!$C13:AR13),".")</f>
        <v>.</v>
      </c>
      <c r="AS13" t="str">
        <f ca="1">IF('Tabla de posibilidad'!AS13=1,SUM('Tabla de posibilidad'!$C13:AS13),".")</f>
        <v>.</v>
      </c>
      <c r="AT13" t="str">
        <f ca="1">IF('Tabla de posibilidad'!AT13=1,SUM('Tabla de posibilidad'!$C13:AT13),".")</f>
        <v>.</v>
      </c>
      <c r="AU13" t="str">
        <f ca="1">IF('Tabla de posibilidad'!AU13=1,SUM('Tabla de posibilidad'!$C13:AU13),".")</f>
        <v>.</v>
      </c>
      <c r="AV13" t="str">
        <f ca="1">IF('Tabla de posibilidad'!AV13=1,SUM('Tabla de posibilidad'!$C13:AV13),".")</f>
        <v>.</v>
      </c>
      <c r="AW13" t="str">
        <f ca="1">IF('Tabla de posibilidad'!AW13=1,SUM('Tabla de posibilidad'!$C13:AW13),".")</f>
        <v>.</v>
      </c>
      <c r="AX13" t="str">
        <f ca="1">IF('Tabla de posibilidad'!AX13=1,SUM('Tabla de posibilidad'!$C13:AX13),".")</f>
        <v>.</v>
      </c>
      <c r="AY13" t="str">
        <f ca="1">IF('Tabla de posibilidad'!AY13=1,SUM('Tabla de posibilidad'!$C13:AY13),".")</f>
        <v>.</v>
      </c>
      <c r="AZ13" t="str">
        <f ca="1">IF('Tabla de posibilidad'!AZ13=1,SUM('Tabla de posibilidad'!$C13:AZ13),".")</f>
        <v>.</v>
      </c>
      <c r="BA13" t="str">
        <f ca="1">IF('Tabla de posibilidad'!BA13=1,SUM('Tabla de posibilidad'!$C13:BA13),".")</f>
        <v>.</v>
      </c>
      <c r="BB13" t="str">
        <f ca="1">IF('Tabla de posibilidad'!BB13=1,SUM('Tabla de posibilidad'!$C13:BB13),".")</f>
        <v>.</v>
      </c>
      <c r="BC13" t="str">
        <f ca="1">IF('Tabla de posibilidad'!BC13=1,SUM('Tabla de posibilidad'!$C13:BC13),".")</f>
        <v>.</v>
      </c>
      <c r="BD13" t="str">
        <f ca="1">IF('Tabla de posibilidad'!BD13=1,SUM('Tabla de posibilidad'!$C13:BD13),".")</f>
        <v>.</v>
      </c>
      <c r="BE13" t="str">
        <f ca="1">IF('Tabla de posibilidad'!BE13=1,SUM('Tabla de posibilidad'!$C13:BE13),".")</f>
        <v>.</v>
      </c>
      <c r="BF13" t="str">
        <f ca="1">IF('Tabla de posibilidad'!BF13=1,SUM('Tabla de posibilidad'!$C13:BF13),".")</f>
        <v>.</v>
      </c>
      <c r="BG13" t="str">
        <f ca="1">IF('Tabla de posibilidad'!BG13=1,SUM('Tabla de posibilidad'!$C13:BG13),".")</f>
        <v>.</v>
      </c>
      <c r="BH13" t="str">
        <f ca="1">IF('Tabla de posibilidad'!BH13=1,SUM('Tabla de posibilidad'!$C13:BH13),".")</f>
        <v>.</v>
      </c>
      <c r="BI13" t="str">
        <f ca="1">IF('Tabla de posibilidad'!BI13=1,SUM('Tabla de posibilidad'!$C13:BI13),".")</f>
        <v>.</v>
      </c>
    </row>
    <row r="14" spans="1:61" x14ac:dyDescent="0.25">
      <c r="A14" t="s">
        <v>88</v>
      </c>
      <c r="C14" t="str">
        <f ca="1">IF('Tabla de posibilidad'!C14=1,1,".")</f>
        <v>.</v>
      </c>
      <c r="D14" t="str">
        <f ca="1">IF('Tabla de posibilidad'!D14=1,SUM('Tabla de posibilidad'!$C14:D14),".")</f>
        <v>.</v>
      </c>
      <c r="E14" t="str">
        <f ca="1">IF('Tabla de posibilidad'!E14=1,SUM('Tabla de posibilidad'!$C14:E14),".")</f>
        <v>.</v>
      </c>
      <c r="F14" t="str">
        <f ca="1">IF('Tabla de posibilidad'!F14=1,SUM('Tabla de posibilidad'!$C14:F14),".")</f>
        <v>.</v>
      </c>
      <c r="G14" t="str">
        <f ca="1">IF('Tabla de posibilidad'!G14=1,SUM('Tabla de posibilidad'!$C14:G14),".")</f>
        <v>.</v>
      </c>
      <c r="H14" t="str">
        <f ca="1">IF('Tabla de posibilidad'!H14=1,SUM('Tabla de posibilidad'!$C14:H14),".")</f>
        <v>.</v>
      </c>
      <c r="I14" t="str">
        <f ca="1">IF('Tabla de posibilidad'!I14=1,SUM('Tabla de posibilidad'!$C14:I14),".")</f>
        <v>.</v>
      </c>
      <c r="J14" t="str">
        <f ca="1">IF('Tabla de posibilidad'!J14=1,SUM('Tabla de posibilidad'!$C14:J14),".")</f>
        <v>.</v>
      </c>
      <c r="K14" t="str">
        <f ca="1">IF('Tabla de posibilidad'!K14=1,SUM('Tabla de posibilidad'!$C14:K14),".")</f>
        <v>.</v>
      </c>
      <c r="L14" t="str">
        <f ca="1">IF('Tabla de posibilidad'!L14=1,SUM('Tabla de posibilidad'!$C14:L14),".")</f>
        <v>.</v>
      </c>
      <c r="M14" t="str">
        <f ca="1">IF('Tabla de posibilidad'!M14=1,SUM('Tabla de posibilidad'!$C14:M14),".")</f>
        <v>.</v>
      </c>
      <c r="N14" t="str">
        <f ca="1">IF('Tabla de posibilidad'!N14=1,SUM('Tabla de posibilidad'!$C14:N14),".")</f>
        <v>.</v>
      </c>
      <c r="O14" t="str">
        <f ca="1">IF('Tabla de posibilidad'!O14=1,SUM('Tabla de posibilidad'!$C14:O14),".")</f>
        <v>.</v>
      </c>
      <c r="P14" t="str">
        <f ca="1">IF('Tabla de posibilidad'!P14=1,SUM('Tabla de posibilidad'!$C14:P14),".")</f>
        <v>.</v>
      </c>
      <c r="Q14" t="str">
        <f ca="1">IF('Tabla de posibilidad'!Q14=1,SUM('Tabla de posibilidad'!$C14:Q14),".")</f>
        <v>.</v>
      </c>
      <c r="R14" t="str">
        <f ca="1">IF('Tabla de posibilidad'!R14=1,SUM('Tabla de posibilidad'!$C14:R14),".")</f>
        <v>.</v>
      </c>
      <c r="S14" t="str">
        <f ca="1">IF('Tabla de posibilidad'!S14=1,SUM('Tabla de posibilidad'!$C14:S14),".")</f>
        <v>.</v>
      </c>
      <c r="T14" t="str">
        <f ca="1">IF('Tabla de posibilidad'!T14=1,SUM('Tabla de posibilidad'!$C14:T14),".")</f>
        <v>.</v>
      </c>
      <c r="U14" t="str">
        <f ca="1">IF('Tabla de posibilidad'!U14=1,SUM('Tabla de posibilidad'!$C14:U14),".")</f>
        <v>.</v>
      </c>
      <c r="V14" t="str">
        <f ca="1">IF('Tabla de posibilidad'!V14=1,SUM('Tabla de posibilidad'!$C14:V14),".")</f>
        <v>.</v>
      </c>
      <c r="W14" t="str">
        <f ca="1">IF('Tabla de posibilidad'!W14=1,SUM('Tabla de posibilidad'!$C14:W14),".")</f>
        <v>.</v>
      </c>
      <c r="X14" t="str">
        <f ca="1">IF('Tabla de posibilidad'!X14=1,SUM('Tabla de posibilidad'!$C14:X14),".")</f>
        <v>.</v>
      </c>
      <c r="Y14" t="str">
        <f ca="1">IF('Tabla de posibilidad'!Y14=1,SUM('Tabla de posibilidad'!$C14:Y14),".")</f>
        <v>.</v>
      </c>
      <c r="Z14" t="str">
        <f ca="1">IF('Tabla de posibilidad'!Z14=1,SUM('Tabla de posibilidad'!$C14:Z14),".")</f>
        <v>.</v>
      </c>
      <c r="AA14">
        <f ca="1">IF('Tabla de posibilidad'!AA14=1,SUM('Tabla de posibilidad'!$C14:AA14),".")</f>
        <v>1</v>
      </c>
      <c r="AB14">
        <f ca="1">IF('Tabla de posibilidad'!AB14=1,SUM('Tabla de posibilidad'!$C14:AB14),".")</f>
        <v>2</v>
      </c>
      <c r="AC14">
        <f ca="1">IF('Tabla de posibilidad'!AC14=1,SUM('Tabla de posibilidad'!$C14:AC14),".")</f>
        <v>3</v>
      </c>
      <c r="AD14">
        <f ca="1">IF('Tabla de posibilidad'!AD14=1,SUM('Tabla de posibilidad'!$C14:AD14),".")</f>
        <v>4</v>
      </c>
      <c r="AE14">
        <f ca="1">IF('Tabla de posibilidad'!AE14=1,SUM('Tabla de posibilidad'!$C14:AE14),".")</f>
        <v>5</v>
      </c>
      <c r="AF14" t="str">
        <f ca="1">IF('Tabla de posibilidad'!AF14=1,SUM('Tabla de posibilidad'!$C14:AF14),".")</f>
        <v>.</v>
      </c>
      <c r="AG14" t="str">
        <f ca="1">IF('Tabla de posibilidad'!AG14=1,SUM('Tabla de posibilidad'!$C14:AG14),".")</f>
        <v>.</v>
      </c>
      <c r="AH14" t="str">
        <f ca="1">IF('Tabla de posibilidad'!AH14=1,SUM('Tabla de posibilidad'!$C14:AH14),".")</f>
        <v>.</v>
      </c>
      <c r="AI14" t="str">
        <f ca="1">IF('Tabla de posibilidad'!AI14=1,SUM('Tabla de posibilidad'!$C14:AI14),".")</f>
        <v>.</v>
      </c>
      <c r="AJ14" t="str">
        <f ca="1">IF('Tabla de posibilidad'!AJ14=1,SUM('Tabla de posibilidad'!$C14:AJ14),".")</f>
        <v>.</v>
      </c>
      <c r="AK14" t="str">
        <f ca="1">IF('Tabla de posibilidad'!AK14=1,SUM('Tabla de posibilidad'!$C14:AK14),".")</f>
        <v>.</v>
      </c>
      <c r="AL14" t="str">
        <f ca="1">IF('Tabla de posibilidad'!AL14=1,SUM('Tabla de posibilidad'!$C14:AL14),".")</f>
        <v>.</v>
      </c>
      <c r="AM14" t="str">
        <f ca="1">IF('Tabla de posibilidad'!AM14=1,SUM('Tabla de posibilidad'!$C14:AM14),".")</f>
        <v>.</v>
      </c>
      <c r="AN14" t="str">
        <f ca="1">IF('Tabla de posibilidad'!AN14=1,SUM('Tabla de posibilidad'!$C14:AN14),".")</f>
        <v>.</v>
      </c>
      <c r="AO14" t="str">
        <f ca="1">IF('Tabla de posibilidad'!AO14=1,SUM('Tabla de posibilidad'!$C14:AO14),".")</f>
        <v>.</v>
      </c>
      <c r="AP14" t="str">
        <f ca="1">IF('Tabla de posibilidad'!AP14=1,SUM('Tabla de posibilidad'!$C14:AP14),".")</f>
        <v>.</v>
      </c>
      <c r="AQ14" t="str">
        <f ca="1">IF('Tabla de posibilidad'!AQ14=1,SUM('Tabla de posibilidad'!$C14:AQ14),".")</f>
        <v>.</v>
      </c>
      <c r="AR14" t="str">
        <f ca="1">IF('Tabla de posibilidad'!AR14=1,SUM('Tabla de posibilidad'!$C14:AR14),".")</f>
        <v>.</v>
      </c>
      <c r="AS14" t="str">
        <f ca="1">IF('Tabla de posibilidad'!AS14=1,SUM('Tabla de posibilidad'!$C14:AS14),".")</f>
        <v>.</v>
      </c>
      <c r="AT14" t="str">
        <f ca="1">IF('Tabla de posibilidad'!AT14=1,SUM('Tabla de posibilidad'!$C14:AT14),".")</f>
        <v>.</v>
      </c>
      <c r="AU14" t="str">
        <f ca="1">IF('Tabla de posibilidad'!AU14=1,SUM('Tabla de posibilidad'!$C14:AU14),".")</f>
        <v>.</v>
      </c>
      <c r="AV14" t="str">
        <f ca="1">IF('Tabla de posibilidad'!AV14=1,SUM('Tabla de posibilidad'!$C14:AV14),".")</f>
        <v>.</v>
      </c>
      <c r="AW14" t="str">
        <f ca="1">IF('Tabla de posibilidad'!AW14=1,SUM('Tabla de posibilidad'!$C14:AW14),".")</f>
        <v>.</v>
      </c>
      <c r="AX14" t="str">
        <f ca="1">IF('Tabla de posibilidad'!AX14=1,SUM('Tabla de posibilidad'!$C14:AX14),".")</f>
        <v>.</v>
      </c>
      <c r="AY14" t="str">
        <f ca="1">IF('Tabla de posibilidad'!AY14=1,SUM('Tabla de posibilidad'!$C14:AY14),".")</f>
        <v>.</v>
      </c>
      <c r="AZ14" t="str">
        <f ca="1">IF('Tabla de posibilidad'!AZ14=1,SUM('Tabla de posibilidad'!$C14:AZ14),".")</f>
        <v>.</v>
      </c>
      <c r="BA14" t="str">
        <f ca="1">IF('Tabla de posibilidad'!BA14=1,SUM('Tabla de posibilidad'!$C14:BA14),".")</f>
        <v>.</v>
      </c>
      <c r="BB14" t="str">
        <f ca="1">IF('Tabla de posibilidad'!BB14=1,SUM('Tabla de posibilidad'!$C14:BB14),".")</f>
        <v>.</v>
      </c>
      <c r="BC14" t="str">
        <f ca="1">IF('Tabla de posibilidad'!BC14=1,SUM('Tabla de posibilidad'!$C14:BC14),".")</f>
        <v>.</v>
      </c>
      <c r="BD14" t="str">
        <f ca="1">IF('Tabla de posibilidad'!BD14=1,SUM('Tabla de posibilidad'!$C14:BD14),".")</f>
        <v>.</v>
      </c>
      <c r="BE14" t="str">
        <f ca="1">IF('Tabla de posibilidad'!BE14=1,SUM('Tabla de posibilidad'!$C14:BE14),".")</f>
        <v>.</v>
      </c>
      <c r="BF14" t="str">
        <f ca="1">IF('Tabla de posibilidad'!BF14=1,SUM('Tabla de posibilidad'!$C14:BF14),".")</f>
        <v>.</v>
      </c>
      <c r="BG14" t="str">
        <f ca="1">IF('Tabla de posibilidad'!BG14=1,SUM('Tabla de posibilidad'!$C14:BG14),".")</f>
        <v>.</v>
      </c>
      <c r="BH14" t="str">
        <f ca="1">IF('Tabla de posibilidad'!BH14=1,SUM('Tabla de posibilidad'!$C14:BH14),".")</f>
        <v>.</v>
      </c>
      <c r="BI14" t="str">
        <f ca="1">IF('Tabla de posibilidad'!BI14=1,SUM('Tabla de posibilidad'!$C14:BI14),".")</f>
        <v>.</v>
      </c>
    </row>
    <row r="15" spans="1:61" x14ac:dyDescent="0.25">
      <c r="A15" t="s">
        <v>90</v>
      </c>
      <c r="C15" t="str">
        <f ca="1">IF('Tabla de posibilidad'!C15=1,1,".")</f>
        <v>.</v>
      </c>
      <c r="D15" t="str">
        <f ca="1">IF('Tabla de posibilidad'!D15=1,SUM('Tabla de posibilidad'!$C15:D15),".")</f>
        <v>.</v>
      </c>
      <c r="E15" t="str">
        <f ca="1">IF('Tabla de posibilidad'!E15=1,SUM('Tabla de posibilidad'!$C15:E15),".")</f>
        <v>.</v>
      </c>
      <c r="F15" t="str">
        <f ca="1">IF('Tabla de posibilidad'!F15=1,SUM('Tabla de posibilidad'!$C15:F15),".")</f>
        <v>.</v>
      </c>
      <c r="G15" t="str">
        <f ca="1">IF('Tabla de posibilidad'!G15=1,SUM('Tabla de posibilidad'!$C15:G15),".")</f>
        <v>.</v>
      </c>
      <c r="H15" t="str">
        <f ca="1">IF('Tabla de posibilidad'!H15=1,SUM('Tabla de posibilidad'!$C15:H15),".")</f>
        <v>.</v>
      </c>
      <c r="I15" t="str">
        <f ca="1">IF('Tabla de posibilidad'!I15=1,SUM('Tabla de posibilidad'!$C15:I15),".")</f>
        <v>.</v>
      </c>
      <c r="J15" t="str">
        <f ca="1">IF('Tabla de posibilidad'!J15=1,SUM('Tabla de posibilidad'!$C15:J15),".")</f>
        <v>.</v>
      </c>
      <c r="K15" t="str">
        <f ca="1">IF('Tabla de posibilidad'!K15=1,SUM('Tabla de posibilidad'!$C15:K15),".")</f>
        <v>.</v>
      </c>
      <c r="L15" t="str">
        <f ca="1">IF('Tabla de posibilidad'!L15=1,SUM('Tabla de posibilidad'!$C15:L15),".")</f>
        <v>.</v>
      </c>
      <c r="M15" t="str">
        <f ca="1">IF('Tabla de posibilidad'!M15=1,SUM('Tabla de posibilidad'!$C15:M15),".")</f>
        <v>.</v>
      </c>
      <c r="N15" t="str">
        <f ca="1">IF('Tabla de posibilidad'!N15=1,SUM('Tabla de posibilidad'!$C15:N15),".")</f>
        <v>.</v>
      </c>
      <c r="O15" t="str">
        <f ca="1">IF('Tabla de posibilidad'!O15=1,SUM('Tabla de posibilidad'!$C15:O15),".")</f>
        <v>.</v>
      </c>
      <c r="P15" t="str">
        <f ca="1">IF('Tabla de posibilidad'!P15=1,SUM('Tabla de posibilidad'!$C15:P15),".")</f>
        <v>.</v>
      </c>
      <c r="Q15" t="str">
        <f ca="1">IF('Tabla de posibilidad'!Q15=1,SUM('Tabla de posibilidad'!$C15:Q15),".")</f>
        <v>.</v>
      </c>
      <c r="R15" t="str">
        <f ca="1">IF('Tabla de posibilidad'!R15=1,SUM('Tabla de posibilidad'!$C15:R15),".")</f>
        <v>.</v>
      </c>
      <c r="S15" t="str">
        <f ca="1">IF('Tabla de posibilidad'!S15=1,SUM('Tabla de posibilidad'!$C15:S15),".")</f>
        <v>.</v>
      </c>
      <c r="T15" t="str">
        <f ca="1">IF('Tabla de posibilidad'!T15=1,SUM('Tabla de posibilidad'!$C15:T15),".")</f>
        <v>.</v>
      </c>
      <c r="U15" t="str">
        <f ca="1">IF('Tabla de posibilidad'!U15=1,SUM('Tabla de posibilidad'!$C15:U15),".")</f>
        <v>.</v>
      </c>
      <c r="V15" t="str">
        <f ca="1">IF('Tabla de posibilidad'!V15=1,SUM('Tabla de posibilidad'!$C15:V15),".")</f>
        <v>.</v>
      </c>
      <c r="W15" t="str">
        <f ca="1">IF('Tabla de posibilidad'!W15=1,SUM('Tabla de posibilidad'!$C15:W15),".")</f>
        <v>.</v>
      </c>
      <c r="X15" t="str">
        <f ca="1">IF('Tabla de posibilidad'!X15=1,SUM('Tabla de posibilidad'!$C15:X15),".")</f>
        <v>.</v>
      </c>
      <c r="Y15" t="str">
        <f ca="1">IF('Tabla de posibilidad'!Y15=1,SUM('Tabla de posibilidad'!$C15:Y15),".")</f>
        <v>.</v>
      </c>
      <c r="Z15" t="str">
        <f ca="1">IF('Tabla de posibilidad'!Z15=1,SUM('Tabla de posibilidad'!$C15:Z15),".")</f>
        <v>.</v>
      </c>
      <c r="AA15" t="str">
        <f ca="1">IF('Tabla de posibilidad'!AA15=1,SUM('Tabla de posibilidad'!$C15:AA15),".")</f>
        <v>.</v>
      </c>
      <c r="AB15" t="str">
        <f ca="1">IF('Tabla de posibilidad'!AB15=1,SUM('Tabla de posibilidad'!$C15:AB15),".")</f>
        <v>.</v>
      </c>
      <c r="AC15" t="str">
        <f ca="1">IF('Tabla de posibilidad'!AC15=1,SUM('Tabla de posibilidad'!$C15:AC15),".")</f>
        <v>.</v>
      </c>
      <c r="AD15" t="str">
        <f ca="1">IF('Tabla de posibilidad'!AD15=1,SUM('Tabla de posibilidad'!$C15:AD15),".")</f>
        <v>.</v>
      </c>
      <c r="AE15" t="str">
        <f ca="1">IF('Tabla de posibilidad'!AE15=1,SUM('Tabla de posibilidad'!$C15:AE15),".")</f>
        <v>.</v>
      </c>
      <c r="AF15" t="str">
        <f ca="1">IF('Tabla de posibilidad'!AF15=1,SUM('Tabla de posibilidad'!$C15:AF15),".")</f>
        <v>.</v>
      </c>
      <c r="AG15" t="str">
        <f ca="1">IF('Tabla de posibilidad'!AG15=1,SUM('Tabla de posibilidad'!$C15:AG15),".")</f>
        <v>.</v>
      </c>
      <c r="AH15" t="str">
        <f ca="1">IF('Tabla de posibilidad'!AH15=1,SUM('Tabla de posibilidad'!$C15:AH15),".")</f>
        <v>.</v>
      </c>
      <c r="AI15" t="str">
        <f ca="1">IF('Tabla de posibilidad'!AI15=1,SUM('Tabla de posibilidad'!$C15:AI15),".")</f>
        <v>.</v>
      </c>
      <c r="AJ15" t="str">
        <f ca="1">IF('Tabla de posibilidad'!AJ15=1,SUM('Tabla de posibilidad'!$C15:AJ15),".")</f>
        <v>.</v>
      </c>
      <c r="AK15" t="str">
        <f ca="1">IF('Tabla de posibilidad'!AK15=1,SUM('Tabla de posibilidad'!$C15:AK15),".")</f>
        <v>.</v>
      </c>
      <c r="AL15" t="str">
        <f ca="1">IF('Tabla de posibilidad'!AL15=1,SUM('Tabla de posibilidad'!$C15:AL15),".")</f>
        <v>.</v>
      </c>
      <c r="AM15" t="str">
        <f ca="1">IF('Tabla de posibilidad'!AM15=1,SUM('Tabla de posibilidad'!$C15:AM15),".")</f>
        <v>.</v>
      </c>
      <c r="AN15" t="str">
        <f ca="1">IF('Tabla de posibilidad'!AN15=1,SUM('Tabla de posibilidad'!$C15:AN15),".")</f>
        <v>.</v>
      </c>
      <c r="AO15" t="str">
        <f ca="1">IF('Tabla de posibilidad'!AO15=1,SUM('Tabla de posibilidad'!$C15:AO15),".")</f>
        <v>.</v>
      </c>
      <c r="AP15" t="str">
        <f ca="1">IF('Tabla de posibilidad'!AP15=1,SUM('Tabla de posibilidad'!$C15:AP15),".")</f>
        <v>.</v>
      </c>
      <c r="AQ15" t="str">
        <f ca="1">IF('Tabla de posibilidad'!AQ15=1,SUM('Tabla de posibilidad'!$C15:AQ15),".")</f>
        <v>.</v>
      </c>
      <c r="AR15" t="str">
        <f ca="1">IF('Tabla de posibilidad'!AR15=1,SUM('Tabla de posibilidad'!$C15:AR15),".")</f>
        <v>.</v>
      </c>
      <c r="AS15" t="str">
        <f ca="1">IF('Tabla de posibilidad'!AS15=1,SUM('Tabla de posibilidad'!$C15:AS15),".")</f>
        <v>.</v>
      </c>
      <c r="AT15" t="str">
        <f ca="1">IF('Tabla de posibilidad'!AT15=1,SUM('Tabla de posibilidad'!$C15:AT15),".")</f>
        <v>.</v>
      </c>
      <c r="AU15" t="str">
        <f ca="1">IF('Tabla de posibilidad'!AU15=1,SUM('Tabla de posibilidad'!$C15:AU15),".")</f>
        <v>.</v>
      </c>
      <c r="AV15" t="str">
        <f ca="1">IF('Tabla de posibilidad'!AV15=1,SUM('Tabla de posibilidad'!$C15:AV15),".")</f>
        <v>.</v>
      </c>
      <c r="AW15" t="str">
        <f ca="1">IF('Tabla de posibilidad'!AW15=1,SUM('Tabla de posibilidad'!$C15:AW15),".")</f>
        <v>.</v>
      </c>
      <c r="AX15" t="str">
        <f ca="1">IF('Tabla de posibilidad'!AX15=1,SUM('Tabla de posibilidad'!$C15:AX15),".")</f>
        <v>.</v>
      </c>
      <c r="AY15" t="str">
        <f ca="1">IF('Tabla de posibilidad'!AY15=1,SUM('Tabla de posibilidad'!$C15:AY15),".")</f>
        <v>.</v>
      </c>
      <c r="AZ15" t="str">
        <f ca="1">IF('Tabla de posibilidad'!AZ15=1,SUM('Tabla de posibilidad'!$C15:AZ15),".")</f>
        <v>.</v>
      </c>
      <c r="BA15" t="str">
        <f ca="1">IF('Tabla de posibilidad'!BA15=1,SUM('Tabla de posibilidad'!$C15:BA15),".")</f>
        <v>.</v>
      </c>
      <c r="BB15" t="str">
        <f ca="1">IF('Tabla de posibilidad'!BB15=1,SUM('Tabla de posibilidad'!$C15:BB15),".")</f>
        <v>.</v>
      </c>
      <c r="BC15" t="str">
        <f ca="1">IF('Tabla de posibilidad'!BC15=1,SUM('Tabla de posibilidad'!$C15:BC15),".")</f>
        <v>.</v>
      </c>
      <c r="BD15" t="str">
        <f ca="1">IF('Tabla de posibilidad'!BD15=1,SUM('Tabla de posibilidad'!$C15:BD15),".")</f>
        <v>.</v>
      </c>
      <c r="BE15" t="str">
        <f ca="1">IF('Tabla de posibilidad'!BE15=1,SUM('Tabla de posibilidad'!$C15:BE15),".")</f>
        <v>.</v>
      </c>
      <c r="BF15" t="str">
        <f ca="1">IF('Tabla de posibilidad'!BF15=1,SUM('Tabla de posibilidad'!$C15:BF15),".")</f>
        <v>.</v>
      </c>
      <c r="BG15" t="str">
        <f ca="1">IF('Tabla de posibilidad'!BG15=1,SUM('Tabla de posibilidad'!$C15:BG15),".")</f>
        <v>.</v>
      </c>
      <c r="BH15" t="str">
        <f ca="1">IF('Tabla de posibilidad'!BH15=1,SUM('Tabla de posibilidad'!$C15:BH15),".")</f>
        <v>.</v>
      </c>
      <c r="BI15" t="str">
        <f ca="1">IF('Tabla de posibilidad'!BI15=1,SUM('Tabla de posibilidad'!$C15:BI15),".")</f>
        <v>.</v>
      </c>
    </row>
    <row r="16" spans="1:61" x14ac:dyDescent="0.25">
      <c r="A16" t="s">
        <v>89</v>
      </c>
      <c r="C16" t="str">
        <f ca="1">IF('Tabla de posibilidad'!C16=1,1,".")</f>
        <v>.</v>
      </c>
      <c r="D16" t="str">
        <f ca="1">IF('Tabla de posibilidad'!D16=1,SUM('Tabla de posibilidad'!$C16:D16),".")</f>
        <v>.</v>
      </c>
      <c r="E16" t="str">
        <f ca="1">IF('Tabla de posibilidad'!E16=1,SUM('Tabla de posibilidad'!$C16:E16),".")</f>
        <v>.</v>
      </c>
      <c r="F16" t="str">
        <f ca="1">IF('Tabla de posibilidad'!F16=1,SUM('Tabla de posibilidad'!$C16:F16),".")</f>
        <v>.</v>
      </c>
      <c r="G16" t="str">
        <f ca="1">IF('Tabla de posibilidad'!G16=1,SUM('Tabla de posibilidad'!$C16:G16),".")</f>
        <v>.</v>
      </c>
      <c r="H16" t="str">
        <f ca="1">IF('Tabla de posibilidad'!H16=1,SUM('Tabla de posibilidad'!$C16:H16),".")</f>
        <v>.</v>
      </c>
      <c r="I16" t="str">
        <f ca="1">IF('Tabla de posibilidad'!I16=1,SUM('Tabla de posibilidad'!$C16:I16),".")</f>
        <v>.</v>
      </c>
      <c r="J16" t="str">
        <f ca="1">IF('Tabla de posibilidad'!J16=1,SUM('Tabla de posibilidad'!$C16:J16),".")</f>
        <v>.</v>
      </c>
      <c r="K16" t="str">
        <f ca="1">IF('Tabla de posibilidad'!K16=1,SUM('Tabla de posibilidad'!$C16:K16),".")</f>
        <v>.</v>
      </c>
      <c r="L16" t="str">
        <f ca="1">IF('Tabla de posibilidad'!L16=1,SUM('Tabla de posibilidad'!$C16:L16),".")</f>
        <v>.</v>
      </c>
      <c r="M16" t="str">
        <f ca="1">IF('Tabla de posibilidad'!M16=1,SUM('Tabla de posibilidad'!$C16:M16),".")</f>
        <v>.</v>
      </c>
      <c r="N16" t="str">
        <f ca="1">IF('Tabla de posibilidad'!N16=1,SUM('Tabla de posibilidad'!$C16:N16),".")</f>
        <v>.</v>
      </c>
      <c r="O16" t="str">
        <f ca="1">IF('Tabla de posibilidad'!O16=1,SUM('Tabla de posibilidad'!$C16:O16),".")</f>
        <v>.</v>
      </c>
      <c r="P16" t="str">
        <f ca="1">IF('Tabla de posibilidad'!P16=1,SUM('Tabla de posibilidad'!$C16:P16),".")</f>
        <v>.</v>
      </c>
      <c r="Q16" t="str">
        <f ca="1">IF('Tabla de posibilidad'!Q16=1,SUM('Tabla de posibilidad'!$C16:Q16),".")</f>
        <v>.</v>
      </c>
      <c r="R16" t="str">
        <f ca="1">IF('Tabla de posibilidad'!R16=1,SUM('Tabla de posibilidad'!$C16:R16),".")</f>
        <v>.</v>
      </c>
      <c r="S16" t="str">
        <f ca="1">IF('Tabla de posibilidad'!S16=1,SUM('Tabla de posibilidad'!$C16:S16),".")</f>
        <v>.</v>
      </c>
      <c r="T16" t="str">
        <f ca="1">IF('Tabla de posibilidad'!T16=1,SUM('Tabla de posibilidad'!$C16:T16),".")</f>
        <v>.</v>
      </c>
      <c r="U16" t="str">
        <f ca="1">IF('Tabla de posibilidad'!U16=1,SUM('Tabla de posibilidad'!$C16:U16),".")</f>
        <v>.</v>
      </c>
      <c r="V16" t="str">
        <f ca="1">IF('Tabla de posibilidad'!V16=1,SUM('Tabla de posibilidad'!$C16:V16),".")</f>
        <v>.</v>
      </c>
      <c r="W16" t="str">
        <f ca="1">IF('Tabla de posibilidad'!W16=1,SUM('Tabla de posibilidad'!$C16:W16),".")</f>
        <v>.</v>
      </c>
      <c r="X16" t="str">
        <f ca="1">IF('Tabla de posibilidad'!X16=1,SUM('Tabla de posibilidad'!$C16:X16),".")</f>
        <v>.</v>
      </c>
      <c r="Y16" t="str">
        <f ca="1">IF('Tabla de posibilidad'!Y16=1,SUM('Tabla de posibilidad'!$C16:Y16),".")</f>
        <v>.</v>
      </c>
      <c r="Z16" t="str">
        <f ca="1">IF('Tabla de posibilidad'!Z16=1,SUM('Tabla de posibilidad'!$C16:Z16),".")</f>
        <v>.</v>
      </c>
      <c r="AA16">
        <f ca="1">IF('Tabla de posibilidad'!AA16=1,SUM('Tabla de posibilidad'!$C16:AA16),".")</f>
        <v>1</v>
      </c>
      <c r="AB16">
        <f ca="1">IF('Tabla de posibilidad'!AB16=1,SUM('Tabla de posibilidad'!$C16:AB16),".")</f>
        <v>2</v>
      </c>
      <c r="AC16">
        <f ca="1">IF('Tabla de posibilidad'!AC16=1,SUM('Tabla de posibilidad'!$C16:AC16),".")</f>
        <v>3</v>
      </c>
      <c r="AD16">
        <f ca="1">IF('Tabla de posibilidad'!AD16=1,SUM('Tabla de posibilidad'!$C16:AD16),".")</f>
        <v>4</v>
      </c>
      <c r="AE16">
        <f ca="1">IF('Tabla de posibilidad'!AE16=1,SUM('Tabla de posibilidad'!$C16:AE16),".")</f>
        <v>5</v>
      </c>
      <c r="AF16" t="str">
        <f ca="1">IF('Tabla de posibilidad'!AF16=1,SUM('Tabla de posibilidad'!$C16:AF16),".")</f>
        <v>.</v>
      </c>
      <c r="AG16" t="str">
        <f ca="1">IF('Tabla de posibilidad'!AG16=1,SUM('Tabla de posibilidad'!$C16:AG16),".")</f>
        <v>.</v>
      </c>
      <c r="AH16" t="str">
        <f ca="1">IF('Tabla de posibilidad'!AH16=1,SUM('Tabla de posibilidad'!$C16:AH16),".")</f>
        <v>.</v>
      </c>
      <c r="AI16" t="str">
        <f ca="1">IF('Tabla de posibilidad'!AI16=1,SUM('Tabla de posibilidad'!$C16:AI16),".")</f>
        <v>.</v>
      </c>
      <c r="AJ16" t="str">
        <f ca="1">IF('Tabla de posibilidad'!AJ16=1,SUM('Tabla de posibilidad'!$C16:AJ16),".")</f>
        <v>.</v>
      </c>
      <c r="AK16" t="str">
        <f ca="1">IF('Tabla de posibilidad'!AK16=1,SUM('Tabla de posibilidad'!$C16:AK16),".")</f>
        <v>.</v>
      </c>
      <c r="AL16" t="str">
        <f ca="1">IF('Tabla de posibilidad'!AL16=1,SUM('Tabla de posibilidad'!$C16:AL16),".")</f>
        <v>.</v>
      </c>
      <c r="AM16" t="str">
        <f ca="1">IF('Tabla de posibilidad'!AM16=1,SUM('Tabla de posibilidad'!$C16:AM16),".")</f>
        <v>.</v>
      </c>
      <c r="AN16" t="str">
        <f ca="1">IF('Tabla de posibilidad'!AN16=1,SUM('Tabla de posibilidad'!$C16:AN16),".")</f>
        <v>.</v>
      </c>
      <c r="AO16" t="str">
        <f ca="1">IF('Tabla de posibilidad'!AO16=1,SUM('Tabla de posibilidad'!$C16:AO16),".")</f>
        <v>.</v>
      </c>
      <c r="AP16" t="str">
        <f ca="1">IF('Tabla de posibilidad'!AP16=1,SUM('Tabla de posibilidad'!$C16:AP16),".")</f>
        <v>.</v>
      </c>
      <c r="AQ16" t="str">
        <f ca="1">IF('Tabla de posibilidad'!AQ16=1,SUM('Tabla de posibilidad'!$C16:AQ16),".")</f>
        <v>.</v>
      </c>
      <c r="AR16" t="str">
        <f ca="1">IF('Tabla de posibilidad'!AR16=1,SUM('Tabla de posibilidad'!$C16:AR16),".")</f>
        <v>.</v>
      </c>
      <c r="AS16" t="str">
        <f ca="1">IF('Tabla de posibilidad'!AS16=1,SUM('Tabla de posibilidad'!$C16:AS16),".")</f>
        <v>.</v>
      </c>
      <c r="AT16" t="str">
        <f ca="1">IF('Tabla de posibilidad'!AT16=1,SUM('Tabla de posibilidad'!$C16:AT16),".")</f>
        <v>.</v>
      </c>
      <c r="AU16" t="str">
        <f ca="1">IF('Tabla de posibilidad'!AU16=1,SUM('Tabla de posibilidad'!$C16:AU16),".")</f>
        <v>.</v>
      </c>
      <c r="AV16" t="str">
        <f ca="1">IF('Tabla de posibilidad'!AV16=1,SUM('Tabla de posibilidad'!$C16:AV16),".")</f>
        <v>.</v>
      </c>
      <c r="AW16" t="str">
        <f ca="1">IF('Tabla de posibilidad'!AW16=1,SUM('Tabla de posibilidad'!$C16:AW16),".")</f>
        <v>.</v>
      </c>
      <c r="AX16" t="str">
        <f ca="1">IF('Tabla de posibilidad'!AX16=1,SUM('Tabla de posibilidad'!$C16:AX16),".")</f>
        <v>.</v>
      </c>
      <c r="AY16" t="str">
        <f ca="1">IF('Tabla de posibilidad'!AY16=1,SUM('Tabla de posibilidad'!$C16:AY16),".")</f>
        <v>.</v>
      </c>
      <c r="AZ16" t="str">
        <f ca="1">IF('Tabla de posibilidad'!AZ16=1,SUM('Tabla de posibilidad'!$C16:AZ16),".")</f>
        <v>.</v>
      </c>
      <c r="BA16" t="str">
        <f ca="1">IF('Tabla de posibilidad'!BA16=1,SUM('Tabla de posibilidad'!$C16:BA16),".")</f>
        <v>.</v>
      </c>
      <c r="BB16" t="str">
        <f ca="1">IF('Tabla de posibilidad'!BB16=1,SUM('Tabla de posibilidad'!$C16:BB16),".")</f>
        <v>.</v>
      </c>
      <c r="BC16" t="str">
        <f ca="1">IF('Tabla de posibilidad'!BC16=1,SUM('Tabla de posibilidad'!$C16:BC16),".")</f>
        <v>.</v>
      </c>
      <c r="BD16" t="str">
        <f ca="1">IF('Tabla de posibilidad'!BD16=1,SUM('Tabla de posibilidad'!$C16:BD16),".")</f>
        <v>.</v>
      </c>
      <c r="BE16" t="str">
        <f ca="1">IF('Tabla de posibilidad'!BE16=1,SUM('Tabla de posibilidad'!$C16:BE16),".")</f>
        <v>.</v>
      </c>
      <c r="BF16" t="str">
        <f ca="1">IF('Tabla de posibilidad'!BF16=1,SUM('Tabla de posibilidad'!$C16:BF16),".")</f>
        <v>.</v>
      </c>
      <c r="BG16" t="str">
        <f ca="1">IF('Tabla de posibilidad'!BG16=1,SUM('Tabla de posibilidad'!$C16:BG16),".")</f>
        <v>.</v>
      </c>
      <c r="BH16" t="str">
        <f ca="1">IF('Tabla de posibilidad'!BH16=1,SUM('Tabla de posibilidad'!$C16:BH16),".")</f>
        <v>.</v>
      </c>
      <c r="BI16" t="str">
        <f ca="1">IF('Tabla de posibilidad'!BI16=1,SUM('Tabla de posibilidad'!$C16:BI16),".")</f>
        <v>.</v>
      </c>
    </row>
    <row r="17" spans="1:61" x14ac:dyDescent="0.25">
      <c r="A17" t="s">
        <v>91</v>
      </c>
      <c r="C17" t="str">
        <f ca="1">IF('Tabla de posibilidad'!C17=1,1,".")</f>
        <v>.</v>
      </c>
      <c r="D17" t="str">
        <f ca="1">IF('Tabla de posibilidad'!D17=1,SUM('Tabla de posibilidad'!$C17:D17),".")</f>
        <v>.</v>
      </c>
      <c r="E17" t="str">
        <f ca="1">IF('Tabla de posibilidad'!E17=1,SUM('Tabla de posibilidad'!$C17:E17),".")</f>
        <v>.</v>
      </c>
      <c r="F17" t="str">
        <f ca="1">IF('Tabla de posibilidad'!F17=1,SUM('Tabla de posibilidad'!$C17:F17),".")</f>
        <v>.</v>
      </c>
      <c r="G17" t="str">
        <f ca="1">IF('Tabla de posibilidad'!G17=1,SUM('Tabla de posibilidad'!$C17:G17),".")</f>
        <v>.</v>
      </c>
      <c r="H17" t="str">
        <f ca="1">IF('Tabla de posibilidad'!H17=1,SUM('Tabla de posibilidad'!$C17:H17),".")</f>
        <v>.</v>
      </c>
      <c r="I17" t="str">
        <f ca="1">IF('Tabla de posibilidad'!I17=1,SUM('Tabla de posibilidad'!$C17:I17),".")</f>
        <v>.</v>
      </c>
      <c r="J17" t="str">
        <f ca="1">IF('Tabla de posibilidad'!J17=1,SUM('Tabla de posibilidad'!$C17:J17),".")</f>
        <v>.</v>
      </c>
      <c r="K17" t="str">
        <f ca="1">IF('Tabla de posibilidad'!K17=1,SUM('Tabla de posibilidad'!$C17:K17),".")</f>
        <v>.</v>
      </c>
      <c r="L17" t="str">
        <f ca="1">IF('Tabla de posibilidad'!L17=1,SUM('Tabla de posibilidad'!$C17:L17),".")</f>
        <v>.</v>
      </c>
      <c r="M17" t="str">
        <f ca="1">IF('Tabla de posibilidad'!M17=1,SUM('Tabla de posibilidad'!$C17:M17),".")</f>
        <v>.</v>
      </c>
      <c r="N17" t="str">
        <f ca="1">IF('Tabla de posibilidad'!N17=1,SUM('Tabla de posibilidad'!$C17:N17),".")</f>
        <v>.</v>
      </c>
      <c r="O17" t="str">
        <f ca="1">IF('Tabla de posibilidad'!O17=1,SUM('Tabla de posibilidad'!$C17:O17),".")</f>
        <v>.</v>
      </c>
      <c r="P17" t="str">
        <f ca="1">IF('Tabla de posibilidad'!P17=1,SUM('Tabla de posibilidad'!$C17:P17),".")</f>
        <v>.</v>
      </c>
      <c r="Q17" t="str">
        <f ca="1">IF('Tabla de posibilidad'!Q17=1,SUM('Tabla de posibilidad'!$C17:Q17),".")</f>
        <v>.</v>
      </c>
      <c r="R17" t="str">
        <f ca="1">IF('Tabla de posibilidad'!R17=1,SUM('Tabla de posibilidad'!$C17:R17),".")</f>
        <v>.</v>
      </c>
      <c r="S17" t="str">
        <f ca="1">IF('Tabla de posibilidad'!S17=1,SUM('Tabla de posibilidad'!$C17:S17),".")</f>
        <v>.</v>
      </c>
      <c r="T17" t="str">
        <f ca="1">IF('Tabla de posibilidad'!T17=1,SUM('Tabla de posibilidad'!$C17:T17),".")</f>
        <v>.</v>
      </c>
      <c r="U17" t="str">
        <f ca="1">IF('Tabla de posibilidad'!U17=1,SUM('Tabla de posibilidad'!$C17:U17),".")</f>
        <v>.</v>
      </c>
      <c r="V17" t="str">
        <f ca="1">IF('Tabla de posibilidad'!V17=1,SUM('Tabla de posibilidad'!$C17:V17),".")</f>
        <v>.</v>
      </c>
      <c r="W17" t="str">
        <f ca="1">IF('Tabla de posibilidad'!W17=1,SUM('Tabla de posibilidad'!$C17:W17),".")</f>
        <v>.</v>
      </c>
      <c r="X17" t="str">
        <f ca="1">IF('Tabla de posibilidad'!X17=1,SUM('Tabla de posibilidad'!$C17:X17),".")</f>
        <v>.</v>
      </c>
      <c r="Y17" t="str">
        <f ca="1">IF('Tabla de posibilidad'!Y17=1,SUM('Tabla de posibilidad'!$C17:Y17),".")</f>
        <v>.</v>
      </c>
      <c r="Z17" t="str">
        <f ca="1">IF('Tabla de posibilidad'!Z17=1,SUM('Tabla de posibilidad'!$C17:Z17),".")</f>
        <v>.</v>
      </c>
      <c r="AA17" t="str">
        <f ca="1">IF('Tabla de posibilidad'!AA17=1,SUM('Tabla de posibilidad'!$C17:AA17),".")</f>
        <v>.</v>
      </c>
      <c r="AB17" t="str">
        <f ca="1">IF('Tabla de posibilidad'!AB17=1,SUM('Tabla de posibilidad'!$C17:AB17),".")</f>
        <v>.</v>
      </c>
      <c r="AC17" t="str">
        <f ca="1">IF('Tabla de posibilidad'!AC17=1,SUM('Tabla de posibilidad'!$C17:AC17),".")</f>
        <v>.</v>
      </c>
      <c r="AD17" t="str">
        <f ca="1">IF('Tabla de posibilidad'!AD17=1,SUM('Tabla de posibilidad'!$C17:AD17),".")</f>
        <v>.</v>
      </c>
      <c r="AE17" t="str">
        <f ca="1">IF('Tabla de posibilidad'!AE17=1,SUM('Tabla de posibilidad'!$C17:AE17),".")</f>
        <v>.</v>
      </c>
      <c r="AF17" t="str">
        <f ca="1">IF('Tabla de posibilidad'!AF17=1,SUM('Tabla de posibilidad'!$C17:AF17),".")</f>
        <v>.</v>
      </c>
      <c r="AG17" t="str">
        <f ca="1">IF('Tabla de posibilidad'!AG17=1,SUM('Tabla de posibilidad'!$C17:AG17),".")</f>
        <v>.</v>
      </c>
      <c r="AH17" t="str">
        <f ca="1">IF('Tabla de posibilidad'!AH17=1,SUM('Tabla de posibilidad'!$C17:AH17),".")</f>
        <v>.</v>
      </c>
      <c r="AI17" t="str">
        <f ca="1">IF('Tabla de posibilidad'!AI17=1,SUM('Tabla de posibilidad'!$C17:AI17),".")</f>
        <v>.</v>
      </c>
      <c r="AJ17" t="str">
        <f ca="1">IF('Tabla de posibilidad'!AJ17=1,SUM('Tabla de posibilidad'!$C17:AJ17),".")</f>
        <v>.</v>
      </c>
      <c r="AK17" t="str">
        <f ca="1">IF('Tabla de posibilidad'!AK17=1,SUM('Tabla de posibilidad'!$C17:AK17),".")</f>
        <v>.</v>
      </c>
      <c r="AL17" t="str">
        <f ca="1">IF('Tabla de posibilidad'!AL17=1,SUM('Tabla de posibilidad'!$C17:AL17),".")</f>
        <v>.</v>
      </c>
      <c r="AM17" t="str">
        <f ca="1">IF('Tabla de posibilidad'!AM17=1,SUM('Tabla de posibilidad'!$C17:AM17),".")</f>
        <v>.</v>
      </c>
      <c r="AN17" t="str">
        <f ca="1">IF('Tabla de posibilidad'!AN17=1,SUM('Tabla de posibilidad'!$C17:AN17),".")</f>
        <v>.</v>
      </c>
      <c r="AO17" t="str">
        <f ca="1">IF('Tabla de posibilidad'!AO17=1,SUM('Tabla de posibilidad'!$C17:AO17),".")</f>
        <v>.</v>
      </c>
      <c r="AP17" t="str">
        <f ca="1">IF('Tabla de posibilidad'!AP17=1,SUM('Tabla de posibilidad'!$C17:AP17),".")</f>
        <v>.</v>
      </c>
      <c r="AQ17" t="str">
        <f ca="1">IF('Tabla de posibilidad'!AQ17=1,SUM('Tabla de posibilidad'!$C17:AQ17),".")</f>
        <v>.</v>
      </c>
      <c r="AR17" t="str">
        <f ca="1">IF('Tabla de posibilidad'!AR17=1,SUM('Tabla de posibilidad'!$C17:AR17),".")</f>
        <v>.</v>
      </c>
      <c r="AS17" t="str">
        <f ca="1">IF('Tabla de posibilidad'!AS17=1,SUM('Tabla de posibilidad'!$C17:AS17),".")</f>
        <v>.</v>
      </c>
      <c r="AT17" t="str">
        <f ca="1">IF('Tabla de posibilidad'!AT17=1,SUM('Tabla de posibilidad'!$C17:AT17),".")</f>
        <v>.</v>
      </c>
      <c r="AU17" t="str">
        <f ca="1">IF('Tabla de posibilidad'!AU17=1,SUM('Tabla de posibilidad'!$C17:AU17),".")</f>
        <v>.</v>
      </c>
      <c r="AV17" t="str">
        <f ca="1">IF('Tabla de posibilidad'!AV17=1,SUM('Tabla de posibilidad'!$C17:AV17),".")</f>
        <v>.</v>
      </c>
      <c r="AW17" t="str">
        <f ca="1">IF('Tabla de posibilidad'!AW17=1,SUM('Tabla de posibilidad'!$C17:AW17),".")</f>
        <v>.</v>
      </c>
      <c r="AX17" t="str">
        <f ca="1">IF('Tabla de posibilidad'!AX17=1,SUM('Tabla de posibilidad'!$C17:AX17),".")</f>
        <v>.</v>
      </c>
      <c r="AY17" t="str">
        <f ca="1">IF('Tabla de posibilidad'!AY17=1,SUM('Tabla de posibilidad'!$C17:AY17),".")</f>
        <v>.</v>
      </c>
      <c r="AZ17" t="str">
        <f ca="1">IF('Tabla de posibilidad'!AZ17=1,SUM('Tabla de posibilidad'!$C17:AZ17),".")</f>
        <v>.</v>
      </c>
      <c r="BA17" t="str">
        <f ca="1">IF('Tabla de posibilidad'!BA17=1,SUM('Tabla de posibilidad'!$C17:BA17),".")</f>
        <v>.</v>
      </c>
      <c r="BB17" t="str">
        <f ca="1">IF('Tabla de posibilidad'!BB17=1,SUM('Tabla de posibilidad'!$C17:BB17),".")</f>
        <v>.</v>
      </c>
      <c r="BC17" t="str">
        <f ca="1">IF('Tabla de posibilidad'!BC17=1,SUM('Tabla de posibilidad'!$C17:BC17),".")</f>
        <v>.</v>
      </c>
      <c r="BD17" t="str">
        <f ca="1">IF('Tabla de posibilidad'!BD17=1,SUM('Tabla de posibilidad'!$C17:BD17),".")</f>
        <v>.</v>
      </c>
      <c r="BE17" t="str">
        <f ca="1">IF('Tabla de posibilidad'!BE17=1,SUM('Tabla de posibilidad'!$C17:BE17),".")</f>
        <v>.</v>
      </c>
      <c r="BF17" t="str">
        <f ca="1">IF('Tabla de posibilidad'!BF17=1,SUM('Tabla de posibilidad'!$C17:BF17),".")</f>
        <v>.</v>
      </c>
      <c r="BG17" t="str">
        <f ca="1">IF('Tabla de posibilidad'!BG17=1,SUM('Tabla de posibilidad'!$C17:BG17),".")</f>
        <v>.</v>
      </c>
      <c r="BH17" t="str">
        <f ca="1">IF('Tabla de posibilidad'!BH17=1,SUM('Tabla de posibilidad'!$C17:BH17),".")</f>
        <v>.</v>
      </c>
      <c r="BI17" t="str">
        <f ca="1">IF('Tabla de posibilidad'!BI17=1,SUM('Tabla de posibilidad'!$C17:BI17),".")</f>
        <v>.</v>
      </c>
    </row>
    <row r="18" spans="1:61" x14ac:dyDescent="0.25">
      <c r="A18" t="s">
        <v>93</v>
      </c>
      <c r="C18" t="str">
        <f ca="1">IF('Tabla de posibilidad'!C18=1,1,".")</f>
        <v>.</v>
      </c>
      <c r="D18" t="str">
        <f ca="1">IF('Tabla de posibilidad'!D18=1,SUM('Tabla de posibilidad'!$C18:D18),".")</f>
        <v>.</v>
      </c>
      <c r="E18" t="str">
        <f ca="1">IF('Tabla de posibilidad'!E18=1,SUM('Tabla de posibilidad'!$C18:E18),".")</f>
        <v>.</v>
      </c>
      <c r="F18" t="str">
        <f ca="1">IF('Tabla de posibilidad'!F18=1,SUM('Tabla de posibilidad'!$C18:F18),".")</f>
        <v>.</v>
      </c>
      <c r="G18" t="str">
        <f ca="1">IF('Tabla de posibilidad'!G18=1,SUM('Tabla de posibilidad'!$C18:G18),".")</f>
        <v>.</v>
      </c>
      <c r="H18" t="str">
        <f ca="1">IF('Tabla de posibilidad'!H18=1,SUM('Tabla de posibilidad'!$C18:H18),".")</f>
        <v>.</v>
      </c>
      <c r="I18" t="str">
        <f ca="1">IF('Tabla de posibilidad'!I18=1,SUM('Tabla de posibilidad'!$C18:I18),".")</f>
        <v>.</v>
      </c>
      <c r="J18" t="str">
        <f ca="1">IF('Tabla de posibilidad'!J18=1,SUM('Tabla de posibilidad'!$C18:J18),".")</f>
        <v>.</v>
      </c>
      <c r="K18" t="str">
        <f ca="1">IF('Tabla de posibilidad'!K18=1,SUM('Tabla de posibilidad'!$C18:K18),".")</f>
        <v>.</v>
      </c>
      <c r="L18" t="str">
        <f ca="1">IF('Tabla de posibilidad'!L18=1,SUM('Tabla de posibilidad'!$C18:L18),".")</f>
        <v>.</v>
      </c>
      <c r="M18" t="str">
        <f ca="1">IF('Tabla de posibilidad'!M18=1,SUM('Tabla de posibilidad'!$C18:M18),".")</f>
        <v>.</v>
      </c>
      <c r="N18" t="str">
        <f ca="1">IF('Tabla de posibilidad'!N18=1,SUM('Tabla de posibilidad'!$C18:N18),".")</f>
        <v>.</v>
      </c>
      <c r="O18" t="str">
        <f ca="1">IF('Tabla de posibilidad'!O18=1,SUM('Tabla de posibilidad'!$C18:O18),".")</f>
        <v>.</v>
      </c>
      <c r="P18" t="str">
        <f ca="1">IF('Tabla de posibilidad'!P18=1,SUM('Tabla de posibilidad'!$C18:P18),".")</f>
        <v>.</v>
      </c>
      <c r="Q18" t="str">
        <f ca="1">IF('Tabla de posibilidad'!Q18=1,SUM('Tabla de posibilidad'!$C18:Q18),".")</f>
        <v>.</v>
      </c>
      <c r="R18" t="str">
        <f ca="1">IF('Tabla de posibilidad'!R18=1,SUM('Tabla de posibilidad'!$C18:R18),".")</f>
        <v>.</v>
      </c>
      <c r="S18" t="str">
        <f ca="1">IF('Tabla de posibilidad'!S18=1,SUM('Tabla de posibilidad'!$C18:S18),".")</f>
        <v>.</v>
      </c>
      <c r="T18" t="str">
        <f ca="1">IF('Tabla de posibilidad'!T18=1,SUM('Tabla de posibilidad'!$C18:T18),".")</f>
        <v>.</v>
      </c>
      <c r="U18" t="str">
        <f ca="1">IF('Tabla de posibilidad'!U18=1,SUM('Tabla de posibilidad'!$C18:U18),".")</f>
        <v>.</v>
      </c>
      <c r="V18" t="str">
        <f ca="1">IF('Tabla de posibilidad'!V18=1,SUM('Tabla de posibilidad'!$C18:V18),".")</f>
        <v>.</v>
      </c>
      <c r="W18" t="str">
        <f ca="1">IF('Tabla de posibilidad'!W18=1,SUM('Tabla de posibilidad'!$C18:W18),".")</f>
        <v>.</v>
      </c>
      <c r="X18" t="str">
        <f ca="1">IF('Tabla de posibilidad'!X18=1,SUM('Tabla de posibilidad'!$C18:X18),".")</f>
        <v>.</v>
      </c>
      <c r="Y18" t="str">
        <f ca="1">IF('Tabla de posibilidad'!Y18=1,SUM('Tabla de posibilidad'!$C18:Y18),".")</f>
        <v>.</v>
      </c>
      <c r="Z18" t="str">
        <f ca="1">IF('Tabla de posibilidad'!Z18=1,SUM('Tabla de posibilidad'!$C18:Z18),".")</f>
        <v>.</v>
      </c>
      <c r="AA18">
        <f ca="1">IF('Tabla de posibilidad'!AA18=1,SUM('Tabla de posibilidad'!$C18:AA18),".")</f>
        <v>1</v>
      </c>
      <c r="AB18">
        <f ca="1">IF('Tabla de posibilidad'!AB18=1,SUM('Tabla de posibilidad'!$C18:AB18),".")</f>
        <v>2</v>
      </c>
      <c r="AC18">
        <f ca="1">IF('Tabla de posibilidad'!AC18=1,SUM('Tabla de posibilidad'!$C18:AC18),".")</f>
        <v>3</v>
      </c>
      <c r="AD18">
        <f ca="1">IF('Tabla de posibilidad'!AD18=1,SUM('Tabla de posibilidad'!$C18:AD18),".")</f>
        <v>4</v>
      </c>
      <c r="AE18">
        <f ca="1">IF('Tabla de posibilidad'!AE18=1,SUM('Tabla de posibilidad'!$C18:AE18),".")</f>
        <v>5</v>
      </c>
      <c r="AF18" t="str">
        <f ca="1">IF('Tabla de posibilidad'!AF18=1,SUM('Tabla de posibilidad'!$C18:AF18),".")</f>
        <v>.</v>
      </c>
      <c r="AG18" t="str">
        <f ca="1">IF('Tabla de posibilidad'!AG18=1,SUM('Tabla de posibilidad'!$C18:AG18),".")</f>
        <v>.</v>
      </c>
      <c r="AH18" t="str">
        <f ca="1">IF('Tabla de posibilidad'!AH18=1,SUM('Tabla de posibilidad'!$C18:AH18),".")</f>
        <v>.</v>
      </c>
      <c r="AI18" t="str">
        <f ca="1">IF('Tabla de posibilidad'!AI18=1,SUM('Tabla de posibilidad'!$C18:AI18),".")</f>
        <v>.</v>
      </c>
      <c r="AJ18" t="str">
        <f ca="1">IF('Tabla de posibilidad'!AJ18=1,SUM('Tabla de posibilidad'!$C18:AJ18),".")</f>
        <v>.</v>
      </c>
      <c r="AK18" t="str">
        <f ca="1">IF('Tabla de posibilidad'!AK18=1,SUM('Tabla de posibilidad'!$C18:AK18),".")</f>
        <v>.</v>
      </c>
      <c r="AL18" t="str">
        <f ca="1">IF('Tabla de posibilidad'!AL18=1,SUM('Tabla de posibilidad'!$C18:AL18),".")</f>
        <v>.</v>
      </c>
      <c r="AM18" t="str">
        <f ca="1">IF('Tabla de posibilidad'!AM18=1,SUM('Tabla de posibilidad'!$C18:AM18),".")</f>
        <v>.</v>
      </c>
      <c r="AN18" t="str">
        <f ca="1">IF('Tabla de posibilidad'!AN18=1,SUM('Tabla de posibilidad'!$C18:AN18),".")</f>
        <v>.</v>
      </c>
      <c r="AO18" t="str">
        <f ca="1">IF('Tabla de posibilidad'!AO18=1,SUM('Tabla de posibilidad'!$C18:AO18),".")</f>
        <v>.</v>
      </c>
      <c r="AP18" t="str">
        <f ca="1">IF('Tabla de posibilidad'!AP18=1,SUM('Tabla de posibilidad'!$C18:AP18),".")</f>
        <v>.</v>
      </c>
      <c r="AQ18" t="str">
        <f ca="1">IF('Tabla de posibilidad'!AQ18=1,SUM('Tabla de posibilidad'!$C18:AQ18),".")</f>
        <v>.</v>
      </c>
      <c r="AR18" t="str">
        <f ca="1">IF('Tabla de posibilidad'!AR18=1,SUM('Tabla de posibilidad'!$C18:AR18),".")</f>
        <v>.</v>
      </c>
      <c r="AS18" t="str">
        <f ca="1">IF('Tabla de posibilidad'!AS18=1,SUM('Tabla de posibilidad'!$C18:AS18),".")</f>
        <v>.</v>
      </c>
      <c r="AT18" t="str">
        <f ca="1">IF('Tabla de posibilidad'!AT18=1,SUM('Tabla de posibilidad'!$C18:AT18),".")</f>
        <v>.</v>
      </c>
      <c r="AU18" t="str">
        <f ca="1">IF('Tabla de posibilidad'!AU18=1,SUM('Tabla de posibilidad'!$C18:AU18),".")</f>
        <v>.</v>
      </c>
      <c r="AV18" t="str">
        <f ca="1">IF('Tabla de posibilidad'!AV18=1,SUM('Tabla de posibilidad'!$C18:AV18),".")</f>
        <v>.</v>
      </c>
      <c r="AW18" t="str">
        <f ca="1">IF('Tabla de posibilidad'!AW18=1,SUM('Tabla de posibilidad'!$C18:AW18),".")</f>
        <v>.</v>
      </c>
      <c r="AX18" t="str">
        <f ca="1">IF('Tabla de posibilidad'!AX18=1,SUM('Tabla de posibilidad'!$C18:AX18),".")</f>
        <v>.</v>
      </c>
      <c r="AY18" t="str">
        <f ca="1">IF('Tabla de posibilidad'!AY18=1,SUM('Tabla de posibilidad'!$C18:AY18),".")</f>
        <v>.</v>
      </c>
      <c r="AZ18" t="str">
        <f ca="1">IF('Tabla de posibilidad'!AZ18=1,SUM('Tabla de posibilidad'!$C18:AZ18),".")</f>
        <v>.</v>
      </c>
      <c r="BA18" t="str">
        <f ca="1">IF('Tabla de posibilidad'!BA18=1,SUM('Tabla de posibilidad'!$C18:BA18),".")</f>
        <v>.</v>
      </c>
      <c r="BB18" t="str">
        <f ca="1">IF('Tabla de posibilidad'!BB18=1,SUM('Tabla de posibilidad'!$C18:BB18),".")</f>
        <v>.</v>
      </c>
      <c r="BC18" t="str">
        <f ca="1">IF('Tabla de posibilidad'!BC18=1,SUM('Tabla de posibilidad'!$C18:BC18),".")</f>
        <v>.</v>
      </c>
      <c r="BD18" t="str">
        <f ca="1">IF('Tabla de posibilidad'!BD18=1,SUM('Tabla de posibilidad'!$C18:BD18),".")</f>
        <v>.</v>
      </c>
      <c r="BE18" t="str">
        <f ca="1">IF('Tabla de posibilidad'!BE18=1,SUM('Tabla de posibilidad'!$C18:BE18),".")</f>
        <v>.</v>
      </c>
      <c r="BF18" t="str">
        <f ca="1">IF('Tabla de posibilidad'!BF18=1,SUM('Tabla de posibilidad'!$C18:BF18),".")</f>
        <v>.</v>
      </c>
      <c r="BG18" t="str">
        <f ca="1">IF('Tabla de posibilidad'!BG18=1,SUM('Tabla de posibilidad'!$C18:BG18),".")</f>
        <v>.</v>
      </c>
      <c r="BH18" t="str">
        <f ca="1">IF('Tabla de posibilidad'!BH18=1,SUM('Tabla de posibilidad'!$C18:BH18),".")</f>
        <v>.</v>
      </c>
      <c r="BI18" t="str">
        <f ca="1">IF('Tabla de posibilidad'!BI18=1,SUM('Tabla de posibilidad'!$C18:BI18),".")</f>
        <v>.</v>
      </c>
    </row>
    <row r="19" spans="1:61" x14ac:dyDescent="0.25">
      <c r="A19" t="s">
        <v>94</v>
      </c>
      <c r="C19" t="str">
        <f ca="1">IF('Tabla de posibilidad'!C19=1,1,".")</f>
        <v>.</v>
      </c>
      <c r="D19" t="str">
        <f ca="1">IF('Tabla de posibilidad'!D19=1,SUM('Tabla de posibilidad'!$C19:D19),".")</f>
        <v>.</v>
      </c>
      <c r="E19" t="str">
        <f ca="1">IF('Tabla de posibilidad'!E19=1,SUM('Tabla de posibilidad'!$C19:E19),".")</f>
        <v>.</v>
      </c>
      <c r="F19" t="str">
        <f ca="1">IF('Tabla de posibilidad'!F19=1,SUM('Tabla de posibilidad'!$C19:F19),".")</f>
        <v>.</v>
      </c>
      <c r="G19" t="str">
        <f ca="1">IF('Tabla de posibilidad'!G19=1,SUM('Tabla de posibilidad'!$C19:G19),".")</f>
        <v>.</v>
      </c>
      <c r="H19" t="str">
        <f ca="1">IF('Tabla de posibilidad'!H19=1,SUM('Tabla de posibilidad'!$C19:H19),".")</f>
        <v>.</v>
      </c>
      <c r="I19" t="str">
        <f ca="1">IF('Tabla de posibilidad'!I19=1,SUM('Tabla de posibilidad'!$C19:I19),".")</f>
        <v>.</v>
      </c>
      <c r="J19" t="str">
        <f ca="1">IF('Tabla de posibilidad'!J19=1,SUM('Tabla de posibilidad'!$C19:J19),".")</f>
        <v>.</v>
      </c>
      <c r="K19" t="str">
        <f ca="1">IF('Tabla de posibilidad'!K19=1,SUM('Tabla de posibilidad'!$C19:K19),".")</f>
        <v>.</v>
      </c>
      <c r="L19" t="str">
        <f ca="1">IF('Tabla de posibilidad'!L19=1,SUM('Tabla de posibilidad'!$C19:L19),".")</f>
        <v>.</v>
      </c>
      <c r="M19" t="str">
        <f ca="1">IF('Tabla de posibilidad'!M19=1,SUM('Tabla de posibilidad'!$C19:M19),".")</f>
        <v>.</v>
      </c>
      <c r="N19" t="str">
        <f ca="1">IF('Tabla de posibilidad'!N19=1,SUM('Tabla de posibilidad'!$C19:N19),".")</f>
        <v>.</v>
      </c>
      <c r="O19" t="str">
        <f ca="1">IF('Tabla de posibilidad'!O19=1,SUM('Tabla de posibilidad'!$C19:O19),".")</f>
        <v>.</v>
      </c>
      <c r="P19" t="str">
        <f ca="1">IF('Tabla de posibilidad'!P19=1,SUM('Tabla de posibilidad'!$C19:P19),".")</f>
        <v>.</v>
      </c>
      <c r="Q19" t="str">
        <f ca="1">IF('Tabla de posibilidad'!Q19=1,SUM('Tabla de posibilidad'!$C19:Q19),".")</f>
        <v>.</v>
      </c>
      <c r="R19" t="str">
        <f ca="1">IF('Tabla de posibilidad'!R19=1,SUM('Tabla de posibilidad'!$C19:R19),".")</f>
        <v>.</v>
      </c>
      <c r="S19" t="str">
        <f ca="1">IF('Tabla de posibilidad'!S19=1,SUM('Tabla de posibilidad'!$C19:S19),".")</f>
        <v>.</v>
      </c>
      <c r="T19" t="str">
        <f ca="1">IF('Tabla de posibilidad'!T19=1,SUM('Tabla de posibilidad'!$C19:T19),".")</f>
        <v>.</v>
      </c>
      <c r="U19" t="str">
        <f ca="1">IF('Tabla de posibilidad'!U19=1,SUM('Tabla de posibilidad'!$C19:U19),".")</f>
        <v>.</v>
      </c>
      <c r="V19" t="str">
        <f ca="1">IF('Tabla de posibilidad'!V19=1,SUM('Tabla de posibilidad'!$C19:V19),".")</f>
        <v>.</v>
      </c>
      <c r="W19" t="str">
        <f ca="1">IF('Tabla de posibilidad'!W19=1,SUM('Tabla de posibilidad'!$C19:W19),".")</f>
        <v>.</v>
      </c>
      <c r="X19" t="str">
        <f ca="1">IF('Tabla de posibilidad'!X19=1,SUM('Tabla de posibilidad'!$C19:X19),".")</f>
        <v>.</v>
      </c>
      <c r="Y19" t="str">
        <f ca="1">IF('Tabla de posibilidad'!Y19=1,SUM('Tabla de posibilidad'!$C19:Y19),".")</f>
        <v>.</v>
      </c>
      <c r="Z19" t="str">
        <f ca="1">IF('Tabla de posibilidad'!Z19=1,SUM('Tabla de posibilidad'!$C19:Z19),".")</f>
        <v>.</v>
      </c>
      <c r="AA19" t="str">
        <f ca="1">IF('Tabla de posibilidad'!AA19=1,SUM('Tabla de posibilidad'!$C19:AA19),".")</f>
        <v>.</v>
      </c>
      <c r="AB19" t="str">
        <f ca="1">IF('Tabla de posibilidad'!AB19=1,SUM('Tabla de posibilidad'!$C19:AB19),".")</f>
        <v>.</v>
      </c>
      <c r="AC19" t="str">
        <f ca="1">IF('Tabla de posibilidad'!AC19=1,SUM('Tabla de posibilidad'!$C19:AC19),".")</f>
        <v>.</v>
      </c>
      <c r="AD19" t="str">
        <f ca="1">IF('Tabla de posibilidad'!AD19=1,SUM('Tabla de posibilidad'!$C19:AD19),".")</f>
        <v>.</v>
      </c>
      <c r="AE19" t="str">
        <f ca="1">IF('Tabla de posibilidad'!AE19=1,SUM('Tabla de posibilidad'!$C19:AE19),".")</f>
        <v>.</v>
      </c>
      <c r="AF19" t="str">
        <f ca="1">IF('Tabla de posibilidad'!AF19=1,SUM('Tabla de posibilidad'!$C19:AF19),".")</f>
        <v>.</v>
      </c>
      <c r="AG19" t="str">
        <f ca="1">IF('Tabla de posibilidad'!AG19=1,SUM('Tabla de posibilidad'!$C19:AG19),".")</f>
        <v>.</v>
      </c>
      <c r="AH19" t="str">
        <f ca="1">IF('Tabla de posibilidad'!AH19=1,SUM('Tabla de posibilidad'!$C19:AH19),".")</f>
        <v>.</v>
      </c>
      <c r="AI19" t="str">
        <f ca="1">IF('Tabla de posibilidad'!AI19=1,SUM('Tabla de posibilidad'!$C19:AI19),".")</f>
        <v>.</v>
      </c>
      <c r="AJ19" t="str">
        <f ca="1">IF('Tabla de posibilidad'!AJ19=1,SUM('Tabla de posibilidad'!$C19:AJ19),".")</f>
        <v>.</v>
      </c>
      <c r="AK19" t="str">
        <f ca="1">IF('Tabla de posibilidad'!AK19=1,SUM('Tabla de posibilidad'!$C19:AK19),".")</f>
        <v>.</v>
      </c>
      <c r="AL19" t="str">
        <f ca="1">IF('Tabla de posibilidad'!AL19=1,SUM('Tabla de posibilidad'!$C19:AL19),".")</f>
        <v>.</v>
      </c>
      <c r="AM19" t="str">
        <f ca="1">IF('Tabla de posibilidad'!AM19=1,SUM('Tabla de posibilidad'!$C19:AM19),".")</f>
        <v>.</v>
      </c>
      <c r="AN19" t="str">
        <f ca="1">IF('Tabla de posibilidad'!AN19=1,SUM('Tabla de posibilidad'!$C19:AN19),".")</f>
        <v>.</v>
      </c>
      <c r="AO19" t="str">
        <f ca="1">IF('Tabla de posibilidad'!AO19=1,SUM('Tabla de posibilidad'!$C19:AO19),".")</f>
        <v>.</v>
      </c>
      <c r="AP19" t="str">
        <f ca="1">IF('Tabla de posibilidad'!AP19=1,SUM('Tabla de posibilidad'!$C19:AP19),".")</f>
        <v>.</v>
      </c>
      <c r="AQ19" t="str">
        <f ca="1">IF('Tabla de posibilidad'!AQ19=1,SUM('Tabla de posibilidad'!$C19:AQ19),".")</f>
        <v>.</v>
      </c>
      <c r="AR19" t="str">
        <f ca="1">IF('Tabla de posibilidad'!AR19=1,SUM('Tabla de posibilidad'!$C19:AR19),".")</f>
        <v>.</v>
      </c>
      <c r="AS19" t="str">
        <f ca="1">IF('Tabla de posibilidad'!AS19=1,SUM('Tabla de posibilidad'!$C19:AS19),".")</f>
        <v>.</v>
      </c>
      <c r="AT19" t="str">
        <f ca="1">IF('Tabla de posibilidad'!AT19=1,SUM('Tabla de posibilidad'!$C19:AT19),".")</f>
        <v>.</v>
      </c>
      <c r="AU19" t="str">
        <f ca="1">IF('Tabla de posibilidad'!AU19=1,SUM('Tabla de posibilidad'!$C19:AU19),".")</f>
        <v>.</v>
      </c>
      <c r="AV19" t="str">
        <f ca="1">IF('Tabla de posibilidad'!AV19=1,SUM('Tabla de posibilidad'!$C19:AV19),".")</f>
        <v>.</v>
      </c>
      <c r="AW19" t="str">
        <f ca="1">IF('Tabla de posibilidad'!AW19=1,SUM('Tabla de posibilidad'!$C19:AW19),".")</f>
        <v>.</v>
      </c>
      <c r="AX19" t="str">
        <f ca="1">IF('Tabla de posibilidad'!AX19=1,SUM('Tabla de posibilidad'!$C19:AX19),".")</f>
        <v>.</v>
      </c>
      <c r="AY19" t="str">
        <f ca="1">IF('Tabla de posibilidad'!AY19=1,SUM('Tabla de posibilidad'!$C19:AY19),".")</f>
        <v>.</v>
      </c>
      <c r="AZ19" t="str">
        <f ca="1">IF('Tabla de posibilidad'!AZ19=1,SUM('Tabla de posibilidad'!$C19:AZ19),".")</f>
        <v>.</v>
      </c>
      <c r="BA19" t="str">
        <f ca="1">IF('Tabla de posibilidad'!BA19=1,SUM('Tabla de posibilidad'!$C19:BA19),".")</f>
        <v>.</v>
      </c>
      <c r="BB19" t="str">
        <f ca="1">IF('Tabla de posibilidad'!BB19=1,SUM('Tabla de posibilidad'!$C19:BB19),".")</f>
        <v>.</v>
      </c>
      <c r="BC19" t="str">
        <f ca="1">IF('Tabla de posibilidad'!BC19=1,SUM('Tabla de posibilidad'!$C19:BC19),".")</f>
        <v>.</v>
      </c>
      <c r="BD19" t="str">
        <f ca="1">IF('Tabla de posibilidad'!BD19=1,SUM('Tabla de posibilidad'!$C19:BD19),".")</f>
        <v>.</v>
      </c>
      <c r="BE19" t="str">
        <f ca="1">IF('Tabla de posibilidad'!BE19=1,SUM('Tabla de posibilidad'!$C19:BE19),".")</f>
        <v>.</v>
      </c>
      <c r="BF19" t="str">
        <f ca="1">IF('Tabla de posibilidad'!BF19=1,SUM('Tabla de posibilidad'!$C19:BF19),".")</f>
        <v>.</v>
      </c>
      <c r="BG19" t="str">
        <f ca="1">IF('Tabla de posibilidad'!BG19=1,SUM('Tabla de posibilidad'!$C19:BG19),".")</f>
        <v>.</v>
      </c>
      <c r="BH19" t="str">
        <f ca="1">IF('Tabla de posibilidad'!BH19=1,SUM('Tabla de posibilidad'!$C19:BH19),".")</f>
        <v>.</v>
      </c>
      <c r="BI19" t="str">
        <f ca="1">IF('Tabla de posibilidad'!BI19=1,SUM('Tabla de posibilidad'!$C19:BI19),".")</f>
        <v>.</v>
      </c>
    </row>
    <row r="20" spans="1:61" x14ac:dyDescent="0.25">
      <c r="A20" t="s">
        <v>92</v>
      </c>
      <c r="C20" t="str">
        <f ca="1">IF('Tabla de posibilidad'!C20=1,1,".")</f>
        <v>.</v>
      </c>
      <c r="D20" t="str">
        <f ca="1">IF('Tabla de posibilidad'!D20=1,SUM('Tabla de posibilidad'!$C20:D20),".")</f>
        <v>.</v>
      </c>
      <c r="E20" t="str">
        <f ca="1">IF('Tabla de posibilidad'!E20=1,SUM('Tabla de posibilidad'!$C20:E20),".")</f>
        <v>.</v>
      </c>
      <c r="F20" t="str">
        <f ca="1">IF('Tabla de posibilidad'!F20=1,SUM('Tabla de posibilidad'!$C20:F20),".")</f>
        <v>.</v>
      </c>
      <c r="G20" t="str">
        <f ca="1">IF('Tabla de posibilidad'!G20=1,SUM('Tabla de posibilidad'!$C20:G20),".")</f>
        <v>.</v>
      </c>
      <c r="H20" t="str">
        <f ca="1">IF('Tabla de posibilidad'!H20=1,SUM('Tabla de posibilidad'!$C20:H20),".")</f>
        <v>.</v>
      </c>
      <c r="I20" t="str">
        <f ca="1">IF('Tabla de posibilidad'!I20=1,SUM('Tabla de posibilidad'!$C20:I20),".")</f>
        <v>.</v>
      </c>
      <c r="J20" t="str">
        <f ca="1">IF('Tabla de posibilidad'!J20=1,SUM('Tabla de posibilidad'!$C20:J20),".")</f>
        <v>.</v>
      </c>
      <c r="K20" t="str">
        <f ca="1">IF('Tabla de posibilidad'!K20=1,SUM('Tabla de posibilidad'!$C20:K20),".")</f>
        <v>.</v>
      </c>
      <c r="L20" t="str">
        <f ca="1">IF('Tabla de posibilidad'!L20=1,SUM('Tabla de posibilidad'!$C20:L20),".")</f>
        <v>.</v>
      </c>
      <c r="M20" t="str">
        <f ca="1">IF('Tabla de posibilidad'!M20=1,SUM('Tabla de posibilidad'!$C20:M20),".")</f>
        <v>.</v>
      </c>
      <c r="N20" t="str">
        <f ca="1">IF('Tabla de posibilidad'!N20=1,SUM('Tabla de posibilidad'!$C20:N20),".")</f>
        <v>.</v>
      </c>
      <c r="O20" t="str">
        <f ca="1">IF('Tabla de posibilidad'!O20=1,SUM('Tabla de posibilidad'!$C20:O20),".")</f>
        <v>.</v>
      </c>
      <c r="P20" t="str">
        <f ca="1">IF('Tabla de posibilidad'!P20=1,SUM('Tabla de posibilidad'!$C20:P20),".")</f>
        <v>.</v>
      </c>
      <c r="Q20" t="str">
        <f ca="1">IF('Tabla de posibilidad'!Q20=1,SUM('Tabla de posibilidad'!$C20:Q20),".")</f>
        <v>.</v>
      </c>
      <c r="R20" t="str">
        <f ca="1">IF('Tabla de posibilidad'!R20=1,SUM('Tabla de posibilidad'!$C20:R20),".")</f>
        <v>.</v>
      </c>
      <c r="S20" t="str">
        <f ca="1">IF('Tabla de posibilidad'!S20=1,SUM('Tabla de posibilidad'!$C20:S20),".")</f>
        <v>.</v>
      </c>
      <c r="T20" t="str">
        <f ca="1">IF('Tabla de posibilidad'!T20=1,SUM('Tabla de posibilidad'!$C20:T20),".")</f>
        <v>.</v>
      </c>
      <c r="U20" t="str">
        <f ca="1">IF('Tabla de posibilidad'!U20=1,SUM('Tabla de posibilidad'!$C20:U20),".")</f>
        <v>.</v>
      </c>
      <c r="V20" t="str">
        <f ca="1">IF('Tabla de posibilidad'!V20=1,SUM('Tabla de posibilidad'!$C20:V20),".")</f>
        <v>.</v>
      </c>
      <c r="W20" t="str">
        <f ca="1">IF('Tabla de posibilidad'!W20=1,SUM('Tabla de posibilidad'!$C20:W20),".")</f>
        <v>.</v>
      </c>
      <c r="X20" t="str">
        <f ca="1">IF('Tabla de posibilidad'!X20=1,SUM('Tabla de posibilidad'!$C20:X20),".")</f>
        <v>.</v>
      </c>
      <c r="Y20" t="str">
        <f ca="1">IF('Tabla de posibilidad'!Y20=1,SUM('Tabla de posibilidad'!$C20:Y20),".")</f>
        <v>.</v>
      </c>
      <c r="Z20" t="str">
        <f ca="1">IF('Tabla de posibilidad'!Z20=1,SUM('Tabla de posibilidad'!$C20:Z20),".")</f>
        <v>.</v>
      </c>
      <c r="AA20" t="str">
        <f ca="1">IF('Tabla de posibilidad'!AA20=1,SUM('Tabla de posibilidad'!$C20:AA20),".")</f>
        <v>.</v>
      </c>
      <c r="AB20" t="str">
        <f ca="1">IF('Tabla de posibilidad'!AB20=1,SUM('Tabla de posibilidad'!$C20:AB20),".")</f>
        <v>.</v>
      </c>
      <c r="AC20" t="str">
        <f ca="1">IF('Tabla de posibilidad'!AC20=1,SUM('Tabla de posibilidad'!$C20:AC20),".")</f>
        <v>.</v>
      </c>
      <c r="AD20" t="str">
        <f ca="1">IF('Tabla de posibilidad'!AD20=1,SUM('Tabla de posibilidad'!$C20:AD20),".")</f>
        <v>.</v>
      </c>
      <c r="AE20" t="str">
        <f ca="1">IF('Tabla de posibilidad'!AE20=1,SUM('Tabla de posibilidad'!$C20:AE20),".")</f>
        <v>.</v>
      </c>
      <c r="AF20" t="str">
        <f ca="1">IF('Tabla de posibilidad'!AF20=1,SUM('Tabla de posibilidad'!$C20:AF20),".")</f>
        <v>.</v>
      </c>
      <c r="AG20" t="str">
        <f ca="1">IF('Tabla de posibilidad'!AG20=1,SUM('Tabla de posibilidad'!$C20:AG20),".")</f>
        <v>.</v>
      </c>
      <c r="AH20" t="str">
        <f ca="1">IF('Tabla de posibilidad'!AH20=1,SUM('Tabla de posibilidad'!$C20:AH20),".")</f>
        <v>.</v>
      </c>
      <c r="AI20" t="str">
        <f ca="1">IF('Tabla de posibilidad'!AI20=1,SUM('Tabla de posibilidad'!$C20:AI20),".")</f>
        <v>.</v>
      </c>
      <c r="AJ20" t="str">
        <f ca="1">IF('Tabla de posibilidad'!AJ20=1,SUM('Tabla de posibilidad'!$C20:AJ20),".")</f>
        <v>.</v>
      </c>
      <c r="AK20" t="str">
        <f ca="1">IF('Tabla de posibilidad'!AK20=1,SUM('Tabla de posibilidad'!$C20:AK20),".")</f>
        <v>.</v>
      </c>
      <c r="AL20" t="str">
        <f ca="1">IF('Tabla de posibilidad'!AL20=1,SUM('Tabla de posibilidad'!$C20:AL20),".")</f>
        <v>.</v>
      </c>
      <c r="AM20" t="str">
        <f ca="1">IF('Tabla de posibilidad'!AM20=1,SUM('Tabla de posibilidad'!$C20:AM20),".")</f>
        <v>.</v>
      </c>
      <c r="AN20" t="str">
        <f ca="1">IF('Tabla de posibilidad'!AN20=1,SUM('Tabla de posibilidad'!$C20:AN20),".")</f>
        <v>.</v>
      </c>
      <c r="AO20" t="str">
        <f ca="1">IF('Tabla de posibilidad'!AO20=1,SUM('Tabla de posibilidad'!$C20:AO20),".")</f>
        <v>.</v>
      </c>
      <c r="AP20" t="str">
        <f ca="1">IF('Tabla de posibilidad'!AP20=1,SUM('Tabla de posibilidad'!$C20:AP20),".")</f>
        <v>.</v>
      </c>
      <c r="AQ20" t="str">
        <f ca="1">IF('Tabla de posibilidad'!AQ20=1,SUM('Tabla de posibilidad'!$C20:AQ20),".")</f>
        <v>.</v>
      </c>
      <c r="AR20" t="str">
        <f ca="1">IF('Tabla de posibilidad'!AR20=1,SUM('Tabla de posibilidad'!$C20:AR20),".")</f>
        <v>.</v>
      </c>
      <c r="AS20" t="str">
        <f ca="1">IF('Tabla de posibilidad'!AS20=1,SUM('Tabla de posibilidad'!$C20:AS20),".")</f>
        <v>.</v>
      </c>
      <c r="AT20" t="str">
        <f ca="1">IF('Tabla de posibilidad'!AT20=1,SUM('Tabla de posibilidad'!$C20:AT20),".")</f>
        <v>.</v>
      </c>
      <c r="AU20" t="str">
        <f ca="1">IF('Tabla de posibilidad'!AU20=1,SUM('Tabla de posibilidad'!$C20:AU20),".")</f>
        <v>.</v>
      </c>
      <c r="AV20" t="str">
        <f ca="1">IF('Tabla de posibilidad'!AV20=1,SUM('Tabla de posibilidad'!$C20:AV20),".")</f>
        <v>.</v>
      </c>
      <c r="AW20" t="str">
        <f ca="1">IF('Tabla de posibilidad'!AW20=1,SUM('Tabla de posibilidad'!$C20:AW20),".")</f>
        <v>.</v>
      </c>
      <c r="AX20" t="str">
        <f ca="1">IF('Tabla de posibilidad'!AX20=1,SUM('Tabla de posibilidad'!$C20:AX20),".")</f>
        <v>.</v>
      </c>
      <c r="AY20" t="str">
        <f ca="1">IF('Tabla de posibilidad'!AY20=1,SUM('Tabla de posibilidad'!$C20:AY20),".")</f>
        <v>.</v>
      </c>
      <c r="AZ20" t="str">
        <f ca="1">IF('Tabla de posibilidad'!AZ20=1,SUM('Tabla de posibilidad'!$C20:AZ20),".")</f>
        <v>.</v>
      </c>
      <c r="BA20" t="str">
        <f ca="1">IF('Tabla de posibilidad'!BA20=1,SUM('Tabla de posibilidad'!$C20:BA20),".")</f>
        <v>.</v>
      </c>
      <c r="BB20" t="str">
        <f ca="1">IF('Tabla de posibilidad'!BB20=1,SUM('Tabla de posibilidad'!$C20:BB20),".")</f>
        <v>.</v>
      </c>
      <c r="BC20" t="str">
        <f ca="1">IF('Tabla de posibilidad'!BC20=1,SUM('Tabla de posibilidad'!$C20:BC20),".")</f>
        <v>.</v>
      </c>
      <c r="BD20" t="str">
        <f ca="1">IF('Tabla de posibilidad'!BD20=1,SUM('Tabla de posibilidad'!$C20:BD20),".")</f>
        <v>.</v>
      </c>
      <c r="BE20" t="str">
        <f ca="1">IF('Tabla de posibilidad'!BE20=1,SUM('Tabla de posibilidad'!$C20:BE20),".")</f>
        <v>.</v>
      </c>
      <c r="BF20" t="str">
        <f ca="1">IF('Tabla de posibilidad'!BF20=1,SUM('Tabla de posibilidad'!$C20:BF20),".")</f>
        <v>.</v>
      </c>
      <c r="BG20" t="str">
        <f ca="1">IF('Tabla de posibilidad'!BG20=1,SUM('Tabla de posibilidad'!$C20:BG20),".")</f>
        <v>.</v>
      </c>
      <c r="BH20" t="str">
        <f ca="1">IF('Tabla de posibilidad'!BH20=1,SUM('Tabla de posibilidad'!$C20:BH20),".")</f>
        <v>.</v>
      </c>
      <c r="BI20" t="str">
        <f ca="1">IF('Tabla de posibilidad'!BI20=1,SUM('Tabla de posibilidad'!$C20:BI20),".")</f>
        <v>.</v>
      </c>
    </row>
    <row r="21" spans="1:61" x14ac:dyDescent="0.25">
      <c r="A21" t="s">
        <v>95</v>
      </c>
      <c r="C21" t="str">
        <f ca="1">IF('Tabla de posibilidad'!C21=1,1,".")</f>
        <v>.</v>
      </c>
      <c r="D21" t="str">
        <f ca="1">IF('Tabla de posibilidad'!D21=1,SUM('Tabla de posibilidad'!$C21:D21),".")</f>
        <v>.</v>
      </c>
      <c r="E21" t="str">
        <f ca="1">IF('Tabla de posibilidad'!E21=1,SUM('Tabla de posibilidad'!$C21:E21),".")</f>
        <v>.</v>
      </c>
      <c r="F21" t="str">
        <f ca="1">IF('Tabla de posibilidad'!F21=1,SUM('Tabla de posibilidad'!$C21:F21),".")</f>
        <v>.</v>
      </c>
      <c r="G21" t="str">
        <f ca="1">IF('Tabla de posibilidad'!G21=1,SUM('Tabla de posibilidad'!$C21:G21),".")</f>
        <v>.</v>
      </c>
      <c r="H21" t="str">
        <f ca="1">IF('Tabla de posibilidad'!H21=1,SUM('Tabla de posibilidad'!$C21:H21),".")</f>
        <v>.</v>
      </c>
      <c r="I21" t="str">
        <f ca="1">IF('Tabla de posibilidad'!I21=1,SUM('Tabla de posibilidad'!$C21:I21),".")</f>
        <v>.</v>
      </c>
      <c r="J21" t="str">
        <f ca="1">IF('Tabla de posibilidad'!J21=1,SUM('Tabla de posibilidad'!$C21:J21),".")</f>
        <v>.</v>
      </c>
      <c r="K21" t="str">
        <f ca="1">IF('Tabla de posibilidad'!K21=1,SUM('Tabla de posibilidad'!$C21:K21),".")</f>
        <v>.</v>
      </c>
      <c r="L21" t="str">
        <f ca="1">IF('Tabla de posibilidad'!L21=1,SUM('Tabla de posibilidad'!$C21:L21),".")</f>
        <v>.</v>
      </c>
      <c r="M21" t="str">
        <f ca="1">IF('Tabla de posibilidad'!M21=1,SUM('Tabla de posibilidad'!$C21:M21),".")</f>
        <v>.</v>
      </c>
      <c r="N21" t="str">
        <f ca="1">IF('Tabla de posibilidad'!N21=1,SUM('Tabla de posibilidad'!$C21:N21),".")</f>
        <v>.</v>
      </c>
      <c r="O21" t="str">
        <f ca="1">IF('Tabla de posibilidad'!O21=1,SUM('Tabla de posibilidad'!$C21:O21),".")</f>
        <v>.</v>
      </c>
      <c r="P21" t="str">
        <f ca="1">IF('Tabla de posibilidad'!P21=1,SUM('Tabla de posibilidad'!$C21:P21),".")</f>
        <v>.</v>
      </c>
      <c r="Q21" t="str">
        <f ca="1">IF('Tabla de posibilidad'!Q21=1,SUM('Tabla de posibilidad'!$C21:Q21),".")</f>
        <v>.</v>
      </c>
      <c r="R21" t="str">
        <f ca="1">IF('Tabla de posibilidad'!R21=1,SUM('Tabla de posibilidad'!$C21:R21),".")</f>
        <v>.</v>
      </c>
      <c r="S21" t="str">
        <f ca="1">IF('Tabla de posibilidad'!S21=1,SUM('Tabla de posibilidad'!$C21:S21),".")</f>
        <v>.</v>
      </c>
      <c r="T21" t="str">
        <f ca="1">IF('Tabla de posibilidad'!T21=1,SUM('Tabla de posibilidad'!$C21:T21),".")</f>
        <v>.</v>
      </c>
      <c r="U21" t="str">
        <f ca="1">IF('Tabla de posibilidad'!U21=1,SUM('Tabla de posibilidad'!$C21:U21),".")</f>
        <v>.</v>
      </c>
      <c r="V21" t="str">
        <f ca="1">IF('Tabla de posibilidad'!V21=1,SUM('Tabla de posibilidad'!$C21:V21),".")</f>
        <v>.</v>
      </c>
      <c r="W21" t="str">
        <f ca="1">IF('Tabla de posibilidad'!W21=1,SUM('Tabla de posibilidad'!$C21:W21),".")</f>
        <v>.</v>
      </c>
      <c r="X21" t="str">
        <f ca="1">IF('Tabla de posibilidad'!X21=1,SUM('Tabla de posibilidad'!$C21:X21),".")</f>
        <v>.</v>
      </c>
      <c r="Y21" t="str">
        <f ca="1">IF('Tabla de posibilidad'!Y21=1,SUM('Tabla de posibilidad'!$C21:Y21),".")</f>
        <v>.</v>
      </c>
      <c r="Z21" t="str">
        <f ca="1">IF('Tabla de posibilidad'!Z21=1,SUM('Tabla de posibilidad'!$C21:Z21),".")</f>
        <v>.</v>
      </c>
      <c r="AA21">
        <f ca="1">IF('Tabla de posibilidad'!AA21=1,SUM('Tabla de posibilidad'!$C21:AA21),".")</f>
        <v>1</v>
      </c>
      <c r="AB21">
        <f ca="1">IF('Tabla de posibilidad'!AB21=1,SUM('Tabla de posibilidad'!$C21:AB21),".")</f>
        <v>2</v>
      </c>
      <c r="AC21">
        <f ca="1">IF('Tabla de posibilidad'!AC21=1,SUM('Tabla de posibilidad'!$C21:AC21),".")</f>
        <v>3</v>
      </c>
      <c r="AD21">
        <f ca="1">IF('Tabla de posibilidad'!AD21=1,SUM('Tabla de posibilidad'!$C21:AD21),".")</f>
        <v>4</v>
      </c>
      <c r="AE21">
        <f ca="1">IF('Tabla de posibilidad'!AE21=1,SUM('Tabla de posibilidad'!$C21:AE21),".")</f>
        <v>5</v>
      </c>
      <c r="AF21" t="str">
        <f ca="1">IF('Tabla de posibilidad'!AF21=1,SUM('Tabla de posibilidad'!$C21:AF21),".")</f>
        <v>.</v>
      </c>
      <c r="AG21" t="str">
        <f ca="1">IF('Tabla de posibilidad'!AG21=1,SUM('Tabla de posibilidad'!$C21:AG21),".")</f>
        <v>.</v>
      </c>
      <c r="AH21" t="str">
        <f ca="1">IF('Tabla de posibilidad'!AH21=1,SUM('Tabla de posibilidad'!$C21:AH21),".")</f>
        <v>.</v>
      </c>
      <c r="AI21" t="str">
        <f ca="1">IF('Tabla de posibilidad'!AI21=1,SUM('Tabla de posibilidad'!$C21:AI21),".")</f>
        <v>.</v>
      </c>
      <c r="AJ21" t="str">
        <f ca="1">IF('Tabla de posibilidad'!AJ21=1,SUM('Tabla de posibilidad'!$C21:AJ21),".")</f>
        <v>.</v>
      </c>
      <c r="AK21" t="str">
        <f ca="1">IF('Tabla de posibilidad'!AK21=1,SUM('Tabla de posibilidad'!$C21:AK21),".")</f>
        <v>.</v>
      </c>
      <c r="AL21" t="str">
        <f ca="1">IF('Tabla de posibilidad'!AL21=1,SUM('Tabla de posibilidad'!$C21:AL21),".")</f>
        <v>.</v>
      </c>
      <c r="AM21" t="str">
        <f ca="1">IF('Tabla de posibilidad'!AM21=1,SUM('Tabla de posibilidad'!$C21:AM21),".")</f>
        <v>.</v>
      </c>
      <c r="AN21" t="str">
        <f ca="1">IF('Tabla de posibilidad'!AN21=1,SUM('Tabla de posibilidad'!$C21:AN21),".")</f>
        <v>.</v>
      </c>
      <c r="AO21" t="str">
        <f ca="1">IF('Tabla de posibilidad'!AO21=1,SUM('Tabla de posibilidad'!$C21:AO21),".")</f>
        <v>.</v>
      </c>
      <c r="AP21" t="str">
        <f ca="1">IF('Tabla de posibilidad'!AP21=1,SUM('Tabla de posibilidad'!$C21:AP21),".")</f>
        <v>.</v>
      </c>
      <c r="AQ21" t="str">
        <f ca="1">IF('Tabla de posibilidad'!AQ21=1,SUM('Tabla de posibilidad'!$C21:AQ21),".")</f>
        <v>.</v>
      </c>
      <c r="AR21" t="str">
        <f ca="1">IF('Tabla de posibilidad'!AR21=1,SUM('Tabla de posibilidad'!$C21:AR21),".")</f>
        <v>.</v>
      </c>
      <c r="AS21" t="str">
        <f ca="1">IF('Tabla de posibilidad'!AS21=1,SUM('Tabla de posibilidad'!$C21:AS21),".")</f>
        <v>.</v>
      </c>
      <c r="AT21" t="str">
        <f ca="1">IF('Tabla de posibilidad'!AT21=1,SUM('Tabla de posibilidad'!$C21:AT21),".")</f>
        <v>.</v>
      </c>
      <c r="AU21" t="str">
        <f ca="1">IF('Tabla de posibilidad'!AU21=1,SUM('Tabla de posibilidad'!$C21:AU21),".")</f>
        <v>.</v>
      </c>
      <c r="AV21" t="str">
        <f ca="1">IF('Tabla de posibilidad'!AV21=1,SUM('Tabla de posibilidad'!$C21:AV21),".")</f>
        <v>.</v>
      </c>
      <c r="AW21" t="str">
        <f ca="1">IF('Tabla de posibilidad'!AW21=1,SUM('Tabla de posibilidad'!$C21:AW21),".")</f>
        <v>.</v>
      </c>
      <c r="AX21" t="str">
        <f ca="1">IF('Tabla de posibilidad'!AX21=1,SUM('Tabla de posibilidad'!$C21:AX21),".")</f>
        <v>.</v>
      </c>
      <c r="AY21" t="str">
        <f ca="1">IF('Tabla de posibilidad'!AY21=1,SUM('Tabla de posibilidad'!$C21:AY21),".")</f>
        <v>.</v>
      </c>
      <c r="AZ21" t="str">
        <f ca="1">IF('Tabla de posibilidad'!AZ21=1,SUM('Tabla de posibilidad'!$C21:AZ21),".")</f>
        <v>.</v>
      </c>
      <c r="BA21" t="str">
        <f ca="1">IF('Tabla de posibilidad'!BA21=1,SUM('Tabla de posibilidad'!$C21:BA21),".")</f>
        <v>.</v>
      </c>
      <c r="BB21" t="str">
        <f ca="1">IF('Tabla de posibilidad'!BB21=1,SUM('Tabla de posibilidad'!$C21:BB21),".")</f>
        <v>.</v>
      </c>
      <c r="BC21" t="str">
        <f ca="1">IF('Tabla de posibilidad'!BC21=1,SUM('Tabla de posibilidad'!$C21:BC21),".")</f>
        <v>.</v>
      </c>
      <c r="BD21" t="str">
        <f ca="1">IF('Tabla de posibilidad'!BD21=1,SUM('Tabla de posibilidad'!$C21:BD21),".")</f>
        <v>.</v>
      </c>
      <c r="BE21" t="str">
        <f ca="1">IF('Tabla de posibilidad'!BE21=1,SUM('Tabla de posibilidad'!$C21:BE21),".")</f>
        <v>.</v>
      </c>
      <c r="BF21" t="str">
        <f ca="1">IF('Tabla de posibilidad'!BF21=1,SUM('Tabla de posibilidad'!$C21:BF21),".")</f>
        <v>.</v>
      </c>
      <c r="BG21" t="str">
        <f ca="1">IF('Tabla de posibilidad'!BG21=1,SUM('Tabla de posibilidad'!$C21:BG21),".")</f>
        <v>.</v>
      </c>
      <c r="BH21" t="str">
        <f ca="1">IF('Tabla de posibilidad'!BH21=1,SUM('Tabla de posibilidad'!$C21:BH21),".")</f>
        <v>.</v>
      </c>
      <c r="BI21" t="str">
        <f ca="1">IF('Tabla de posibilidad'!BI21=1,SUM('Tabla de posibilidad'!$C21:BI21),".")</f>
        <v>.</v>
      </c>
    </row>
    <row r="22" spans="1:61" x14ac:dyDescent="0.25">
      <c r="A22" t="s">
        <v>97</v>
      </c>
      <c r="C22" t="str">
        <f ca="1">IF('Tabla de posibilidad'!C22=1,1,".")</f>
        <v>.</v>
      </c>
      <c r="D22" t="str">
        <f ca="1">IF('Tabla de posibilidad'!D22=1,SUM('Tabla de posibilidad'!$C22:D22),".")</f>
        <v>.</v>
      </c>
      <c r="E22" t="str">
        <f ca="1">IF('Tabla de posibilidad'!E22=1,SUM('Tabla de posibilidad'!$C22:E22),".")</f>
        <v>.</v>
      </c>
      <c r="F22" t="str">
        <f ca="1">IF('Tabla de posibilidad'!F22=1,SUM('Tabla de posibilidad'!$C22:F22),".")</f>
        <v>.</v>
      </c>
      <c r="G22" t="str">
        <f ca="1">IF('Tabla de posibilidad'!G22=1,SUM('Tabla de posibilidad'!$C22:G22),".")</f>
        <v>.</v>
      </c>
      <c r="H22" t="str">
        <f ca="1">IF('Tabla de posibilidad'!H22=1,SUM('Tabla de posibilidad'!$C22:H22),".")</f>
        <v>.</v>
      </c>
      <c r="I22" t="str">
        <f ca="1">IF('Tabla de posibilidad'!I22=1,SUM('Tabla de posibilidad'!$C22:I22),".")</f>
        <v>.</v>
      </c>
      <c r="J22" t="str">
        <f ca="1">IF('Tabla de posibilidad'!J22=1,SUM('Tabla de posibilidad'!$C22:J22),".")</f>
        <v>.</v>
      </c>
      <c r="K22" t="str">
        <f ca="1">IF('Tabla de posibilidad'!K22=1,SUM('Tabla de posibilidad'!$C22:K22),".")</f>
        <v>.</v>
      </c>
      <c r="L22" t="str">
        <f ca="1">IF('Tabla de posibilidad'!L22=1,SUM('Tabla de posibilidad'!$C22:L22),".")</f>
        <v>.</v>
      </c>
      <c r="M22" t="str">
        <f ca="1">IF('Tabla de posibilidad'!M22=1,SUM('Tabla de posibilidad'!$C22:M22),".")</f>
        <v>.</v>
      </c>
      <c r="N22" t="str">
        <f ca="1">IF('Tabla de posibilidad'!N22=1,SUM('Tabla de posibilidad'!$C22:N22),".")</f>
        <v>.</v>
      </c>
      <c r="O22" t="str">
        <f ca="1">IF('Tabla de posibilidad'!O22=1,SUM('Tabla de posibilidad'!$C22:O22),".")</f>
        <v>.</v>
      </c>
      <c r="P22" t="str">
        <f ca="1">IF('Tabla de posibilidad'!P22=1,SUM('Tabla de posibilidad'!$C22:P22),".")</f>
        <v>.</v>
      </c>
      <c r="Q22" t="str">
        <f ca="1">IF('Tabla de posibilidad'!Q22=1,SUM('Tabla de posibilidad'!$C22:Q22),".")</f>
        <v>.</v>
      </c>
      <c r="R22" t="str">
        <f ca="1">IF('Tabla de posibilidad'!R22=1,SUM('Tabla de posibilidad'!$C22:R22),".")</f>
        <v>.</v>
      </c>
      <c r="S22" t="str">
        <f ca="1">IF('Tabla de posibilidad'!S22=1,SUM('Tabla de posibilidad'!$C22:S22),".")</f>
        <v>.</v>
      </c>
      <c r="T22" t="str">
        <f ca="1">IF('Tabla de posibilidad'!T22=1,SUM('Tabla de posibilidad'!$C22:T22),".")</f>
        <v>.</v>
      </c>
      <c r="U22" t="str">
        <f ca="1">IF('Tabla de posibilidad'!U22=1,SUM('Tabla de posibilidad'!$C22:U22),".")</f>
        <v>.</v>
      </c>
      <c r="V22" t="str">
        <f ca="1">IF('Tabla de posibilidad'!V22=1,SUM('Tabla de posibilidad'!$C22:V22),".")</f>
        <v>.</v>
      </c>
      <c r="W22" t="str">
        <f ca="1">IF('Tabla de posibilidad'!W22=1,SUM('Tabla de posibilidad'!$C22:W22),".")</f>
        <v>.</v>
      </c>
      <c r="X22" t="str">
        <f ca="1">IF('Tabla de posibilidad'!X22=1,SUM('Tabla de posibilidad'!$C22:X22),".")</f>
        <v>.</v>
      </c>
      <c r="Y22" t="str">
        <f ca="1">IF('Tabla de posibilidad'!Y22=1,SUM('Tabla de posibilidad'!$C22:Y22),".")</f>
        <v>.</v>
      </c>
      <c r="Z22" t="str">
        <f ca="1">IF('Tabla de posibilidad'!Z22=1,SUM('Tabla de posibilidad'!$C22:Z22),".")</f>
        <v>.</v>
      </c>
      <c r="AA22" t="str">
        <f ca="1">IF('Tabla de posibilidad'!AA22=1,SUM('Tabla de posibilidad'!$C22:AA22),".")</f>
        <v>.</v>
      </c>
      <c r="AB22" t="str">
        <f ca="1">IF('Tabla de posibilidad'!AB22=1,SUM('Tabla de posibilidad'!$C22:AB22),".")</f>
        <v>.</v>
      </c>
      <c r="AC22" t="str">
        <f ca="1">IF('Tabla de posibilidad'!AC22=1,SUM('Tabla de posibilidad'!$C22:AC22),".")</f>
        <v>.</v>
      </c>
      <c r="AD22" t="str">
        <f ca="1">IF('Tabla de posibilidad'!AD22=1,SUM('Tabla de posibilidad'!$C22:AD22),".")</f>
        <v>.</v>
      </c>
      <c r="AE22" t="str">
        <f ca="1">IF('Tabla de posibilidad'!AE22=1,SUM('Tabla de posibilidad'!$C22:AE22),".")</f>
        <v>.</v>
      </c>
      <c r="AF22" t="str">
        <f ca="1">IF('Tabla de posibilidad'!AF22=1,SUM('Tabla de posibilidad'!$C22:AF22),".")</f>
        <v>.</v>
      </c>
      <c r="AG22" t="str">
        <f ca="1">IF('Tabla de posibilidad'!AG22=1,SUM('Tabla de posibilidad'!$C22:AG22),".")</f>
        <v>.</v>
      </c>
      <c r="AH22" t="str">
        <f ca="1">IF('Tabla de posibilidad'!AH22=1,SUM('Tabla de posibilidad'!$C22:AH22),".")</f>
        <v>.</v>
      </c>
      <c r="AI22" t="str">
        <f ca="1">IF('Tabla de posibilidad'!AI22=1,SUM('Tabla de posibilidad'!$C22:AI22),".")</f>
        <v>.</v>
      </c>
      <c r="AJ22" t="str">
        <f ca="1">IF('Tabla de posibilidad'!AJ22=1,SUM('Tabla de posibilidad'!$C22:AJ22),".")</f>
        <v>.</v>
      </c>
      <c r="AK22" t="str">
        <f ca="1">IF('Tabla de posibilidad'!AK22=1,SUM('Tabla de posibilidad'!$C22:AK22),".")</f>
        <v>.</v>
      </c>
      <c r="AL22" t="str">
        <f ca="1">IF('Tabla de posibilidad'!AL22=1,SUM('Tabla de posibilidad'!$C22:AL22),".")</f>
        <v>.</v>
      </c>
      <c r="AM22" t="str">
        <f ca="1">IF('Tabla de posibilidad'!AM22=1,SUM('Tabla de posibilidad'!$C22:AM22),".")</f>
        <v>.</v>
      </c>
      <c r="AN22" t="str">
        <f ca="1">IF('Tabla de posibilidad'!AN22=1,SUM('Tabla de posibilidad'!$C22:AN22),".")</f>
        <v>.</v>
      </c>
      <c r="AO22" t="str">
        <f ca="1">IF('Tabla de posibilidad'!AO22=1,SUM('Tabla de posibilidad'!$C22:AO22),".")</f>
        <v>.</v>
      </c>
      <c r="AP22" t="str">
        <f ca="1">IF('Tabla de posibilidad'!AP22=1,SUM('Tabla de posibilidad'!$C22:AP22),".")</f>
        <v>.</v>
      </c>
      <c r="AQ22" t="str">
        <f ca="1">IF('Tabla de posibilidad'!AQ22=1,SUM('Tabla de posibilidad'!$C22:AQ22),".")</f>
        <v>.</v>
      </c>
      <c r="AR22" t="str">
        <f ca="1">IF('Tabla de posibilidad'!AR22=1,SUM('Tabla de posibilidad'!$C22:AR22),".")</f>
        <v>.</v>
      </c>
      <c r="AS22" t="str">
        <f ca="1">IF('Tabla de posibilidad'!AS22=1,SUM('Tabla de posibilidad'!$C22:AS22),".")</f>
        <v>.</v>
      </c>
      <c r="AT22" t="str">
        <f ca="1">IF('Tabla de posibilidad'!AT22=1,SUM('Tabla de posibilidad'!$C22:AT22),".")</f>
        <v>.</v>
      </c>
      <c r="AU22" t="str">
        <f ca="1">IF('Tabla de posibilidad'!AU22=1,SUM('Tabla de posibilidad'!$C22:AU22),".")</f>
        <v>.</v>
      </c>
      <c r="AV22" t="str">
        <f ca="1">IF('Tabla de posibilidad'!AV22=1,SUM('Tabla de posibilidad'!$C22:AV22),".")</f>
        <v>.</v>
      </c>
      <c r="AW22" t="str">
        <f ca="1">IF('Tabla de posibilidad'!AW22=1,SUM('Tabla de posibilidad'!$C22:AW22),".")</f>
        <v>.</v>
      </c>
      <c r="AX22" t="str">
        <f ca="1">IF('Tabla de posibilidad'!AX22=1,SUM('Tabla de posibilidad'!$C22:AX22),".")</f>
        <v>.</v>
      </c>
      <c r="AY22" t="str">
        <f ca="1">IF('Tabla de posibilidad'!AY22=1,SUM('Tabla de posibilidad'!$C22:AY22),".")</f>
        <v>.</v>
      </c>
      <c r="AZ22" t="str">
        <f ca="1">IF('Tabla de posibilidad'!AZ22=1,SUM('Tabla de posibilidad'!$C22:AZ22),".")</f>
        <v>.</v>
      </c>
      <c r="BA22" t="str">
        <f ca="1">IF('Tabla de posibilidad'!BA22=1,SUM('Tabla de posibilidad'!$C22:BA22),".")</f>
        <v>.</v>
      </c>
      <c r="BB22" t="str">
        <f ca="1">IF('Tabla de posibilidad'!BB22=1,SUM('Tabla de posibilidad'!$C22:BB22),".")</f>
        <v>.</v>
      </c>
      <c r="BC22" t="str">
        <f ca="1">IF('Tabla de posibilidad'!BC22=1,SUM('Tabla de posibilidad'!$C22:BC22),".")</f>
        <v>.</v>
      </c>
      <c r="BD22" t="str">
        <f ca="1">IF('Tabla de posibilidad'!BD22=1,SUM('Tabla de posibilidad'!$C22:BD22),".")</f>
        <v>.</v>
      </c>
      <c r="BE22" t="str">
        <f ca="1">IF('Tabla de posibilidad'!BE22=1,SUM('Tabla de posibilidad'!$C22:BE22),".")</f>
        <v>.</v>
      </c>
      <c r="BF22" t="str">
        <f ca="1">IF('Tabla de posibilidad'!BF22=1,SUM('Tabla de posibilidad'!$C22:BF22),".")</f>
        <v>.</v>
      </c>
      <c r="BG22" t="str">
        <f ca="1">IF('Tabla de posibilidad'!BG22=1,SUM('Tabla de posibilidad'!$C22:BG22),".")</f>
        <v>.</v>
      </c>
      <c r="BH22" t="str">
        <f ca="1">IF('Tabla de posibilidad'!BH22=1,SUM('Tabla de posibilidad'!$C22:BH22),".")</f>
        <v>.</v>
      </c>
      <c r="BI22" t="str">
        <f ca="1">IF('Tabla de posibilidad'!BI22=1,SUM('Tabla de posibilidad'!$C22:BI22),".")</f>
        <v>.</v>
      </c>
    </row>
    <row r="23" spans="1:61" x14ac:dyDescent="0.25">
      <c r="A23" t="s">
        <v>96</v>
      </c>
      <c r="C23" t="str">
        <f ca="1">IF('Tabla de posibilidad'!C23=1,1,".")</f>
        <v>.</v>
      </c>
      <c r="D23" t="str">
        <f ca="1">IF('Tabla de posibilidad'!D23=1,SUM('Tabla de posibilidad'!$C23:D23),".")</f>
        <v>.</v>
      </c>
      <c r="E23" t="str">
        <f ca="1">IF('Tabla de posibilidad'!E23=1,SUM('Tabla de posibilidad'!$C23:E23),".")</f>
        <v>.</v>
      </c>
      <c r="F23" t="str">
        <f ca="1">IF('Tabla de posibilidad'!F23=1,SUM('Tabla de posibilidad'!$C23:F23),".")</f>
        <v>.</v>
      </c>
      <c r="G23" t="str">
        <f ca="1">IF('Tabla de posibilidad'!G23=1,SUM('Tabla de posibilidad'!$C23:G23),".")</f>
        <v>.</v>
      </c>
      <c r="H23" t="str">
        <f ca="1">IF('Tabla de posibilidad'!H23=1,SUM('Tabla de posibilidad'!$C23:H23),".")</f>
        <v>.</v>
      </c>
      <c r="I23" t="str">
        <f ca="1">IF('Tabla de posibilidad'!I23=1,SUM('Tabla de posibilidad'!$C23:I23),".")</f>
        <v>.</v>
      </c>
      <c r="J23" t="str">
        <f ca="1">IF('Tabla de posibilidad'!J23=1,SUM('Tabla de posibilidad'!$C23:J23),".")</f>
        <v>.</v>
      </c>
      <c r="K23" t="str">
        <f ca="1">IF('Tabla de posibilidad'!K23=1,SUM('Tabla de posibilidad'!$C23:K23),".")</f>
        <v>.</v>
      </c>
      <c r="L23" t="str">
        <f ca="1">IF('Tabla de posibilidad'!L23=1,SUM('Tabla de posibilidad'!$C23:L23),".")</f>
        <v>.</v>
      </c>
      <c r="M23" t="str">
        <f ca="1">IF('Tabla de posibilidad'!M23=1,SUM('Tabla de posibilidad'!$C23:M23),".")</f>
        <v>.</v>
      </c>
      <c r="N23" t="str">
        <f ca="1">IF('Tabla de posibilidad'!N23=1,SUM('Tabla de posibilidad'!$C23:N23),".")</f>
        <v>.</v>
      </c>
      <c r="O23" t="str">
        <f ca="1">IF('Tabla de posibilidad'!O23=1,SUM('Tabla de posibilidad'!$C23:O23),".")</f>
        <v>.</v>
      </c>
      <c r="P23" t="str">
        <f ca="1">IF('Tabla de posibilidad'!P23=1,SUM('Tabla de posibilidad'!$C23:P23),".")</f>
        <v>.</v>
      </c>
      <c r="Q23" t="str">
        <f ca="1">IF('Tabla de posibilidad'!Q23=1,SUM('Tabla de posibilidad'!$C23:Q23),".")</f>
        <v>.</v>
      </c>
      <c r="R23" t="str">
        <f ca="1">IF('Tabla de posibilidad'!R23=1,SUM('Tabla de posibilidad'!$C23:R23),".")</f>
        <v>.</v>
      </c>
      <c r="S23" t="str">
        <f ca="1">IF('Tabla de posibilidad'!S23=1,SUM('Tabla de posibilidad'!$C23:S23),".")</f>
        <v>.</v>
      </c>
      <c r="T23" t="str">
        <f ca="1">IF('Tabla de posibilidad'!T23=1,SUM('Tabla de posibilidad'!$C23:T23),".")</f>
        <v>.</v>
      </c>
      <c r="U23" t="str">
        <f ca="1">IF('Tabla de posibilidad'!U23=1,SUM('Tabla de posibilidad'!$C23:U23),".")</f>
        <v>.</v>
      </c>
      <c r="V23" t="str">
        <f ca="1">IF('Tabla de posibilidad'!V23=1,SUM('Tabla de posibilidad'!$C23:V23),".")</f>
        <v>.</v>
      </c>
      <c r="W23" t="str">
        <f ca="1">IF('Tabla de posibilidad'!W23=1,SUM('Tabla de posibilidad'!$C23:W23),".")</f>
        <v>.</v>
      </c>
      <c r="X23" t="str">
        <f ca="1">IF('Tabla de posibilidad'!X23=1,SUM('Tabla de posibilidad'!$C23:X23),".")</f>
        <v>.</v>
      </c>
      <c r="Y23" t="str">
        <f ca="1">IF('Tabla de posibilidad'!Y23=1,SUM('Tabla de posibilidad'!$C23:Y23),".")</f>
        <v>.</v>
      </c>
      <c r="Z23" t="str">
        <f ca="1">IF('Tabla de posibilidad'!Z23=1,SUM('Tabla de posibilidad'!$C23:Z23),".")</f>
        <v>.</v>
      </c>
      <c r="AA23">
        <f ca="1">IF('Tabla de posibilidad'!AA23=1,SUM('Tabla de posibilidad'!$C23:AA23),".")</f>
        <v>1</v>
      </c>
      <c r="AB23">
        <f ca="1">IF('Tabla de posibilidad'!AB23=1,SUM('Tabla de posibilidad'!$C23:AB23),".")</f>
        <v>2</v>
      </c>
      <c r="AC23">
        <f ca="1">IF('Tabla de posibilidad'!AC23=1,SUM('Tabla de posibilidad'!$C23:AC23),".")</f>
        <v>3</v>
      </c>
      <c r="AD23">
        <f ca="1">IF('Tabla de posibilidad'!AD23=1,SUM('Tabla de posibilidad'!$C23:AD23),".")</f>
        <v>4</v>
      </c>
      <c r="AE23">
        <f ca="1">IF('Tabla de posibilidad'!AE23=1,SUM('Tabla de posibilidad'!$C23:AE23),".")</f>
        <v>5</v>
      </c>
      <c r="AF23" t="str">
        <f ca="1">IF('Tabla de posibilidad'!AF23=1,SUM('Tabla de posibilidad'!$C23:AF23),".")</f>
        <v>.</v>
      </c>
      <c r="AG23" t="str">
        <f ca="1">IF('Tabla de posibilidad'!AG23=1,SUM('Tabla de posibilidad'!$C23:AG23),".")</f>
        <v>.</v>
      </c>
      <c r="AH23" t="str">
        <f ca="1">IF('Tabla de posibilidad'!AH23=1,SUM('Tabla de posibilidad'!$C23:AH23),".")</f>
        <v>.</v>
      </c>
      <c r="AI23" t="str">
        <f ca="1">IF('Tabla de posibilidad'!AI23=1,SUM('Tabla de posibilidad'!$C23:AI23),".")</f>
        <v>.</v>
      </c>
      <c r="AJ23" t="str">
        <f ca="1">IF('Tabla de posibilidad'!AJ23=1,SUM('Tabla de posibilidad'!$C23:AJ23),".")</f>
        <v>.</v>
      </c>
      <c r="AK23" t="str">
        <f ca="1">IF('Tabla de posibilidad'!AK23=1,SUM('Tabla de posibilidad'!$C23:AK23),".")</f>
        <v>.</v>
      </c>
      <c r="AL23" t="str">
        <f ca="1">IF('Tabla de posibilidad'!AL23=1,SUM('Tabla de posibilidad'!$C23:AL23),".")</f>
        <v>.</v>
      </c>
      <c r="AM23" t="str">
        <f ca="1">IF('Tabla de posibilidad'!AM23=1,SUM('Tabla de posibilidad'!$C23:AM23),".")</f>
        <v>.</v>
      </c>
      <c r="AN23" t="str">
        <f ca="1">IF('Tabla de posibilidad'!AN23=1,SUM('Tabla de posibilidad'!$C23:AN23),".")</f>
        <v>.</v>
      </c>
      <c r="AO23" t="str">
        <f ca="1">IF('Tabla de posibilidad'!AO23=1,SUM('Tabla de posibilidad'!$C23:AO23),".")</f>
        <v>.</v>
      </c>
      <c r="AP23" t="str">
        <f ca="1">IF('Tabla de posibilidad'!AP23=1,SUM('Tabla de posibilidad'!$C23:AP23),".")</f>
        <v>.</v>
      </c>
      <c r="AQ23" t="str">
        <f ca="1">IF('Tabla de posibilidad'!AQ23=1,SUM('Tabla de posibilidad'!$C23:AQ23),".")</f>
        <v>.</v>
      </c>
      <c r="AR23" t="str">
        <f ca="1">IF('Tabla de posibilidad'!AR23=1,SUM('Tabla de posibilidad'!$C23:AR23),".")</f>
        <v>.</v>
      </c>
      <c r="AS23" t="str">
        <f ca="1">IF('Tabla de posibilidad'!AS23=1,SUM('Tabla de posibilidad'!$C23:AS23),".")</f>
        <v>.</v>
      </c>
      <c r="AT23" t="str">
        <f ca="1">IF('Tabla de posibilidad'!AT23=1,SUM('Tabla de posibilidad'!$C23:AT23),".")</f>
        <v>.</v>
      </c>
      <c r="AU23" t="str">
        <f ca="1">IF('Tabla de posibilidad'!AU23=1,SUM('Tabla de posibilidad'!$C23:AU23),".")</f>
        <v>.</v>
      </c>
      <c r="AV23" t="str">
        <f ca="1">IF('Tabla de posibilidad'!AV23=1,SUM('Tabla de posibilidad'!$C23:AV23),".")</f>
        <v>.</v>
      </c>
      <c r="AW23" t="str">
        <f ca="1">IF('Tabla de posibilidad'!AW23=1,SUM('Tabla de posibilidad'!$C23:AW23),".")</f>
        <v>.</v>
      </c>
      <c r="AX23" t="str">
        <f ca="1">IF('Tabla de posibilidad'!AX23=1,SUM('Tabla de posibilidad'!$C23:AX23),".")</f>
        <v>.</v>
      </c>
      <c r="AY23" t="str">
        <f ca="1">IF('Tabla de posibilidad'!AY23=1,SUM('Tabla de posibilidad'!$C23:AY23),".")</f>
        <v>.</v>
      </c>
      <c r="AZ23" t="str">
        <f ca="1">IF('Tabla de posibilidad'!AZ23=1,SUM('Tabla de posibilidad'!$C23:AZ23),".")</f>
        <v>.</v>
      </c>
      <c r="BA23" t="str">
        <f ca="1">IF('Tabla de posibilidad'!BA23=1,SUM('Tabla de posibilidad'!$C23:BA23),".")</f>
        <v>.</v>
      </c>
      <c r="BB23" t="str">
        <f ca="1">IF('Tabla de posibilidad'!BB23=1,SUM('Tabla de posibilidad'!$C23:BB23),".")</f>
        <v>.</v>
      </c>
      <c r="BC23" t="str">
        <f ca="1">IF('Tabla de posibilidad'!BC23=1,SUM('Tabla de posibilidad'!$C23:BC23),".")</f>
        <v>.</v>
      </c>
      <c r="BD23" t="str">
        <f ca="1">IF('Tabla de posibilidad'!BD23=1,SUM('Tabla de posibilidad'!$C23:BD23),".")</f>
        <v>.</v>
      </c>
      <c r="BE23" t="str">
        <f ca="1">IF('Tabla de posibilidad'!BE23=1,SUM('Tabla de posibilidad'!$C23:BE23),".")</f>
        <v>.</v>
      </c>
      <c r="BF23" t="str">
        <f ca="1">IF('Tabla de posibilidad'!BF23=1,SUM('Tabla de posibilidad'!$C23:BF23),".")</f>
        <v>.</v>
      </c>
      <c r="BG23" t="str">
        <f ca="1">IF('Tabla de posibilidad'!BG23=1,SUM('Tabla de posibilidad'!$C23:BG23),".")</f>
        <v>.</v>
      </c>
      <c r="BH23" t="str">
        <f ca="1">IF('Tabla de posibilidad'!BH23=1,SUM('Tabla de posibilidad'!$C23:BH23),".")</f>
        <v>.</v>
      </c>
      <c r="BI23" t="str">
        <f ca="1">IF('Tabla de posibilidad'!BI23=1,SUM('Tabla de posibilidad'!$C23:BI23),".")</f>
        <v>.</v>
      </c>
    </row>
    <row r="24" spans="1:61" x14ac:dyDescent="0.25">
      <c r="A24" t="s">
        <v>98</v>
      </c>
      <c r="C24" t="str">
        <f ca="1">IF('Tabla de posibilidad'!C24=1,1,".")</f>
        <v>.</v>
      </c>
      <c r="D24" t="str">
        <f ca="1">IF('Tabla de posibilidad'!D24=1,SUM('Tabla de posibilidad'!$C24:D24),".")</f>
        <v>.</v>
      </c>
      <c r="E24" t="str">
        <f ca="1">IF('Tabla de posibilidad'!E24=1,SUM('Tabla de posibilidad'!$C24:E24),".")</f>
        <v>.</v>
      </c>
      <c r="F24" t="str">
        <f ca="1">IF('Tabla de posibilidad'!F24=1,SUM('Tabla de posibilidad'!$C24:F24),".")</f>
        <v>.</v>
      </c>
      <c r="G24" t="str">
        <f ca="1">IF('Tabla de posibilidad'!G24=1,SUM('Tabla de posibilidad'!$C24:G24),".")</f>
        <v>.</v>
      </c>
      <c r="H24" t="str">
        <f ca="1">IF('Tabla de posibilidad'!H24=1,SUM('Tabla de posibilidad'!$C24:H24),".")</f>
        <v>.</v>
      </c>
      <c r="I24" t="str">
        <f ca="1">IF('Tabla de posibilidad'!I24=1,SUM('Tabla de posibilidad'!$C24:I24),".")</f>
        <v>.</v>
      </c>
      <c r="J24" t="str">
        <f ca="1">IF('Tabla de posibilidad'!J24=1,SUM('Tabla de posibilidad'!$C24:J24),".")</f>
        <v>.</v>
      </c>
      <c r="K24" t="str">
        <f ca="1">IF('Tabla de posibilidad'!K24=1,SUM('Tabla de posibilidad'!$C24:K24),".")</f>
        <v>.</v>
      </c>
      <c r="L24" t="str">
        <f ca="1">IF('Tabla de posibilidad'!L24=1,SUM('Tabla de posibilidad'!$C24:L24),".")</f>
        <v>.</v>
      </c>
      <c r="M24" t="str">
        <f ca="1">IF('Tabla de posibilidad'!M24=1,SUM('Tabla de posibilidad'!$C24:M24),".")</f>
        <v>.</v>
      </c>
      <c r="N24" t="str">
        <f ca="1">IF('Tabla de posibilidad'!N24=1,SUM('Tabla de posibilidad'!$C24:N24),".")</f>
        <v>.</v>
      </c>
      <c r="O24" t="str">
        <f ca="1">IF('Tabla de posibilidad'!O24=1,SUM('Tabla de posibilidad'!$C24:O24),".")</f>
        <v>.</v>
      </c>
      <c r="P24" t="str">
        <f ca="1">IF('Tabla de posibilidad'!P24=1,SUM('Tabla de posibilidad'!$C24:P24),".")</f>
        <v>.</v>
      </c>
      <c r="Q24" t="str">
        <f ca="1">IF('Tabla de posibilidad'!Q24=1,SUM('Tabla de posibilidad'!$C24:Q24),".")</f>
        <v>.</v>
      </c>
      <c r="R24" t="str">
        <f ca="1">IF('Tabla de posibilidad'!R24=1,SUM('Tabla de posibilidad'!$C24:R24),".")</f>
        <v>.</v>
      </c>
      <c r="S24" t="str">
        <f ca="1">IF('Tabla de posibilidad'!S24=1,SUM('Tabla de posibilidad'!$C24:S24),".")</f>
        <v>.</v>
      </c>
      <c r="T24" t="str">
        <f ca="1">IF('Tabla de posibilidad'!T24=1,SUM('Tabla de posibilidad'!$C24:T24),".")</f>
        <v>.</v>
      </c>
      <c r="U24" t="str">
        <f ca="1">IF('Tabla de posibilidad'!U24=1,SUM('Tabla de posibilidad'!$C24:U24),".")</f>
        <v>.</v>
      </c>
      <c r="V24" t="str">
        <f ca="1">IF('Tabla de posibilidad'!V24=1,SUM('Tabla de posibilidad'!$C24:V24),".")</f>
        <v>.</v>
      </c>
      <c r="W24" t="str">
        <f ca="1">IF('Tabla de posibilidad'!W24=1,SUM('Tabla de posibilidad'!$C24:W24),".")</f>
        <v>.</v>
      </c>
      <c r="X24" t="str">
        <f ca="1">IF('Tabla de posibilidad'!X24=1,SUM('Tabla de posibilidad'!$C24:X24),".")</f>
        <v>.</v>
      </c>
      <c r="Y24" t="str">
        <f ca="1">IF('Tabla de posibilidad'!Y24=1,SUM('Tabla de posibilidad'!$C24:Y24),".")</f>
        <v>.</v>
      </c>
      <c r="Z24" t="str">
        <f ca="1">IF('Tabla de posibilidad'!Z24=1,SUM('Tabla de posibilidad'!$C24:Z24),".")</f>
        <v>.</v>
      </c>
      <c r="AA24" t="str">
        <f ca="1">IF('Tabla de posibilidad'!AA24=1,SUM('Tabla de posibilidad'!$C24:AA24),".")</f>
        <v>.</v>
      </c>
      <c r="AB24" t="str">
        <f ca="1">IF('Tabla de posibilidad'!AB24=1,SUM('Tabla de posibilidad'!$C24:AB24),".")</f>
        <v>.</v>
      </c>
      <c r="AC24" t="str">
        <f ca="1">IF('Tabla de posibilidad'!AC24=1,SUM('Tabla de posibilidad'!$C24:AC24),".")</f>
        <v>.</v>
      </c>
      <c r="AD24" t="str">
        <f ca="1">IF('Tabla de posibilidad'!AD24=1,SUM('Tabla de posibilidad'!$C24:AD24),".")</f>
        <v>.</v>
      </c>
      <c r="AE24" t="str">
        <f ca="1">IF('Tabla de posibilidad'!AE24=1,SUM('Tabla de posibilidad'!$C24:AE24),".")</f>
        <v>.</v>
      </c>
      <c r="AF24" t="str">
        <f ca="1">IF('Tabla de posibilidad'!AF24=1,SUM('Tabla de posibilidad'!$C24:AF24),".")</f>
        <v>.</v>
      </c>
      <c r="AG24" t="str">
        <f ca="1">IF('Tabla de posibilidad'!AG24=1,SUM('Tabla de posibilidad'!$C24:AG24),".")</f>
        <v>.</v>
      </c>
      <c r="AH24" t="str">
        <f ca="1">IF('Tabla de posibilidad'!AH24=1,SUM('Tabla de posibilidad'!$C24:AH24),".")</f>
        <v>.</v>
      </c>
      <c r="AI24" t="str">
        <f ca="1">IF('Tabla de posibilidad'!AI24=1,SUM('Tabla de posibilidad'!$C24:AI24),".")</f>
        <v>.</v>
      </c>
      <c r="AJ24" t="str">
        <f ca="1">IF('Tabla de posibilidad'!AJ24=1,SUM('Tabla de posibilidad'!$C24:AJ24),".")</f>
        <v>.</v>
      </c>
      <c r="AK24" t="str">
        <f ca="1">IF('Tabla de posibilidad'!AK24=1,SUM('Tabla de posibilidad'!$C24:AK24),".")</f>
        <v>.</v>
      </c>
      <c r="AL24" t="str">
        <f ca="1">IF('Tabla de posibilidad'!AL24=1,SUM('Tabla de posibilidad'!$C24:AL24),".")</f>
        <v>.</v>
      </c>
      <c r="AM24" t="str">
        <f ca="1">IF('Tabla de posibilidad'!AM24=1,SUM('Tabla de posibilidad'!$C24:AM24),".")</f>
        <v>.</v>
      </c>
      <c r="AN24" t="str">
        <f ca="1">IF('Tabla de posibilidad'!AN24=1,SUM('Tabla de posibilidad'!$C24:AN24),".")</f>
        <v>.</v>
      </c>
      <c r="AO24" t="str">
        <f ca="1">IF('Tabla de posibilidad'!AO24=1,SUM('Tabla de posibilidad'!$C24:AO24),".")</f>
        <v>.</v>
      </c>
      <c r="AP24" t="str">
        <f ca="1">IF('Tabla de posibilidad'!AP24=1,SUM('Tabla de posibilidad'!$C24:AP24),".")</f>
        <v>.</v>
      </c>
      <c r="AQ24" t="str">
        <f ca="1">IF('Tabla de posibilidad'!AQ24=1,SUM('Tabla de posibilidad'!$C24:AQ24),".")</f>
        <v>.</v>
      </c>
      <c r="AR24" t="str">
        <f ca="1">IF('Tabla de posibilidad'!AR24=1,SUM('Tabla de posibilidad'!$C24:AR24),".")</f>
        <v>.</v>
      </c>
      <c r="AS24" t="str">
        <f ca="1">IF('Tabla de posibilidad'!AS24=1,SUM('Tabla de posibilidad'!$C24:AS24),".")</f>
        <v>.</v>
      </c>
      <c r="AT24" t="str">
        <f ca="1">IF('Tabla de posibilidad'!AT24=1,SUM('Tabla de posibilidad'!$C24:AT24),".")</f>
        <v>.</v>
      </c>
      <c r="AU24" t="str">
        <f ca="1">IF('Tabla de posibilidad'!AU24=1,SUM('Tabla de posibilidad'!$C24:AU24),".")</f>
        <v>.</v>
      </c>
      <c r="AV24" t="str">
        <f ca="1">IF('Tabla de posibilidad'!AV24=1,SUM('Tabla de posibilidad'!$C24:AV24),".")</f>
        <v>.</v>
      </c>
      <c r="AW24" t="str">
        <f ca="1">IF('Tabla de posibilidad'!AW24=1,SUM('Tabla de posibilidad'!$C24:AW24),".")</f>
        <v>.</v>
      </c>
      <c r="AX24" t="str">
        <f ca="1">IF('Tabla de posibilidad'!AX24=1,SUM('Tabla de posibilidad'!$C24:AX24),".")</f>
        <v>.</v>
      </c>
      <c r="AY24" t="str">
        <f ca="1">IF('Tabla de posibilidad'!AY24=1,SUM('Tabla de posibilidad'!$C24:AY24),".")</f>
        <v>.</v>
      </c>
      <c r="AZ24" t="str">
        <f ca="1">IF('Tabla de posibilidad'!AZ24=1,SUM('Tabla de posibilidad'!$C24:AZ24),".")</f>
        <v>.</v>
      </c>
      <c r="BA24" t="str">
        <f ca="1">IF('Tabla de posibilidad'!BA24=1,SUM('Tabla de posibilidad'!$C24:BA24),".")</f>
        <v>.</v>
      </c>
      <c r="BB24" t="str">
        <f ca="1">IF('Tabla de posibilidad'!BB24=1,SUM('Tabla de posibilidad'!$C24:BB24),".")</f>
        <v>.</v>
      </c>
      <c r="BC24" t="str">
        <f ca="1">IF('Tabla de posibilidad'!BC24=1,SUM('Tabla de posibilidad'!$C24:BC24),".")</f>
        <v>.</v>
      </c>
      <c r="BD24" t="str">
        <f ca="1">IF('Tabla de posibilidad'!BD24=1,SUM('Tabla de posibilidad'!$C24:BD24),".")</f>
        <v>.</v>
      </c>
      <c r="BE24" t="str">
        <f ca="1">IF('Tabla de posibilidad'!BE24=1,SUM('Tabla de posibilidad'!$C24:BE24),".")</f>
        <v>.</v>
      </c>
      <c r="BF24" t="str">
        <f ca="1">IF('Tabla de posibilidad'!BF24=1,SUM('Tabla de posibilidad'!$C24:BF24),".")</f>
        <v>.</v>
      </c>
      <c r="BG24" t="str">
        <f ca="1">IF('Tabla de posibilidad'!BG24=1,SUM('Tabla de posibilidad'!$C24:BG24),".")</f>
        <v>.</v>
      </c>
      <c r="BH24" t="str">
        <f ca="1">IF('Tabla de posibilidad'!BH24=1,SUM('Tabla de posibilidad'!$C24:BH24),".")</f>
        <v>.</v>
      </c>
      <c r="BI24" t="str">
        <f ca="1">IF('Tabla de posibilidad'!BI24=1,SUM('Tabla de posibilidad'!$C24:BI24),".")</f>
        <v>.</v>
      </c>
    </row>
    <row r="25" spans="1:61" x14ac:dyDescent="0.25">
      <c r="A25" t="s">
        <v>101</v>
      </c>
      <c r="C25" t="str">
        <f ca="1">IF('Tabla de posibilidad'!C25=1,1,".")</f>
        <v>.</v>
      </c>
      <c r="D25" t="str">
        <f ca="1">IF('Tabla de posibilidad'!D25=1,SUM('Tabla de posibilidad'!$C25:D25),".")</f>
        <v>.</v>
      </c>
      <c r="E25" t="str">
        <f ca="1">IF('Tabla de posibilidad'!E25=1,SUM('Tabla de posibilidad'!$C25:E25),".")</f>
        <v>.</v>
      </c>
      <c r="F25" t="str">
        <f ca="1">IF('Tabla de posibilidad'!F25=1,SUM('Tabla de posibilidad'!$C25:F25),".")</f>
        <v>.</v>
      </c>
      <c r="G25" t="str">
        <f ca="1">IF('Tabla de posibilidad'!G25=1,SUM('Tabla de posibilidad'!$C25:G25),".")</f>
        <v>.</v>
      </c>
      <c r="H25" t="str">
        <f ca="1">IF('Tabla de posibilidad'!H25=1,SUM('Tabla de posibilidad'!$C25:H25),".")</f>
        <v>.</v>
      </c>
      <c r="I25" t="str">
        <f ca="1">IF('Tabla de posibilidad'!I25=1,SUM('Tabla de posibilidad'!$C25:I25),".")</f>
        <v>.</v>
      </c>
      <c r="J25" t="str">
        <f ca="1">IF('Tabla de posibilidad'!J25=1,SUM('Tabla de posibilidad'!$C25:J25),".")</f>
        <v>.</v>
      </c>
      <c r="K25" t="str">
        <f ca="1">IF('Tabla de posibilidad'!K25=1,SUM('Tabla de posibilidad'!$C25:K25),".")</f>
        <v>.</v>
      </c>
      <c r="L25" t="str">
        <f ca="1">IF('Tabla de posibilidad'!L25=1,SUM('Tabla de posibilidad'!$C25:L25),".")</f>
        <v>.</v>
      </c>
      <c r="M25" t="str">
        <f ca="1">IF('Tabla de posibilidad'!M25=1,SUM('Tabla de posibilidad'!$C25:M25),".")</f>
        <v>.</v>
      </c>
      <c r="N25" t="str">
        <f ca="1">IF('Tabla de posibilidad'!N25=1,SUM('Tabla de posibilidad'!$C25:N25),".")</f>
        <v>.</v>
      </c>
      <c r="O25" t="str">
        <f ca="1">IF('Tabla de posibilidad'!O25=1,SUM('Tabla de posibilidad'!$C25:O25),".")</f>
        <v>.</v>
      </c>
      <c r="P25" t="str">
        <f ca="1">IF('Tabla de posibilidad'!P25=1,SUM('Tabla de posibilidad'!$C25:P25),".")</f>
        <v>.</v>
      </c>
      <c r="Q25" t="str">
        <f ca="1">IF('Tabla de posibilidad'!Q25=1,SUM('Tabla de posibilidad'!$C25:Q25),".")</f>
        <v>.</v>
      </c>
      <c r="R25" t="str">
        <f ca="1">IF('Tabla de posibilidad'!R25=1,SUM('Tabla de posibilidad'!$C25:R25),".")</f>
        <v>.</v>
      </c>
      <c r="S25" t="str">
        <f ca="1">IF('Tabla de posibilidad'!S25=1,SUM('Tabla de posibilidad'!$C25:S25),".")</f>
        <v>.</v>
      </c>
      <c r="T25" t="str">
        <f ca="1">IF('Tabla de posibilidad'!T25=1,SUM('Tabla de posibilidad'!$C25:T25),".")</f>
        <v>.</v>
      </c>
      <c r="U25" t="str">
        <f ca="1">IF('Tabla de posibilidad'!U25=1,SUM('Tabla de posibilidad'!$C25:U25),".")</f>
        <v>.</v>
      </c>
      <c r="V25" t="str">
        <f ca="1">IF('Tabla de posibilidad'!V25=1,SUM('Tabla de posibilidad'!$C25:V25),".")</f>
        <v>.</v>
      </c>
      <c r="W25" t="str">
        <f ca="1">IF('Tabla de posibilidad'!W25=1,SUM('Tabla de posibilidad'!$C25:W25),".")</f>
        <v>.</v>
      </c>
      <c r="X25" t="str">
        <f ca="1">IF('Tabla de posibilidad'!X25=1,SUM('Tabla de posibilidad'!$C25:X25),".")</f>
        <v>.</v>
      </c>
      <c r="Y25" t="str">
        <f ca="1">IF('Tabla de posibilidad'!Y25=1,SUM('Tabla de posibilidad'!$C25:Y25),".")</f>
        <v>.</v>
      </c>
      <c r="Z25" t="str">
        <f ca="1">IF('Tabla de posibilidad'!Z25=1,SUM('Tabla de posibilidad'!$C25:Z25),".")</f>
        <v>.</v>
      </c>
      <c r="AA25" t="str">
        <f ca="1">IF('Tabla de posibilidad'!AA25=1,SUM('Tabla de posibilidad'!$C25:AA25),".")</f>
        <v>.</v>
      </c>
      <c r="AB25" t="str">
        <f ca="1">IF('Tabla de posibilidad'!AB25=1,SUM('Tabla de posibilidad'!$C25:AB25),".")</f>
        <v>.</v>
      </c>
      <c r="AC25" t="str">
        <f ca="1">IF('Tabla de posibilidad'!AC25=1,SUM('Tabla de posibilidad'!$C25:AC25),".")</f>
        <v>.</v>
      </c>
      <c r="AD25" t="str">
        <f ca="1">IF('Tabla de posibilidad'!AD25=1,SUM('Tabla de posibilidad'!$C25:AD25),".")</f>
        <v>.</v>
      </c>
      <c r="AE25" t="str">
        <f ca="1">IF('Tabla de posibilidad'!AE25=1,SUM('Tabla de posibilidad'!$C25:AE25),".")</f>
        <v>.</v>
      </c>
      <c r="AF25" t="str">
        <f ca="1">IF('Tabla de posibilidad'!AF25=1,SUM('Tabla de posibilidad'!$C25:AF25),".")</f>
        <v>.</v>
      </c>
      <c r="AG25" t="str">
        <f ca="1">IF('Tabla de posibilidad'!AG25=1,SUM('Tabla de posibilidad'!$C25:AG25),".")</f>
        <v>.</v>
      </c>
      <c r="AH25" t="str">
        <f ca="1">IF('Tabla de posibilidad'!AH25=1,SUM('Tabla de posibilidad'!$C25:AH25),".")</f>
        <v>.</v>
      </c>
      <c r="AI25" t="str">
        <f ca="1">IF('Tabla de posibilidad'!AI25=1,SUM('Tabla de posibilidad'!$C25:AI25),".")</f>
        <v>.</v>
      </c>
      <c r="AJ25" t="str">
        <f ca="1">IF('Tabla de posibilidad'!AJ25=1,SUM('Tabla de posibilidad'!$C25:AJ25),".")</f>
        <v>.</v>
      </c>
      <c r="AK25" t="str">
        <f ca="1">IF('Tabla de posibilidad'!AK25=1,SUM('Tabla de posibilidad'!$C25:AK25),".")</f>
        <v>.</v>
      </c>
      <c r="AL25" t="str">
        <f ca="1">IF('Tabla de posibilidad'!AL25=1,SUM('Tabla de posibilidad'!$C25:AL25),".")</f>
        <v>.</v>
      </c>
      <c r="AM25" t="str">
        <f ca="1">IF('Tabla de posibilidad'!AM25=1,SUM('Tabla de posibilidad'!$C25:AM25),".")</f>
        <v>.</v>
      </c>
      <c r="AN25" t="str">
        <f ca="1">IF('Tabla de posibilidad'!AN25=1,SUM('Tabla de posibilidad'!$C25:AN25),".")</f>
        <v>.</v>
      </c>
      <c r="AO25" t="str">
        <f ca="1">IF('Tabla de posibilidad'!AO25=1,SUM('Tabla de posibilidad'!$C25:AO25),".")</f>
        <v>.</v>
      </c>
      <c r="AP25" t="str">
        <f ca="1">IF('Tabla de posibilidad'!AP25=1,SUM('Tabla de posibilidad'!$C25:AP25),".")</f>
        <v>.</v>
      </c>
      <c r="AQ25" t="str">
        <f ca="1">IF('Tabla de posibilidad'!AQ25=1,SUM('Tabla de posibilidad'!$C25:AQ25),".")</f>
        <v>.</v>
      </c>
      <c r="AR25" t="str">
        <f ca="1">IF('Tabla de posibilidad'!AR25=1,SUM('Tabla de posibilidad'!$C25:AR25),".")</f>
        <v>.</v>
      </c>
      <c r="AS25" t="str">
        <f ca="1">IF('Tabla de posibilidad'!AS25=1,SUM('Tabla de posibilidad'!$C25:AS25),".")</f>
        <v>.</v>
      </c>
      <c r="AT25" t="str">
        <f ca="1">IF('Tabla de posibilidad'!AT25=1,SUM('Tabla de posibilidad'!$C25:AT25),".")</f>
        <v>.</v>
      </c>
      <c r="AU25" t="str">
        <f ca="1">IF('Tabla de posibilidad'!AU25=1,SUM('Tabla de posibilidad'!$C25:AU25),".")</f>
        <v>.</v>
      </c>
      <c r="AV25" t="str">
        <f ca="1">IF('Tabla de posibilidad'!AV25=1,SUM('Tabla de posibilidad'!$C25:AV25),".")</f>
        <v>.</v>
      </c>
      <c r="AW25" t="str">
        <f ca="1">IF('Tabla de posibilidad'!AW25=1,SUM('Tabla de posibilidad'!$C25:AW25),".")</f>
        <v>.</v>
      </c>
      <c r="AX25" t="str">
        <f ca="1">IF('Tabla de posibilidad'!AX25=1,SUM('Tabla de posibilidad'!$C25:AX25),".")</f>
        <v>.</v>
      </c>
      <c r="AY25" t="str">
        <f ca="1">IF('Tabla de posibilidad'!AY25=1,SUM('Tabla de posibilidad'!$C25:AY25),".")</f>
        <v>.</v>
      </c>
      <c r="AZ25" t="str">
        <f ca="1">IF('Tabla de posibilidad'!AZ25=1,SUM('Tabla de posibilidad'!$C25:AZ25),".")</f>
        <v>.</v>
      </c>
      <c r="BA25" t="str">
        <f ca="1">IF('Tabla de posibilidad'!BA25=1,SUM('Tabla de posibilidad'!$C25:BA25),".")</f>
        <v>.</v>
      </c>
      <c r="BB25" t="str">
        <f ca="1">IF('Tabla de posibilidad'!BB25=1,SUM('Tabla de posibilidad'!$C25:BB25),".")</f>
        <v>.</v>
      </c>
      <c r="BC25" t="str">
        <f ca="1">IF('Tabla de posibilidad'!BC25=1,SUM('Tabla de posibilidad'!$C25:BC25),".")</f>
        <v>.</v>
      </c>
      <c r="BD25" t="str">
        <f ca="1">IF('Tabla de posibilidad'!BD25=1,SUM('Tabla de posibilidad'!$C25:BD25),".")</f>
        <v>.</v>
      </c>
      <c r="BE25" t="str">
        <f ca="1">IF('Tabla de posibilidad'!BE25=1,SUM('Tabla de posibilidad'!$C25:BE25),".")</f>
        <v>.</v>
      </c>
      <c r="BF25" t="str">
        <f ca="1">IF('Tabla de posibilidad'!BF25=1,SUM('Tabla de posibilidad'!$C25:BF25),".")</f>
        <v>.</v>
      </c>
      <c r="BG25" t="str">
        <f ca="1">IF('Tabla de posibilidad'!BG25=1,SUM('Tabla de posibilidad'!$C25:BG25),".")</f>
        <v>.</v>
      </c>
      <c r="BH25" t="str">
        <f ca="1">IF('Tabla de posibilidad'!BH25=1,SUM('Tabla de posibilidad'!$C25:BH25),".")</f>
        <v>.</v>
      </c>
      <c r="BI25" t="str">
        <f ca="1">IF('Tabla de posibilidad'!BI25=1,SUM('Tabla de posibilidad'!$C25:BI25),".")</f>
        <v>.</v>
      </c>
    </row>
    <row r="26" spans="1:61" x14ac:dyDescent="0.25">
      <c r="A26" t="s">
        <v>102</v>
      </c>
      <c r="C26" t="str">
        <f ca="1">IF('Tabla de posibilidad'!C26=1,1,".")</f>
        <v>.</v>
      </c>
      <c r="D26" t="str">
        <f ca="1">IF('Tabla de posibilidad'!D26=1,SUM('Tabla de posibilidad'!$C26:D26),".")</f>
        <v>.</v>
      </c>
      <c r="E26" t="str">
        <f ca="1">IF('Tabla de posibilidad'!E26=1,SUM('Tabla de posibilidad'!$C26:E26),".")</f>
        <v>.</v>
      </c>
      <c r="F26" t="str">
        <f ca="1">IF('Tabla de posibilidad'!F26=1,SUM('Tabla de posibilidad'!$C26:F26),".")</f>
        <v>.</v>
      </c>
      <c r="G26" t="str">
        <f ca="1">IF('Tabla de posibilidad'!G26=1,SUM('Tabla de posibilidad'!$C26:G26),".")</f>
        <v>.</v>
      </c>
      <c r="H26" t="str">
        <f ca="1">IF('Tabla de posibilidad'!H26=1,SUM('Tabla de posibilidad'!$C26:H26),".")</f>
        <v>.</v>
      </c>
      <c r="I26" t="str">
        <f ca="1">IF('Tabla de posibilidad'!I26=1,SUM('Tabla de posibilidad'!$C26:I26),".")</f>
        <v>.</v>
      </c>
      <c r="J26" t="str">
        <f ca="1">IF('Tabla de posibilidad'!J26=1,SUM('Tabla de posibilidad'!$C26:J26),".")</f>
        <v>.</v>
      </c>
      <c r="K26" t="str">
        <f ca="1">IF('Tabla de posibilidad'!K26=1,SUM('Tabla de posibilidad'!$C26:K26),".")</f>
        <v>.</v>
      </c>
      <c r="L26" t="str">
        <f ca="1">IF('Tabla de posibilidad'!L26=1,SUM('Tabla de posibilidad'!$C26:L26),".")</f>
        <v>.</v>
      </c>
      <c r="M26" t="str">
        <f ca="1">IF('Tabla de posibilidad'!M26=1,SUM('Tabla de posibilidad'!$C26:M26),".")</f>
        <v>.</v>
      </c>
      <c r="N26" t="str">
        <f ca="1">IF('Tabla de posibilidad'!N26=1,SUM('Tabla de posibilidad'!$C26:N26),".")</f>
        <v>.</v>
      </c>
      <c r="O26" t="str">
        <f ca="1">IF('Tabla de posibilidad'!O26=1,SUM('Tabla de posibilidad'!$C26:O26),".")</f>
        <v>.</v>
      </c>
      <c r="P26" t="str">
        <f ca="1">IF('Tabla de posibilidad'!P26=1,SUM('Tabla de posibilidad'!$C26:P26),".")</f>
        <v>.</v>
      </c>
      <c r="Q26" t="str">
        <f ca="1">IF('Tabla de posibilidad'!Q26=1,SUM('Tabla de posibilidad'!$C26:Q26),".")</f>
        <v>.</v>
      </c>
      <c r="R26" t="str">
        <f ca="1">IF('Tabla de posibilidad'!R26=1,SUM('Tabla de posibilidad'!$C26:R26),".")</f>
        <v>.</v>
      </c>
      <c r="S26" t="str">
        <f ca="1">IF('Tabla de posibilidad'!S26=1,SUM('Tabla de posibilidad'!$C26:S26),".")</f>
        <v>.</v>
      </c>
      <c r="T26" t="str">
        <f ca="1">IF('Tabla de posibilidad'!T26=1,SUM('Tabla de posibilidad'!$C26:T26),".")</f>
        <v>.</v>
      </c>
      <c r="U26" t="str">
        <f ca="1">IF('Tabla de posibilidad'!U26=1,SUM('Tabla de posibilidad'!$C26:U26),".")</f>
        <v>.</v>
      </c>
      <c r="V26" t="str">
        <f ca="1">IF('Tabla de posibilidad'!V26=1,SUM('Tabla de posibilidad'!$C26:V26),".")</f>
        <v>.</v>
      </c>
      <c r="W26" t="str">
        <f ca="1">IF('Tabla de posibilidad'!W26=1,SUM('Tabla de posibilidad'!$C26:W26),".")</f>
        <v>.</v>
      </c>
      <c r="X26" t="str">
        <f ca="1">IF('Tabla de posibilidad'!X26=1,SUM('Tabla de posibilidad'!$C26:X26),".")</f>
        <v>.</v>
      </c>
      <c r="Y26" t="str">
        <f ca="1">IF('Tabla de posibilidad'!Y26=1,SUM('Tabla de posibilidad'!$C26:Y26),".")</f>
        <v>.</v>
      </c>
      <c r="Z26" t="str">
        <f ca="1">IF('Tabla de posibilidad'!Z26=1,SUM('Tabla de posibilidad'!$C26:Z26),".")</f>
        <v>.</v>
      </c>
      <c r="AA26" t="str">
        <f ca="1">IF('Tabla de posibilidad'!AA26=1,SUM('Tabla de posibilidad'!$C26:AA26),".")</f>
        <v>.</v>
      </c>
      <c r="AB26" t="str">
        <f ca="1">IF('Tabla de posibilidad'!AB26=1,SUM('Tabla de posibilidad'!$C26:AB26),".")</f>
        <v>.</v>
      </c>
      <c r="AC26" t="str">
        <f ca="1">IF('Tabla de posibilidad'!AC26=1,SUM('Tabla de posibilidad'!$C26:AC26),".")</f>
        <v>.</v>
      </c>
      <c r="AD26" t="str">
        <f ca="1">IF('Tabla de posibilidad'!AD26=1,SUM('Tabla de posibilidad'!$C26:AD26),".")</f>
        <v>.</v>
      </c>
      <c r="AE26" t="str">
        <f ca="1">IF('Tabla de posibilidad'!AE26=1,SUM('Tabla de posibilidad'!$C26:AE26),".")</f>
        <v>.</v>
      </c>
      <c r="AF26" t="str">
        <f ca="1">IF('Tabla de posibilidad'!AF26=1,SUM('Tabla de posibilidad'!$C26:AF26),".")</f>
        <v>.</v>
      </c>
      <c r="AG26" t="str">
        <f ca="1">IF('Tabla de posibilidad'!AG26=1,SUM('Tabla de posibilidad'!$C26:AG26),".")</f>
        <v>.</v>
      </c>
      <c r="AH26" t="str">
        <f ca="1">IF('Tabla de posibilidad'!AH26=1,SUM('Tabla de posibilidad'!$C26:AH26),".")</f>
        <v>.</v>
      </c>
      <c r="AI26" t="str">
        <f ca="1">IF('Tabla de posibilidad'!AI26=1,SUM('Tabla de posibilidad'!$C26:AI26),".")</f>
        <v>.</v>
      </c>
      <c r="AJ26" t="str">
        <f ca="1">IF('Tabla de posibilidad'!AJ26=1,SUM('Tabla de posibilidad'!$C26:AJ26),".")</f>
        <v>.</v>
      </c>
      <c r="AK26" t="str">
        <f ca="1">IF('Tabla de posibilidad'!AK26=1,SUM('Tabla de posibilidad'!$C26:AK26),".")</f>
        <v>.</v>
      </c>
      <c r="AL26" t="str">
        <f ca="1">IF('Tabla de posibilidad'!AL26=1,SUM('Tabla de posibilidad'!$C26:AL26),".")</f>
        <v>.</v>
      </c>
      <c r="AM26" t="str">
        <f ca="1">IF('Tabla de posibilidad'!AM26=1,SUM('Tabla de posibilidad'!$C26:AM26),".")</f>
        <v>.</v>
      </c>
      <c r="AN26" t="str">
        <f ca="1">IF('Tabla de posibilidad'!AN26=1,SUM('Tabla de posibilidad'!$C26:AN26),".")</f>
        <v>.</v>
      </c>
      <c r="AO26" t="str">
        <f ca="1">IF('Tabla de posibilidad'!AO26=1,SUM('Tabla de posibilidad'!$C26:AO26),".")</f>
        <v>.</v>
      </c>
      <c r="AP26" t="str">
        <f ca="1">IF('Tabla de posibilidad'!AP26=1,SUM('Tabla de posibilidad'!$C26:AP26),".")</f>
        <v>.</v>
      </c>
      <c r="AQ26" t="str">
        <f ca="1">IF('Tabla de posibilidad'!AQ26=1,SUM('Tabla de posibilidad'!$C26:AQ26),".")</f>
        <v>.</v>
      </c>
      <c r="AR26" t="str">
        <f ca="1">IF('Tabla de posibilidad'!AR26=1,SUM('Tabla de posibilidad'!$C26:AR26),".")</f>
        <v>.</v>
      </c>
      <c r="AS26" t="str">
        <f ca="1">IF('Tabla de posibilidad'!AS26=1,SUM('Tabla de posibilidad'!$C26:AS26),".")</f>
        <v>.</v>
      </c>
      <c r="AT26" t="str">
        <f ca="1">IF('Tabla de posibilidad'!AT26=1,SUM('Tabla de posibilidad'!$C26:AT26),".")</f>
        <v>.</v>
      </c>
      <c r="AU26" t="str">
        <f ca="1">IF('Tabla de posibilidad'!AU26=1,SUM('Tabla de posibilidad'!$C26:AU26),".")</f>
        <v>.</v>
      </c>
      <c r="AV26" t="str">
        <f ca="1">IF('Tabla de posibilidad'!AV26=1,SUM('Tabla de posibilidad'!$C26:AV26),".")</f>
        <v>.</v>
      </c>
      <c r="AW26" t="str">
        <f ca="1">IF('Tabla de posibilidad'!AW26=1,SUM('Tabla de posibilidad'!$C26:AW26),".")</f>
        <v>.</v>
      </c>
      <c r="AX26" t="str">
        <f ca="1">IF('Tabla de posibilidad'!AX26=1,SUM('Tabla de posibilidad'!$C26:AX26),".")</f>
        <v>.</v>
      </c>
      <c r="AY26" t="str">
        <f ca="1">IF('Tabla de posibilidad'!AY26=1,SUM('Tabla de posibilidad'!$C26:AY26),".")</f>
        <v>.</v>
      </c>
      <c r="AZ26" t="str">
        <f ca="1">IF('Tabla de posibilidad'!AZ26=1,SUM('Tabla de posibilidad'!$C26:AZ26),".")</f>
        <v>.</v>
      </c>
      <c r="BA26" t="str">
        <f ca="1">IF('Tabla de posibilidad'!BA26=1,SUM('Tabla de posibilidad'!$C26:BA26),".")</f>
        <v>.</v>
      </c>
      <c r="BB26" t="str">
        <f ca="1">IF('Tabla de posibilidad'!BB26=1,SUM('Tabla de posibilidad'!$C26:BB26),".")</f>
        <v>.</v>
      </c>
      <c r="BC26" t="str">
        <f ca="1">IF('Tabla de posibilidad'!BC26=1,SUM('Tabla de posibilidad'!$C26:BC26),".")</f>
        <v>.</v>
      </c>
      <c r="BD26" t="str">
        <f ca="1">IF('Tabla de posibilidad'!BD26=1,SUM('Tabla de posibilidad'!$C26:BD26),".")</f>
        <v>.</v>
      </c>
      <c r="BE26" t="str">
        <f ca="1">IF('Tabla de posibilidad'!BE26=1,SUM('Tabla de posibilidad'!$C26:BE26),".")</f>
        <v>.</v>
      </c>
      <c r="BF26" t="str">
        <f ca="1">IF('Tabla de posibilidad'!BF26=1,SUM('Tabla de posibilidad'!$C26:BF26),".")</f>
        <v>.</v>
      </c>
      <c r="BG26" t="str">
        <f ca="1">IF('Tabla de posibilidad'!BG26=1,SUM('Tabla de posibilidad'!$C26:BG26),".")</f>
        <v>.</v>
      </c>
      <c r="BH26" t="str">
        <f ca="1">IF('Tabla de posibilidad'!BH26=1,SUM('Tabla de posibilidad'!$C26:BH26),".")</f>
        <v>.</v>
      </c>
      <c r="BI26" t="str">
        <f ca="1">IF('Tabla de posibilidad'!BI26=1,SUM('Tabla de posibilidad'!$C26:BI26),".")</f>
        <v>.</v>
      </c>
    </row>
    <row r="27" spans="1:61" x14ac:dyDescent="0.25">
      <c r="A27" t="s">
        <v>103</v>
      </c>
      <c r="C27" t="str">
        <f ca="1">IF('Tabla de posibilidad'!C27=1,1,".")</f>
        <v>.</v>
      </c>
      <c r="D27" t="str">
        <f ca="1">IF('Tabla de posibilidad'!D27=1,SUM('Tabla de posibilidad'!$C27:D27),".")</f>
        <v>.</v>
      </c>
      <c r="E27" t="str">
        <f ca="1">IF('Tabla de posibilidad'!E27=1,SUM('Tabla de posibilidad'!$C27:E27),".")</f>
        <v>.</v>
      </c>
      <c r="F27" t="str">
        <f ca="1">IF('Tabla de posibilidad'!F27=1,SUM('Tabla de posibilidad'!$C27:F27),".")</f>
        <v>.</v>
      </c>
      <c r="G27" t="str">
        <f ca="1">IF('Tabla de posibilidad'!G27=1,SUM('Tabla de posibilidad'!$C27:G27),".")</f>
        <v>.</v>
      </c>
      <c r="H27" t="str">
        <f ca="1">IF('Tabla de posibilidad'!H27=1,SUM('Tabla de posibilidad'!$C27:H27),".")</f>
        <v>.</v>
      </c>
      <c r="I27" t="str">
        <f ca="1">IF('Tabla de posibilidad'!I27=1,SUM('Tabla de posibilidad'!$C27:I27),".")</f>
        <v>.</v>
      </c>
      <c r="J27" t="str">
        <f ca="1">IF('Tabla de posibilidad'!J27=1,SUM('Tabla de posibilidad'!$C27:J27),".")</f>
        <v>.</v>
      </c>
      <c r="K27" t="str">
        <f ca="1">IF('Tabla de posibilidad'!K27=1,SUM('Tabla de posibilidad'!$C27:K27),".")</f>
        <v>.</v>
      </c>
      <c r="L27" t="str">
        <f ca="1">IF('Tabla de posibilidad'!L27=1,SUM('Tabla de posibilidad'!$C27:L27),".")</f>
        <v>.</v>
      </c>
      <c r="M27" t="str">
        <f ca="1">IF('Tabla de posibilidad'!M27=1,SUM('Tabla de posibilidad'!$C27:M27),".")</f>
        <v>.</v>
      </c>
      <c r="N27" t="str">
        <f ca="1">IF('Tabla de posibilidad'!N27=1,SUM('Tabla de posibilidad'!$C27:N27),".")</f>
        <v>.</v>
      </c>
      <c r="O27" t="str">
        <f ca="1">IF('Tabla de posibilidad'!O27=1,SUM('Tabla de posibilidad'!$C27:O27),".")</f>
        <v>.</v>
      </c>
      <c r="P27" t="str">
        <f ca="1">IF('Tabla de posibilidad'!P27=1,SUM('Tabla de posibilidad'!$C27:P27),".")</f>
        <v>.</v>
      </c>
      <c r="Q27" t="str">
        <f ca="1">IF('Tabla de posibilidad'!Q27=1,SUM('Tabla de posibilidad'!$C27:Q27),".")</f>
        <v>.</v>
      </c>
      <c r="R27" t="str">
        <f ca="1">IF('Tabla de posibilidad'!R27=1,SUM('Tabla de posibilidad'!$C27:R27),".")</f>
        <v>.</v>
      </c>
      <c r="S27" t="str">
        <f ca="1">IF('Tabla de posibilidad'!S27=1,SUM('Tabla de posibilidad'!$C27:S27),".")</f>
        <v>.</v>
      </c>
      <c r="T27" t="str">
        <f ca="1">IF('Tabla de posibilidad'!T27=1,SUM('Tabla de posibilidad'!$C27:T27),".")</f>
        <v>.</v>
      </c>
      <c r="U27" t="str">
        <f ca="1">IF('Tabla de posibilidad'!U27=1,SUM('Tabla de posibilidad'!$C27:U27),".")</f>
        <v>.</v>
      </c>
      <c r="V27" t="str">
        <f ca="1">IF('Tabla de posibilidad'!V27=1,SUM('Tabla de posibilidad'!$C27:V27),".")</f>
        <v>.</v>
      </c>
      <c r="W27" t="str">
        <f ca="1">IF('Tabla de posibilidad'!W27=1,SUM('Tabla de posibilidad'!$C27:W27),".")</f>
        <v>.</v>
      </c>
      <c r="X27" t="str">
        <f ca="1">IF('Tabla de posibilidad'!X27=1,SUM('Tabla de posibilidad'!$C27:X27),".")</f>
        <v>.</v>
      </c>
      <c r="Y27" t="str">
        <f ca="1">IF('Tabla de posibilidad'!Y27=1,SUM('Tabla de posibilidad'!$C27:Y27),".")</f>
        <v>.</v>
      </c>
      <c r="Z27" t="str">
        <f ca="1">IF('Tabla de posibilidad'!Z27=1,SUM('Tabla de posibilidad'!$C27:Z27),".")</f>
        <v>.</v>
      </c>
      <c r="AA27" t="str">
        <f ca="1">IF('Tabla de posibilidad'!AA27=1,SUM('Tabla de posibilidad'!$C27:AA27),".")</f>
        <v>.</v>
      </c>
      <c r="AB27" t="str">
        <f ca="1">IF('Tabla de posibilidad'!AB27=1,SUM('Tabla de posibilidad'!$C27:AB27),".")</f>
        <v>.</v>
      </c>
      <c r="AC27" t="str">
        <f ca="1">IF('Tabla de posibilidad'!AC27=1,SUM('Tabla de posibilidad'!$C27:AC27),".")</f>
        <v>.</v>
      </c>
      <c r="AD27" t="str">
        <f ca="1">IF('Tabla de posibilidad'!AD27=1,SUM('Tabla de posibilidad'!$C27:AD27),".")</f>
        <v>.</v>
      </c>
      <c r="AE27" t="str">
        <f ca="1">IF('Tabla de posibilidad'!AE27=1,SUM('Tabla de posibilidad'!$C27:AE27),".")</f>
        <v>.</v>
      </c>
      <c r="AF27" t="str">
        <f ca="1">IF('Tabla de posibilidad'!AF27=1,SUM('Tabla de posibilidad'!$C27:AF27),".")</f>
        <v>.</v>
      </c>
      <c r="AG27" t="str">
        <f ca="1">IF('Tabla de posibilidad'!AG27=1,SUM('Tabla de posibilidad'!$C27:AG27),".")</f>
        <v>.</v>
      </c>
      <c r="AH27" t="str">
        <f ca="1">IF('Tabla de posibilidad'!AH27=1,SUM('Tabla de posibilidad'!$C27:AH27),".")</f>
        <v>.</v>
      </c>
      <c r="AI27" t="str">
        <f ca="1">IF('Tabla de posibilidad'!AI27=1,SUM('Tabla de posibilidad'!$C27:AI27),".")</f>
        <v>.</v>
      </c>
      <c r="AJ27" t="str">
        <f ca="1">IF('Tabla de posibilidad'!AJ27=1,SUM('Tabla de posibilidad'!$C27:AJ27),".")</f>
        <v>.</v>
      </c>
      <c r="AK27" t="str">
        <f ca="1">IF('Tabla de posibilidad'!AK27=1,SUM('Tabla de posibilidad'!$C27:AK27),".")</f>
        <v>.</v>
      </c>
      <c r="AL27" t="str">
        <f ca="1">IF('Tabla de posibilidad'!AL27=1,SUM('Tabla de posibilidad'!$C27:AL27),".")</f>
        <v>.</v>
      </c>
      <c r="AM27" t="str">
        <f ca="1">IF('Tabla de posibilidad'!AM27=1,SUM('Tabla de posibilidad'!$C27:AM27),".")</f>
        <v>.</v>
      </c>
      <c r="AN27" t="str">
        <f ca="1">IF('Tabla de posibilidad'!AN27=1,SUM('Tabla de posibilidad'!$C27:AN27),".")</f>
        <v>.</v>
      </c>
      <c r="AO27" t="str">
        <f ca="1">IF('Tabla de posibilidad'!AO27=1,SUM('Tabla de posibilidad'!$C27:AO27),".")</f>
        <v>.</v>
      </c>
      <c r="AP27" t="str">
        <f ca="1">IF('Tabla de posibilidad'!AP27=1,SUM('Tabla de posibilidad'!$C27:AP27),".")</f>
        <v>.</v>
      </c>
      <c r="AQ27" t="str">
        <f ca="1">IF('Tabla de posibilidad'!AQ27=1,SUM('Tabla de posibilidad'!$C27:AQ27),".")</f>
        <v>.</v>
      </c>
      <c r="AR27" t="str">
        <f ca="1">IF('Tabla de posibilidad'!AR27=1,SUM('Tabla de posibilidad'!$C27:AR27),".")</f>
        <v>.</v>
      </c>
      <c r="AS27" t="str">
        <f ca="1">IF('Tabla de posibilidad'!AS27=1,SUM('Tabla de posibilidad'!$C27:AS27),".")</f>
        <v>.</v>
      </c>
      <c r="AT27" t="str">
        <f ca="1">IF('Tabla de posibilidad'!AT27=1,SUM('Tabla de posibilidad'!$C27:AT27),".")</f>
        <v>.</v>
      </c>
      <c r="AU27" t="str">
        <f ca="1">IF('Tabla de posibilidad'!AU27=1,SUM('Tabla de posibilidad'!$C27:AU27),".")</f>
        <v>.</v>
      </c>
      <c r="AV27" t="str">
        <f ca="1">IF('Tabla de posibilidad'!AV27=1,SUM('Tabla de posibilidad'!$C27:AV27),".")</f>
        <v>.</v>
      </c>
      <c r="AW27" t="str">
        <f ca="1">IF('Tabla de posibilidad'!AW27=1,SUM('Tabla de posibilidad'!$C27:AW27),".")</f>
        <v>.</v>
      </c>
      <c r="AX27" t="str">
        <f ca="1">IF('Tabla de posibilidad'!AX27=1,SUM('Tabla de posibilidad'!$C27:AX27),".")</f>
        <v>.</v>
      </c>
      <c r="AY27" t="str">
        <f ca="1">IF('Tabla de posibilidad'!AY27=1,SUM('Tabla de posibilidad'!$C27:AY27),".")</f>
        <v>.</v>
      </c>
      <c r="AZ27" t="str">
        <f ca="1">IF('Tabla de posibilidad'!AZ27=1,SUM('Tabla de posibilidad'!$C27:AZ27),".")</f>
        <v>.</v>
      </c>
      <c r="BA27" t="str">
        <f ca="1">IF('Tabla de posibilidad'!BA27=1,SUM('Tabla de posibilidad'!$C27:BA27),".")</f>
        <v>.</v>
      </c>
      <c r="BB27" t="str">
        <f ca="1">IF('Tabla de posibilidad'!BB27=1,SUM('Tabla de posibilidad'!$C27:BB27),".")</f>
        <v>.</v>
      </c>
      <c r="BC27" t="str">
        <f ca="1">IF('Tabla de posibilidad'!BC27=1,SUM('Tabla de posibilidad'!$C27:BC27),".")</f>
        <v>.</v>
      </c>
      <c r="BD27" t="str">
        <f ca="1">IF('Tabla de posibilidad'!BD27=1,SUM('Tabla de posibilidad'!$C27:BD27),".")</f>
        <v>.</v>
      </c>
      <c r="BE27" t="str">
        <f ca="1">IF('Tabla de posibilidad'!BE27=1,SUM('Tabla de posibilidad'!$C27:BE27),".")</f>
        <v>.</v>
      </c>
      <c r="BF27" t="str">
        <f ca="1">IF('Tabla de posibilidad'!BF27=1,SUM('Tabla de posibilidad'!$C27:BF27),".")</f>
        <v>.</v>
      </c>
      <c r="BG27" t="str">
        <f ca="1">IF('Tabla de posibilidad'!BG27=1,SUM('Tabla de posibilidad'!$C27:BG27),".")</f>
        <v>.</v>
      </c>
      <c r="BH27" t="str">
        <f ca="1">IF('Tabla de posibilidad'!BH27=1,SUM('Tabla de posibilidad'!$C27:BH27),".")</f>
        <v>.</v>
      </c>
      <c r="BI27" t="str">
        <f ca="1">IF('Tabla de posibilidad'!BI27=1,SUM('Tabla de posibilidad'!$C27:BI27),".")</f>
        <v>.</v>
      </c>
    </row>
    <row r="28" spans="1:61" x14ac:dyDescent="0.25">
      <c r="A28" t="s">
        <v>104</v>
      </c>
      <c r="C28" t="str">
        <f ca="1">IF('Tabla de posibilidad'!C28=1,1,".")</f>
        <v>.</v>
      </c>
      <c r="D28" t="str">
        <f ca="1">IF('Tabla de posibilidad'!D28=1,SUM('Tabla de posibilidad'!$C28:D28),".")</f>
        <v>.</v>
      </c>
      <c r="E28" t="str">
        <f ca="1">IF('Tabla de posibilidad'!E28=1,SUM('Tabla de posibilidad'!$C28:E28),".")</f>
        <v>.</v>
      </c>
      <c r="F28" t="str">
        <f ca="1">IF('Tabla de posibilidad'!F28=1,SUM('Tabla de posibilidad'!$C28:F28),".")</f>
        <v>.</v>
      </c>
      <c r="G28" t="str">
        <f ca="1">IF('Tabla de posibilidad'!G28=1,SUM('Tabla de posibilidad'!$C28:G28),".")</f>
        <v>.</v>
      </c>
      <c r="H28" t="str">
        <f ca="1">IF('Tabla de posibilidad'!H28=1,SUM('Tabla de posibilidad'!$C28:H28),".")</f>
        <v>.</v>
      </c>
      <c r="I28" t="str">
        <f ca="1">IF('Tabla de posibilidad'!I28=1,SUM('Tabla de posibilidad'!$C28:I28),".")</f>
        <v>.</v>
      </c>
      <c r="J28" t="str">
        <f ca="1">IF('Tabla de posibilidad'!J28=1,SUM('Tabla de posibilidad'!$C28:J28),".")</f>
        <v>.</v>
      </c>
      <c r="K28" t="str">
        <f ca="1">IF('Tabla de posibilidad'!K28=1,SUM('Tabla de posibilidad'!$C28:K28),".")</f>
        <v>.</v>
      </c>
      <c r="L28" t="str">
        <f ca="1">IF('Tabla de posibilidad'!L28=1,SUM('Tabla de posibilidad'!$C28:L28),".")</f>
        <v>.</v>
      </c>
      <c r="M28" t="str">
        <f ca="1">IF('Tabla de posibilidad'!M28=1,SUM('Tabla de posibilidad'!$C28:M28),".")</f>
        <v>.</v>
      </c>
      <c r="N28" t="str">
        <f ca="1">IF('Tabla de posibilidad'!N28=1,SUM('Tabla de posibilidad'!$C28:N28),".")</f>
        <v>.</v>
      </c>
      <c r="O28" t="str">
        <f ca="1">IF('Tabla de posibilidad'!O28=1,SUM('Tabla de posibilidad'!$C28:O28),".")</f>
        <v>.</v>
      </c>
      <c r="P28" t="str">
        <f ca="1">IF('Tabla de posibilidad'!P28=1,SUM('Tabla de posibilidad'!$C28:P28),".")</f>
        <v>.</v>
      </c>
      <c r="Q28" t="str">
        <f ca="1">IF('Tabla de posibilidad'!Q28=1,SUM('Tabla de posibilidad'!$C28:Q28),".")</f>
        <v>.</v>
      </c>
      <c r="R28" t="str">
        <f ca="1">IF('Tabla de posibilidad'!R28=1,SUM('Tabla de posibilidad'!$C28:R28),".")</f>
        <v>.</v>
      </c>
      <c r="S28" t="str">
        <f ca="1">IF('Tabla de posibilidad'!S28=1,SUM('Tabla de posibilidad'!$C28:S28),".")</f>
        <v>.</v>
      </c>
      <c r="T28" t="str">
        <f ca="1">IF('Tabla de posibilidad'!T28=1,SUM('Tabla de posibilidad'!$C28:T28),".")</f>
        <v>.</v>
      </c>
      <c r="U28" t="str">
        <f ca="1">IF('Tabla de posibilidad'!U28=1,SUM('Tabla de posibilidad'!$C28:U28),".")</f>
        <v>.</v>
      </c>
      <c r="V28" t="str">
        <f ca="1">IF('Tabla de posibilidad'!V28=1,SUM('Tabla de posibilidad'!$C28:V28),".")</f>
        <v>.</v>
      </c>
      <c r="W28" t="str">
        <f ca="1">IF('Tabla de posibilidad'!W28=1,SUM('Tabla de posibilidad'!$C28:W28),".")</f>
        <v>.</v>
      </c>
      <c r="X28" t="str">
        <f ca="1">IF('Tabla de posibilidad'!X28=1,SUM('Tabla de posibilidad'!$C28:X28),".")</f>
        <v>.</v>
      </c>
      <c r="Y28" t="str">
        <f ca="1">IF('Tabla de posibilidad'!Y28=1,SUM('Tabla de posibilidad'!$C28:Y28),".")</f>
        <v>.</v>
      </c>
      <c r="Z28" t="str">
        <f ca="1">IF('Tabla de posibilidad'!Z28=1,SUM('Tabla de posibilidad'!$C28:Z28),".")</f>
        <v>.</v>
      </c>
      <c r="AA28" t="str">
        <f ca="1">IF('Tabla de posibilidad'!AA28=1,SUM('Tabla de posibilidad'!$C28:AA28),".")</f>
        <v>.</v>
      </c>
      <c r="AB28" t="str">
        <f ca="1">IF('Tabla de posibilidad'!AB28=1,SUM('Tabla de posibilidad'!$C28:AB28),".")</f>
        <v>.</v>
      </c>
      <c r="AC28" t="str">
        <f ca="1">IF('Tabla de posibilidad'!AC28=1,SUM('Tabla de posibilidad'!$C28:AC28),".")</f>
        <v>.</v>
      </c>
      <c r="AD28" t="str">
        <f ca="1">IF('Tabla de posibilidad'!AD28=1,SUM('Tabla de posibilidad'!$C28:AD28),".")</f>
        <v>.</v>
      </c>
      <c r="AE28" t="str">
        <f ca="1">IF('Tabla de posibilidad'!AE28=1,SUM('Tabla de posibilidad'!$C28:AE28),".")</f>
        <v>.</v>
      </c>
      <c r="AF28" t="str">
        <f ca="1">IF('Tabla de posibilidad'!AF28=1,SUM('Tabla de posibilidad'!$C28:AF28),".")</f>
        <v>.</v>
      </c>
      <c r="AG28" t="str">
        <f ca="1">IF('Tabla de posibilidad'!AG28=1,SUM('Tabla de posibilidad'!$C28:AG28),".")</f>
        <v>.</v>
      </c>
      <c r="AH28" t="str">
        <f ca="1">IF('Tabla de posibilidad'!AH28=1,SUM('Tabla de posibilidad'!$C28:AH28),".")</f>
        <v>.</v>
      </c>
      <c r="AI28" t="str">
        <f ca="1">IF('Tabla de posibilidad'!AI28=1,SUM('Tabla de posibilidad'!$C28:AI28),".")</f>
        <v>.</v>
      </c>
      <c r="AJ28" t="str">
        <f ca="1">IF('Tabla de posibilidad'!AJ28=1,SUM('Tabla de posibilidad'!$C28:AJ28),".")</f>
        <v>.</v>
      </c>
      <c r="AK28" t="str">
        <f ca="1">IF('Tabla de posibilidad'!AK28=1,SUM('Tabla de posibilidad'!$C28:AK28),".")</f>
        <v>.</v>
      </c>
      <c r="AL28" t="str">
        <f ca="1">IF('Tabla de posibilidad'!AL28=1,SUM('Tabla de posibilidad'!$C28:AL28),".")</f>
        <v>.</v>
      </c>
      <c r="AM28" t="str">
        <f ca="1">IF('Tabla de posibilidad'!AM28=1,SUM('Tabla de posibilidad'!$C28:AM28),".")</f>
        <v>.</v>
      </c>
      <c r="AN28" t="str">
        <f ca="1">IF('Tabla de posibilidad'!AN28=1,SUM('Tabla de posibilidad'!$C28:AN28),".")</f>
        <v>.</v>
      </c>
      <c r="AO28" t="str">
        <f ca="1">IF('Tabla de posibilidad'!AO28=1,SUM('Tabla de posibilidad'!$C28:AO28),".")</f>
        <v>.</v>
      </c>
      <c r="AP28" t="str">
        <f ca="1">IF('Tabla de posibilidad'!AP28=1,SUM('Tabla de posibilidad'!$C28:AP28),".")</f>
        <v>.</v>
      </c>
      <c r="AQ28" t="str">
        <f ca="1">IF('Tabla de posibilidad'!AQ28=1,SUM('Tabla de posibilidad'!$C28:AQ28),".")</f>
        <v>.</v>
      </c>
      <c r="AR28" t="str">
        <f ca="1">IF('Tabla de posibilidad'!AR28=1,SUM('Tabla de posibilidad'!$C28:AR28),".")</f>
        <v>.</v>
      </c>
      <c r="AS28" t="str">
        <f ca="1">IF('Tabla de posibilidad'!AS28=1,SUM('Tabla de posibilidad'!$C28:AS28),".")</f>
        <v>.</v>
      </c>
      <c r="AT28" t="str">
        <f ca="1">IF('Tabla de posibilidad'!AT28=1,SUM('Tabla de posibilidad'!$C28:AT28),".")</f>
        <v>.</v>
      </c>
      <c r="AU28" t="str">
        <f ca="1">IF('Tabla de posibilidad'!AU28=1,SUM('Tabla de posibilidad'!$C28:AU28),".")</f>
        <v>.</v>
      </c>
      <c r="AV28" t="str">
        <f ca="1">IF('Tabla de posibilidad'!AV28=1,SUM('Tabla de posibilidad'!$C28:AV28),".")</f>
        <v>.</v>
      </c>
      <c r="AW28" t="str">
        <f ca="1">IF('Tabla de posibilidad'!AW28=1,SUM('Tabla de posibilidad'!$C28:AW28),".")</f>
        <v>.</v>
      </c>
      <c r="AX28" t="str">
        <f ca="1">IF('Tabla de posibilidad'!AX28=1,SUM('Tabla de posibilidad'!$C28:AX28),".")</f>
        <v>.</v>
      </c>
      <c r="AY28" t="str">
        <f ca="1">IF('Tabla de posibilidad'!AY28=1,SUM('Tabla de posibilidad'!$C28:AY28),".")</f>
        <v>.</v>
      </c>
      <c r="AZ28" t="str">
        <f ca="1">IF('Tabla de posibilidad'!AZ28=1,SUM('Tabla de posibilidad'!$C28:AZ28),".")</f>
        <v>.</v>
      </c>
      <c r="BA28" t="str">
        <f ca="1">IF('Tabla de posibilidad'!BA28=1,SUM('Tabla de posibilidad'!$C28:BA28),".")</f>
        <v>.</v>
      </c>
      <c r="BB28" t="str">
        <f ca="1">IF('Tabla de posibilidad'!BB28=1,SUM('Tabla de posibilidad'!$C28:BB28),".")</f>
        <v>.</v>
      </c>
      <c r="BC28" t="str">
        <f ca="1">IF('Tabla de posibilidad'!BC28=1,SUM('Tabla de posibilidad'!$C28:BC28),".")</f>
        <v>.</v>
      </c>
      <c r="BD28" t="str">
        <f ca="1">IF('Tabla de posibilidad'!BD28=1,SUM('Tabla de posibilidad'!$C28:BD28),".")</f>
        <v>.</v>
      </c>
      <c r="BE28" t="str">
        <f ca="1">IF('Tabla de posibilidad'!BE28=1,SUM('Tabla de posibilidad'!$C28:BE28),".")</f>
        <v>.</v>
      </c>
      <c r="BF28" t="str">
        <f ca="1">IF('Tabla de posibilidad'!BF28=1,SUM('Tabla de posibilidad'!$C28:BF28),".")</f>
        <v>.</v>
      </c>
      <c r="BG28" t="str">
        <f ca="1">IF('Tabla de posibilidad'!BG28=1,SUM('Tabla de posibilidad'!$C28:BG28),".")</f>
        <v>.</v>
      </c>
      <c r="BH28" t="str">
        <f ca="1">IF('Tabla de posibilidad'!BH28=1,SUM('Tabla de posibilidad'!$C28:BH28),".")</f>
        <v>.</v>
      </c>
      <c r="BI28" t="str">
        <f ca="1">IF('Tabla de posibilidad'!BI28=1,SUM('Tabla de posibilidad'!$C28:BI28),".")</f>
        <v>.</v>
      </c>
    </row>
    <row r="31" spans="1:61" x14ac:dyDescent="0.25">
      <c r="A31" t="str">
        <f>Hoja1!D2</f>
        <v>Infante de marina</v>
      </c>
      <c r="B31">
        <f ca="1">IFERROR(SUM(C31:BI31)/SUM(C31:BI31),0)</f>
        <v>1</v>
      </c>
      <c r="C31" t="str">
        <f ca="1">VLOOKUP($A$31,$A$6:$BI$28,C5+2,0)</f>
        <v>.</v>
      </c>
      <c r="D31" t="str">
        <f t="shared" ref="D31:BI31" ca="1" si="0">VLOOKUP($A$31,$A$6:$BI$28,D5+2,0)</f>
        <v>.</v>
      </c>
      <c r="E31" t="str">
        <f t="shared" ca="1" si="0"/>
        <v>.</v>
      </c>
      <c r="F31" t="str">
        <f t="shared" ca="1" si="0"/>
        <v>.</v>
      </c>
      <c r="G31" t="str">
        <f t="shared" ca="1" si="0"/>
        <v>.</v>
      </c>
      <c r="H31" t="str">
        <f t="shared" ca="1" si="0"/>
        <v>.</v>
      </c>
      <c r="I31" t="str">
        <f t="shared" ca="1" si="0"/>
        <v>.</v>
      </c>
      <c r="J31" t="str">
        <f t="shared" ca="1" si="0"/>
        <v>.</v>
      </c>
      <c r="K31" t="str">
        <f t="shared" ca="1" si="0"/>
        <v>.</v>
      </c>
      <c r="L31" t="str">
        <f t="shared" ca="1" si="0"/>
        <v>.</v>
      </c>
      <c r="M31" t="str">
        <f t="shared" ca="1" si="0"/>
        <v>.</v>
      </c>
      <c r="N31" t="str">
        <f t="shared" ca="1" si="0"/>
        <v>.</v>
      </c>
      <c r="O31" t="str">
        <f t="shared" ca="1" si="0"/>
        <v>.</v>
      </c>
      <c r="P31" t="str">
        <f t="shared" ca="1" si="0"/>
        <v>.</v>
      </c>
      <c r="Q31" t="str">
        <f t="shared" ca="1" si="0"/>
        <v>.</v>
      </c>
      <c r="R31" t="str">
        <f t="shared" ca="1" si="0"/>
        <v>.</v>
      </c>
      <c r="S31" t="str">
        <f t="shared" ca="1" si="0"/>
        <v>.</v>
      </c>
      <c r="T31" t="str">
        <f t="shared" ca="1" si="0"/>
        <v>.</v>
      </c>
      <c r="U31" t="str">
        <f t="shared" ca="1" si="0"/>
        <v>.</v>
      </c>
      <c r="V31" t="str">
        <f t="shared" ca="1" si="0"/>
        <v>.</v>
      </c>
      <c r="W31" t="str">
        <f t="shared" ca="1" si="0"/>
        <v>.</v>
      </c>
      <c r="X31" t="str">
        <f t="shared" ca="1" si="0"/>
        <v>.</v>
      </c>
      <c r="Y31" t="str">
        <f t="shared" ca="1" si="0"/>
        <v>.</v>
      </c>
      <c r="Z31" t="str">
        <f t="shared" ca="1" si="0"/>
        <v>.</v>
      </c>
      <c r="AA31">
        <f t="shared" ca="1" si="0"/>
        <v>1</v>
      </c>
      <c r="AB31">
        <f t="shared" ca="1" si="0"/>
        <v>2</v>
      </c>
      <c r="AC31">
        <f t="shared" ca="1" si="0"/>
        <v>3</v>
      </c>
      <c r="AD31">
        <f t="shared" ca="1" si="0"/>
        <v>4</v>
      </c>
      <c r="AE31">
        <f t="shared" ca="1" si="0"/>
        <v>5</v>
      </c>
      <c r="AF31" t="str">
        <f t="shared" ca="1" si="0"/>
        <v>.</v>
      </c>
      <c r="AG31" t="str">
        <f t="shared" ca="1" si="0"/>
        <v>.</v>
      </c>
      <c r="AH31" t="str">
        <f t="shared" ca="1" si="0"/>
        <v>.</v>
      </c>
      <c r="AI31" t="str">
        <f t="shared" ca="1" si="0"/>
        <v>.</v>
      </c>
      <c r="AJ31" t="str">
        <f t="shared" ca="1" si="0"/>
        <v>.</v>
      </c>
      <c r="AK31" t="str">
        <f t="shared" ca="1" si="0"/>
        <v>.</v>
      </c>
      <c r="AL31" t="str">
        <f t="shared" ca="1" si="0"/>
        <v>.</v>
      </c>
      <c r="AM31" t="str">
        <f t="shared" ca="1" si="0"/>
        <v>.</v>
      </c>
      <c r="AN31" t="str">
        <f t="shared" ca="1" si="0"/>
        <v>.</v>
      </c>
      <c r="AO31" t="str">
        <f t="shared" ca="1" si="0"/>
        <v>.</v>
      </c>
      <c r="AP31" t="str">
        <f t="shared" ca="1" si="0"/>
        <v>.</v>
      </c>
      <c r="AQ31" t="str">
        <f t="shared" ca="1" si="0"/>
        <v>.</v>
      </c>
      <c r="AR31" t="str">
        <f t="shared" ca="1" si="0"/>
        <v>.</v>
      </c>
      <c r="AS31" t="str">
        <f t="shared" ca="1" si="0"/>
        <v>.</v>
      </c>
      <c r="AT31" t="str">
        <f t="shared" ca="1" si="0"/>
        <v>.</v>
      </c>
      <c r="AU31" t="str">
        <f t="shared" ca="1" si="0"/>
        <v>.</v>
      </c>
      <c r="AV31" t="str">
        <f t="shared" ca="1" si="0"/>
        <v>.</v>
      </c>
      <c r="AW31" t="str">
        <f t="shared" ca="1" si="0"/>
        <v>.</v>
      </c>
      <c r="AX31" t="str">
        <f t="shared" ca="1" si="0"/>
        <v>.</v>
      </c>
      <c r="AY31" t="str">
        <f t="shared" ca="1" si="0"/>
        <v>.</v>
      </c>
      <c r="AZ31" t="str">
        <f t="shared" ca="1" si="0"/>
        <v>.</v>
      </c>
      <c r="BA31" t="str">
        <f t="shared" ca="1" si="0"/>
        <v>.</v>
      </c>
      <c r="BB31" t="str">
        <f t="shared" ca="1" si="0"/>
        <v>.</v>
      </c>
      <c r="BC31" t="str">
        <f t="shared" ca="1" si="0"/>
        <v>.</v>
      </c>
      <c r="BD31" t="str">
        <f t="shared" ca="1" si="0"/>
        <v>.</v>
      </c>
      <c r="BE31" t="str">
        <f t="shared" ca="1" si="0"/>
        <v>.</v>
      </c>
      <c r="BF31" t="str">
        <f t="shared" ca="1" si="0"/>
        <v>.</v>
      </c>
      <c r="BG31" t="str">
        <f t="shared" ca="1" si="0"/>
        <v>.</v>
      </c>
      <c r="BH31" t="str">
        <f t="shared" ca="1" si="0"/>
        <v>.</v>
      </c>
      <c r="BI31" t="str">
        <f t="shared" ca="1" si="0"/>
        <v>.</v>
      </c>
    </row>
    <row r="33" spans="3:61" x14ac:dyDescent="0.25">
      <c r="C33" t="str">
        <f ca="1">IF(C31&lt;&gt;".",C3,".")</f>
        <v>.</v>
      </c>
      <c r="D33" t="str">
        <f t="shared" ref="D33:BI33" ca="1" si="1">IF(D31&lt;&gt;".",D3,".")</f>
        <v>.</v>
      </c>
      <c r="E33" t="str">
        <f t="shared" ca="1" si="1"/>
        <v>.</v>
      </c>
      <c r="F33" t="str">
        <f t="shared" ca="1" si="1"/>
        <v>.</v>
      </c>
      <c r="G33" t="str">
        <f t="shared" ca="1" si="1"/>
        <v>.</v>
      </c>
      <c r="H33" t="str">
        <f t="shared" ca="1" si="1"/>
        <v>.</v>
      </c>
      <c r="I33" t="str">
        <f t="shared" ca="1" si="1"/>
        <v>.</v>
      </c>
      <c r="J33" t="str">
        <f t="shared" ca="1" si="1"/>
        <v>.</v>
      </c>
      <c r="K33" t="str">
        <f t="shared" ca="1" si="1"/>
        <v>.</v>
      </c>
      <c r="L33" t="str">
        <f t="shared" ca="1" si="1"/>
        <v>.</v>
      </c>
      <c r="M33" t="str">
        <f t="shared" ca="1" si="1"/>
        <v>.</v>
      </c>
      <c r="N33" t="str">
        <f t="shared" ca="1" si="1"/>
        <v>.</v>
      </c>
      <c r="O33" t="str">
        <f t="shared" ca="1" si="1"/>
        <v>.</v>
      </c>
      <c r="P33" t="str">
        <f t="shared" ca="1" si="1"/>
        <v>.</v>
      </c>
      <c r="Q33" t="str">
        <f t="shared" ca="1" si="1"/>
        <v>.</v>
      </c>
      <c r="R33" t="str">
        <f t="shared" ca="1" si="1"/>
        <v>.</v>
      </c>
      <c r="S33" t="str">
        <f t="shared" ca="1" si="1"/>
        <v>.</v>
      </c>
      <c r="T33" t="str">
        <f t="shared" ca="1" si="1"/>
        <v>.</v>
      </c>
      <c r="U33" t="str">
        <f t="shared" ca="1" si="1"/>
        <v>.</v>
      </c>
      <c r="V33" t="str">
        <f t="shared" ca="1" si="1"/>
        <v>.</v>
      </c>
      <c r="W33" t="str">
        <f t="shared" ca="1" si="1"/>
        <v>.</v>
      </c>
      <c r="X33" t="str">
        <f t="shared" ca="1" si="1"/>
        <v>.</v>
      </c>
      <c r="Y33" t="str">
        <f t="shared" ca="1" si="1"/>
        <v>.</v>
      </c>
      <c r="Z33" t="str">
        <f t="shared" ca="1" si="1"/>
        <v>.</v>
      </c>
      <c r="AA33" t="str">
        <f t="shared" ca="1" si="1"/>
        <v>Investigador de laboratorio del FBI</v>
      </c>
      <c r="AB33" t="str">
        <f t="shared" ca="1" si="1"/>
        <v>Agente especial del FBI</v>
      </c>
      <c r="AC33" t="str">
        <f t="shared" ca="1" si="1"/>
        <v>Agente encubierto del FBI</v>
      </c>
      <c r="AD33" t="str">
        <f t="shared" ca="1" si="1"/>
        <v>División de Inteligencia Nacional (operaciones encubiertas) (FBI)</v>
      </c>
      <c r="AE33" t="str">
        <f t="shared" ca="1" si="1"/>
        <v>División de Seguridad Nacional</v>
      </c>
      <c r="AF33" t="str">
        <f t="shared" ca="1" si="1"/>
        <v>.</v>
      </c>
      <c r="AG33" t="str">
        <f t="shared" ca="1" si="1"/>
        <v>.</v>
      </c>
      <c r="AH33" t="str">
        <f t="shared" ca="1" si="1"/>
        <v>.</v>
      </c>
      <c r="AI33" t="str">
        <f t="shared" ca="1" si="1"/>
        <v>.</v>
      </c>
      <c r="AJ33" t="str">
        <f t="shared" ca="1" si="1"/>
        <v>.</v>
      </c>
      <c r="AK33" t="str">
        <f t="shared" ca="1" si="1"/>
        <v>.</v>
      </c>
      <c r="AL33" t="str">
        <f t="shared" ca="1" si="1"/>
        <v>.</v>
      </c>
      <c r="AM33" t="str">
        <f t="shared" ca="1" si="1"/>
        <v>.</v>
      </c>
      <c r="AN33" t="str">
        <f t="shared" ca="1" si="1"/>
        <v>.</v>
      </c>
      <c r="AO33" t="str">
        <f t="shared" ca="1" si="1"/>
        <v>.</v>
      </c>
      <c r="AP33" t="str">
        <f t="shared" ca="1" si="1"/>
        <v>.</v>
      </c>
      <c r="AQ33" t="str">
        <f t="shared" ca="1" si="1"/>
        <v>.</v>
      </c>
      <c r="AR33" t="str">
        <f t="shared" ca="1" si="1"/>
        <v>.</v>
      </c>
      <c r="AS33" t="str">
        <f t="shared" ca="1" si="1"/>
        <v>.</v>
      </c>
      <c r="AT33" t="str">
        <f t="shared" ca="1" si="1"/>
        <v>.</v>
      </c>
      <c r="AU33" t="str">
        <f t="shared" ca="1" si="1"/>
        <v>.</v>
      </c>
      <c r="AV33" t="str">
        <f t="shared" ca="1" si="1"/>
        <v>.</v>
      </c>
      <c r="AW33" t="str">
        <f t="shared" ca="1" si="1"/>
        <v>.</v>
      </c>
      <c r="AX33" t="str">
        <f t="shared" ca="1" si="1"/>
        <v>.</v>
      </c>
      <c r="AY33" t="str">
        <f t="shared" ca="1" si="1"/>
        <v>.</v>
      </c>
      <c r="AZ33" t="str">
        <f t="shared" ca="1" si="1"/>
        <v>.</v>
      </c>
      <c r="BA33" t="str">
        <f t="shared" ca="1" si="1"/>
        <v>.</v>
      </c>
      <c r="BB33" t="str">
        <f t="shared" ca="1" si="1"/>
        <v>.</v>
      </c>
      <c r="BC33" t="str">
        <f t="shared" ca="1" si="1"/>
        <v>.</v>
      </c>
      <c r="BD33" t="str">
        <f t="shared" ca="1" si="1"/>
        <v>.</v>
      </c>
      <c r="BE33" t="str">
        <f t="shared" ca="1" si="1"/>
        <v>.</v>
      </c>
      <c r="BF33" t="str">
        <f t="shared" ca="1" si="1"/>
        <v>.</v>
      </c>
      <c r="BG33" t="str">
        <f t="shared" ca="1" si="1"/>
        <v>.</v>
      </c>
      <c r="BH33" t="str">
        <f t="shared" ca="1" si="1"/>
        <v>.</v>
      </c>
      <c r="BI33" t="str">
        <f t="shared" ca="1" si="1"/>
        <v>.</v>
      </c>
    </row>
    <row r="35" spans="3:61" x14ac:dyDescent="0.25">
      <c r="C35" t="str">
        <f ca="1">IFERROR(HLOOKUP(C5,$C$31:$BI$33,3,0),"")</f>
        <v>Investigador de laboratorio del FBI</v>
      </c>
      <c r="D35" t="str">
        <f t="shared" ref="D35:BI35" ca="1" si="2">IFERROR(HLOOKUP(D5,$C$31:$BI$33,3,0),"")</f>
        <v>Agente especial del FBI</v>
      </c>
      <c r="E35" t="str">
        <f t="shared" ca="1" si="2"/>
        <v>Agente encubierto del FBI</v>
      </c>
      <c r="F35" t="str">
        <f t="shared" ca="1" si="2"/>
        <v>División de Inteligencia Nacional (operaciones encubiertas) (FBI)</v>
      </c>
      <c r="G35" t="str">
        <f t="shared" ca="1" si="2"/>
        <v>División de Seguridad Nacional</v>
      </c>
      <c r="H35" t="str">
        <f t="shared" ca="1" si="2"/>
        <v/>
      </c>
      <c r="I35" t="str">
        <f t="shared" ca="1" si="2"/>
        <v/>
      </c>
      <c r="J35" t="str">
        <f t="shared" ca="1" si="2"/>
        <v/>
      </c>
      <c r="K35" t="str">
        <f t="shared" ca="1" si="2"/>
        <v/>
      </c>
      <c r="L35" t="str">
        <f t="shared" ca="1" si="2"/>
        <v/>
      </c>
      <c r="M35" t="str">
        <f t="shared" ca="1" si="2"/>
        <v/>
      </c>
      <c r="N35" t="str">
        <f t="shared" ca="1" si="2"/>
        <v/>
      </c>
      <c r="O35" t="str">
        <f t="shared" ca="1" si="2"/>
        <v/>
      </c>
      <c r="P35" t="str">
        <f t="shared" ca="1" si="2"/>
        <v/>
      </c>
      <c r="Q35" t="str">
        <f t="shared" ca="1" si="2"/>
        <v/>
      </c>
      <c r="R35" t="str">
        <f t="shared" ca="1" si="2"/>
        <v/>
      </c>
      <c r="S35" t="str">
        <f t="shared" ca="1" si="2"/>
        <v/>
      </c>
      <c r="T35" t="str">
        <f t="shared" ca="1" si="2"/>
        <v/>
      </c>
      <c r="U35" t="str">
        <f t="shared" ca="1" si="2"/>
        <v/>
      </c>
      <c r="V35" t="str">
        <f t="shared" ca="1" si="2"/>
        <v/>
      </c>
      <c r="W35" t="str">
        <f t="shared" ca="1" si="2"/>
        <v/>
      </c>
      <c r="X35" t="str">
        <f t="shared" ca="1" si="2"/>
        <v/>
      </c>
      <c r="Y35" t="str">
        <f t="shared" ca="1" si="2"/>
        <v/>
      </c>
      <c r="Z35" t="str">
        <f t="shared" ca="1" si="2"/>
        <v/>
      </c>
      <c r="AA35" t="str">
        <f t="shared" ca="1" si="2"/>
        <v/>
      </c>
      <c r="AB35" t="str">
        <f t="shared" ca="1" si="2"/>
        <v/>
      </c>
      <c r="AC35" t="str">
        <f t="shared" ca="1" si="2"/>
        <v/>
      </c>
      <c r="AD35" t="str">
        <f t="shared" ca="1" si="2"/>
        <v/>
      </c>
      <c r="AE35" t="str">
        <f t="shared" ca="1" si="2"/>
        <v/>
      </c>
      <c r="AF35" t="str">
        <f t="shared" ca="1" si="2"/>
        <v/>
      </c>
      <c r="AG35" t="str">
        <f t="shared" ca="1" si="2"/>
        <v/>
      </c>
      <c r="AH35" t="str">
        <f t="shared" ca="1" si="2"/>
        <v/>
      </c>
      <c r="AI35" t="str">
        <f t="shared" ca="1" si="2"/>
        <v/>
      </c>
      <c r="AJ35" t="str">
        <f t="shared" ca="1" si="2"/>
        <v/>
      </c>
      <c r="AK35" t="str">
        <f t="shared" ca="1" si="2"/>
        <v/>
      </c>
      <c r="AL35" t="str">
        <f t="shared" ca="1" si="2"/>
        <v/>
      </c>
      <c r="AM35" t="str">
        <f t="shared" ca="1" si="2"/>
        <v/>
      </c>
      <c r="AN35" t="str">
        <f t="shared" ca="1" si="2"/>
        <v/>
      </c>
      <c r="AO35" t="str">
        <f t="shared" ca="1" si="2"/>
        <v/>
      </c>
      <c r="AP35" t="str">
        <f t="shared" ca="1" si="2"/>
        <v/>
      </c>
      <c r="AQ35" t="str">
        <f t="shared" ca="1" si="2"/>
        <v/>
      </c>
      <c r="AR35" t="str">
        <f t="shared" ca="1" si="2"/>
        <v/>
      </c>
      <c r="AS35" t="str">
        <f t="shared" ca="1" si="2"/>
        <v/>
      </c>
      <c r="AT35" t="str">
        <f t="shared" ca="1" si="2"/>
        <v/>
      </c>
      <c r="AU35" t="str">
        <f t="shared" ca="1" si="2"/>
        <v/>
      </c>
      <c r="AV35" t="str">
        <f t="shared" ca="1" si="2"/>
        <v/>
      </c>
      <c r="AW35" t="str">
        <f t="shared" ca="1" si="2"/>
        <v/>
      </c>
      <c r="AX35" t="str">
        <f t="shared" ca="1" si="2"/>
        <v/>
      </c>
      <c r="AY35" t="str">
        <f t="shared" ca="1" si="2"/>
        <v/>
      </c>
      <c r="AZ35" t="str">
        <f t="shared" ca="1" si="2"/>
        <v/>
      </c>
      <c r="BA35" t="str">
        <f t="shared" ca="1" si="2"/>
        <v/>
      </c>
      <c r="BB35" t="str">
        <f t="shared" ca="1" si="2"/>
        <v/>
      </c>
      <c r="BC35" t="str">
        <f t="shared" ca="1" si="2"/>
        <v/>
      </c>
      <c r="BD35" t="str">
        <f t="shared" ca="1" si="2"/>
        <v/>
      </c>
      <c r="BE35" t="str">
        <f t="shared" ca="1" si="2"/>
        <v/>
      </c>
      <c r="BF35" t="str">
        <f t="shared" ca="1" si="2"/>
        <v/>
      </c>
      <c r="BG35" t="str">
        <f t="shared" ca="1" si="2"/>
        <v/>
      </c>
      <c r="BH35" t="str">
        <f t="shared" ca="1" si="2"/>
        <v/>
      </c>
      <c r="BI35" t="str">
        <f t="shared" ca="1" si="2"/>
        <v/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I34"/>
  <sheetViews>
    <sheetView topLeftCell="A7" workbookViewId="0">
      <selection activeCell="A30" sqref="A30"/>
    </sheetView>
  </sheetViews>
  <sheetFormatPr baseColWidth="10" defaultColWidth="6.42578125" defaultRowHeight="15" x14ac:dyDescent="0.25"/>
  <cols>
    <col min="1" max="1" width="27.5703125" customWidth="1"/>
    <col min="2" max="2" width="8" bestFit="1" customWidth="1"/>
    <col min="3" max="3" width="7.85546875" customWidth="1"/>
  </cols>
  <sheetData>
    <row r="1" spans="1:61" x14ac:dyDescent="0.25">
      <c r="C1" t="s">
        <v>175</v>
      </c>
      <c r="D1" t="s">
        <v>175</v>
      </c>
      <c r="E1" t="s">
        <v>175</v>
      </c>
      <c r="F1" t="s">
        <v>175</v>
      </c>
      <c r="G1" t="s">
        <v>175</v>
      </c>
      <c r="H1" t="s">
        <v>176</v>
      </c>
      <c r="I1" t="s">
        <v>176</v>
      </c>
      <c r="J1" t="s">
        <v>175</v>
      </c>
      <c r="K1" t="s">
        <v>176</v>
      </c>
      <c r="L1" t="s">
        <v>176</v>
      </c>
      <c r="M1" t="s">
        <v>176</v>
      </c>
      <c r="N1" t="s">
        <v>176</v>
      </c>
      <c r="O1" t="s">
        <v>176</v>
      </c>
      <c r="P1" t="s">
        <v>175</v>
      </c>
      <c r="Q1" t="s">
        <v>175</v>
      </c>
      <c r="R1" t="s">
        <v>176</v>
      </c>
      <c r="S1" t="s">
        <v>176</v>
      </c>
      <c r="T1" t="s">
        <v>176</v>
      </c>
      <c r="U1" t="s">
        <v>176</v>
      </c>
      <c r="V1" t="s">
        <v>176</v>
      </c>
      <c r="W1" t="s">
        <v>176</v>
      </c>
      <c r="X1" t="s">
        <v>176</v>
      </c>
      <c r="Y1" t="s">
        <v>176</v>
      </c>
      <c r="Z1" t="s">
        <v>175</v>
      </c>
      <c r="AA1" t="s">
        <v>175</v>
      </c>
      <c r="AB1" t="s">
        <v>175</v>
      </c>
      <c r="AC1" t="s">
        <v>175</v>
      </c>
      <c r="AD1" t="s">
        <v>175</v>
      </c>
      <c r="AE1" t="s">
        <v>175</v>
      </c>
      <c r="AF1" t="s">
        <v>176</v>
      </c>
      <c r="AG1" t="s">
        <v>175</v>
      </c>
      <c r="AH1" t="s">
        <v>175</v>
      </c>
      <c r="AI1" t="s">
        <v>175</v>
      </c>
      <c r="AJ1" t="s">
        <v>175</v>
      </c>
      <c r="AK1" t="s">
        <v>175</v>
      </c>
      <c r="AL1" t="s">
        <v>175</v>
      </c>
      <c r="AM1" t="s">
        <v>175</v>
      </c>
      <c r="AN1" t="s">
        <v>175</v>
      </c>
      <c r="AO1" t="s">
        <v>175</v>
      </c>
      <c r="AP1" t="s">
        <v>175</v>
      </c>
      <c r="AQ1" t="s">
        <v>176</v>
      </c>
      <c r="AR1" t="s">
        <v>175</v>
      </c>
      <c r="AS1" t="s">
        <v>176</v>
      </c>
      <c r="AT1" t="s">
        <v>176</v>
      </c>
      <c r="AU1" t="s">
        <v>176</v>
      </c>
      <c r="AV1" t="s">
        <v>176</v>
      </c>
      <c r="AW1" t="s">
        <v>176</v>
      </c>
      <c r="AX1" t="s">
        <v>176</v>
      </c>
      <c r="AY1" t="s">
        <v>176</v>
      </c>
      <c r="AZ1" t="s">
        <v>176</v>
      </c>
      <c r="BA1" t="s">
        <v>176</v>
      </c>
      <c r="BB1" t="s">
        <v>176</v>
      </c>
      <c r="BC1" t="s">
        <v>176</v>
      </c>
      <c r="BD1" t="s">
        <v>176</v>
      </c>
      <c r="BE1" t="s">
        <v>176</v>
      </c>
      <c r="BF1" t="s">
        <v>176</v>
      </c>
      <c r="BG1" t="s">
        <v>176</v>
      </c>
      <c r="BH1" t="s">
        <v>176</v>
      </c>
      <c r="BI1" t="s">
        <v>176</v>
      </c>
    </row>
    <row r="2" spans="1:61" x14ac:dyDescent="0.25">
      <c r="C2" t="s">
        <v>157</v>
      </c>
      <c r="D2" t="s">
        <v>158</v>
      </c>
      <c r="E2" t="s">
        <v>158</v>
      </c>
      <c r="F2" t="s">
        <v>159</v>
      </c>
      <c r="G2" t="s">
        <v>160</v>
      </c>
      <c r="H2" t="s">
        <v>160</v>
      </c>
      <c r="I2" t="s">
        <v>160</v>
      </c>
      <c r="J2" t="s">
        <v>160</v>
      </c>
      <c r="K2" t="s">
        <v>160</v>
      </c>
      <c r="L2" t="s">
        <v>160</v>
      </c>
      <c r="M2" t="s">
        <v>160</v>
      </c>
      <c r="N2" t="s">
        <v>160</v>
      </c>
      <c r="O2" t="s">
        <v>160</v>
      </c>
      <c r="P2" t="s">
        <v>162</v>
      </c>
      <c r="Q2" t="s">
        <v>163</v>
      </c>
      <c r="R2" t="s">
        <v>163</v>
      </c>
      <c r="S2" t="s">
        <v>163</v>
      </c>
      <c r="T2" t="s">
        <v>163</v>
      </c>
      <c r="U2" t="s">
        <v>163</v>
      </c>
      <c r="V2" t="s">
        <v>163</v>
      </c>
      <c r="W2" t="s">
        <v>163</v>
      </c>
      <c r="X2" t="s">
        <v>163</v>
      </c>
      <c r="Y2" t="s">
        <v>163</v>
      </c>
      <c r="Z2" t="s">
        <v>164</v>
      </c>
      <c r="AA2" t="s">
        <v>165</v>
      </c>
      <c r="AB2" t="s">
        <v>165</v>
      </c>
      <c r="AC2" t="s">
        <v>165</v>
      </c>
      <c r="AD2" t="s">
        <v>165</v>
      </c>
      <c r="AE2" t="s">
        <v>165</v>
      </c>
      <c r="AF2" t="s">
        <v>168</v>
      </c>
      <c r="AG2" t="s">
        <v>169</v>
      </c>
      <c r="AH2" t="s">
        <v>170</v>
      </c>
      <c r="AI2" t="s">
        <v>171</v>
      </c>
      <c r="AJ2" t="s">
        <v>171</v>
      </c>
      <c r="AK2" t="s">
        <v>172</v>
      </c>
      <c r="AL2" t="s">
        <v>172</v>
      </c>
      <c r="AM2" t="s">
        <v>172</v>
      </c>
      <c r="AN2" t="s">
        <v>172</v>
      </c>
      <c r="AO2" t="s">
        <v>173</v>
      </c>
      <c r="AP2" t="s">
        <v>173</v>
      </c>
      <c r="AQ2" t="s">
        <v>173</v>
      </c>
      <c r="AR2" t="s">
        <v>174</v>
      </c>
      <c r="AS2" t="s">
        <v>179</v>
      </c>
      <c r="AT2" t="s">
        <v>179</v>
      </c>
      <c r="AU2" t="s">
        <v>179</v>
      </c>
      <c r="AV2" t="s">
        <v>179</v>
      </c>
      <c r="AW2" t="s">
        <v>179</v>
      </c>
      <c r="AX2" t="s">
        <v>179</v>
      </c>
      <c r="AY2" t="s">
        <v>179</v>
      </c>
      <c r="AZ2" t="s">
        <v>179</v>
      </c>
      <c r="BA2" t="s">
        <v>179</v>
      </c>
      <c r="BB2" t="s">
        <v>179</v>
      </c>
      <c r="BC2" t="s">
        <v>179</v>
      </c>
      <c r="BD2" t="s">
        <v>179</v>
      </c>
      <c r="BE2" t="s">
        <v>179</v>
      </c>
      <c r="BF2" t="s">
        <v>179</v>
      </c>
      <c r="BG2" t="s">
        <v>179</v>
      </c>
      <c r="BH2" t="s">
        <v>179</v>
      </c>
      <c r="BI2" t="s">
        <v>179</v>
      </c>
    </row>
    <row r="3" spans="1:61" x14ac:dyDescent="0.25">
      <c r="C3" t="s">
        <v>105</v>
      </c>
      <c r="D3" t="s">
        <v>106</v>
      </c>
      <c r="E3" t="s">
        <v>106</v>
      </c>
      <c r="F3" t="s">
        <v>107</v>
      </c>
      <c r="G3" t="s">
        <v>108</v>
      </c>
      <c r="H3" t="s">
        <v>109</v>
      </c>
      <c r="I3" t="s">
        <v>110</v>
      </c>
      <c r="J3" t="s">
        <v>111</v>
      </c>
      <c r="K3" t="s">
        <v>112</v>
      </c>
      <c r="L3" t="s">
        <v>113</v>
      </c>
      <c r="M3" t="s">
        <v>113</v>
      </c>
      <c r="N3" t="s">
        <v>114</v>
      </c>
      <c r="O3" t="s">
        <v>161</v>
      </c>
      <c r="P3" t="s">
        <v>115</v>
      </c>
      <c r="Q3" t="s">
        <v>116</v>
      </c>
      <c r="R3" t="s">
        <v>117</v>
      </c>
      <c r="S3" t="s">
        <v>117</v>
      </c>
      <c r="T3" t="s">
        <v>117</v>
      </c>
      <c r="U3" t="s">
        <v>117</v>
      </c>
      <c r="V3" t="s">
        <v>117</v>
      </c>
      <c r="W3" t="s">
        <v>117</v>
      </c>
      <c r="X3" t="s">
        <v>117</v>
      </c>
      <c r="Y3" t="s">
        <v>117</v>
      </c>
      <c r="Z3" t="s">
        <v>118</v>
      </c>
      <c r="AA3" t="s">
        <v>119</v>
      </c>
      <c r="AB3" t="s">
        <v>120</v>
      </c>
      <c r="AC3" t="s">
        <v>121</v>
      </c>
      <c r="AD3" t="s">
        <v>166</v>
      </c>
      <c r="AE3" t="s">
        <v>167</v>
      </c>
      <c r="AF3" t="s">
        <v>122</v>
      </c>
      <c r="AG3" t="s">
        <v>123</v>
      </c>
      <c r="AH3" t="s">
        <v>124</v>
      </c>
      <c r="AI3" t="s">
        <v>125</v>
      </c>
      <c r="AJ3" t="s">
        <v>126</v>
      </c>
      <c r="AK3" t="s">
        <v>127</v>
      </c>
      <c r="AL3" t="s">
        <v>127</v>
      </c>
      <c r="AM3" t="s">
        <v>128</v>
      </c>
      <c r="AN3" t="s">
        <v>128</v>
      </c>
      <c r="AO3" t="s">
        <v>130</v>
      </c>
      <c r="AP3" t="s">
        <v>129</v>
      </c>
      <c r="AQ3" t="s">
        <v>177</v>
      </c>
      <c r="AR3" t="s">
        <v>131</v>
      </c>
      <c r="AS3" t="s">
        <v>132</v>
      </c>
      <c r="AT3" t="s">
        <v>136</v>
      </c>
      <c r="AU3" t="s">
        <v>139</v>
      </c>
      <c r="AV3" t="s">
        <v>140</v>
      </c>
      <c r="AW3" t="s">
        <v>137</v>
      </c>
      <c r="AX3" t="s">
        <v>74</v>
      </c>
      <c r="AY3" t="s">
        <v>87</v>
      </c>
      <c r="AZ3" t="s">
        <v>89</v>
      </c>
      <c r="BA3" t="s">
        <v>141</v>
      </c>
      <c r="BB3" t="s">
        <v>142</v>
      </c>
      <c r="BC3" t="s">
        <v>143</v>
      </c>
      <c r="BD3" t="s">
        <v>146</v>
      </c>
      <c r="BE3" t="s">
        <v>145</v>
      </c>
      <c r="BF3" t="s">
        <v>148</v>
      </c>
      <c r="BG3" t="s">
        <v>144</v>
      </c>
      <c r="BH3" t="s">
        <v>147</v>
      </c>
      <c r="BI3" t="s">
        <v>149</v>
      </c>
    </row>
    <row r="4" spans="1:61" x14ac:dyDescent="0.25">
      <c r="D4" t="s">
        <v>89</v>
      </c>
      <c r="E4" t="s">
        <v>91</v>
      </c>
      <c r="L4" t="s">
        <v>97</v>
      </c>
      <c r="M4" t="s">
        <v>104</v>
      </c>
      <c r="R4" t="s">
        <v>95</v>
      </c>
      <c r="S4" t="s">
        <v>97</v>
      </c>
      <c r="T4" t="s">
        <v>96</v>
      </c>
      <c r="U4" t="s">
        <v>98</v>
      </c>
      <c r="V4" t="s">
        <v>88</v>
      </c>
      <c r="W4" t="s">
        <v>90</v>
      </c>
      <c r="X4" t="s">
        <v>89</v>
      </c>
      <c r="Y4" t="s">
        <v>91</v>
      </c>
      <c r="AK4" t="s">
        <v>88</v>
      </c>
      <c r="AL4" t="s">
        <v>90</v>
      </c>
      <c r="AM4" t="s">
        <v>88</v>
      </c>
      <c r="AN4" t="s">
        <v>90</v>
      </c>
    </row>
    <row r="5" spans="1:61" x14ac:dyDescent="0.25">
      <c r="C5">
        <v>1</v>
      </c>
      <c r="D5">
        <v>2</v>
      </c>
      <c r="E5">
        <v>3</v>
      </c>
      <c r="F5">
        <v>4</v>
      </c>
      <c r="G5">
        <v>5</v>
      </c>
      <c r="H5">
        <v>6</v>
      </c>
      <c r="I5">
        <v>7</v>
      </c>
      <c r="J5">
        <v>8</v>
      </c>
      <c r="K5">
        <v>9</v>
      </c>
      <c r="L5">
        <v>10</v>
      </c>
      <c r="M5">
        <v>11</v>
      </c>
      <c r="N5">
        <v>12</v>
      </c>
      <c r="O5">
        <v>13</v>
      </c>
      <c r="P5">
        <v>14</v>
      </c>
      <c r="Q5">
        <v>15</v>
      </c>
      <c r="R5">
        <v>16</v>
      </c>
      <c r="S5">
        <v>17</v>
      </c>
      <c r="T5">
        <v>18</v>
      </c>
      <c r="U5">
        <v>19</v>
      </c>
      <c r="V5">
        <v>20</v>
      </c>
      <c r="W5">
        <v>21</v>
      </c>
      <c r="X5">
        <v>22</v>
      </c>
      <c r="Y5">
        <v>23</v>
      </c>
      <c r="Z5">
        <v>24</v>
      </c>
      <c r="AA5">
        <v>25</v>
      </c>
      <c r="AB5">
        <v>26</v>
      </c>
      <c r="AC5">
        <v>27</v>
      </c>
      <c r="AD5">
        <v>28</v>
      </c>
      <c r="AE5">
        <v>29</v>
      </c>
      <c r="AF5">
        <v>30</v>
      </c>
      <c r="AG5">
        <v>31</v>
      </c>
      <c r="AH5">
        <v>32</v>
      </c>
      <c r="AI5">
        <v>33</v>
      </c>
      <c r="AJ5">
        <v>34</v>
      </c>
      <c r="AK5">
        <v>35</v>
      </c>
      <c r="AL5">
        <v>36</v>
      </c>
      <c r="AM5">
        <v>37</v>
      </c>
      <c r="AN5">
        <v>38</v>
      </c>
      <c r="AO5">
        <v>39</v>
      </c>
      <c r="AP5">
        <v>40</v>
      </c>
      <c r="AQ5">
        <v>41</v>
      </c>
      <c r="AR5">
        <v>42</v>
      </c>
      <c r="AS5">
        <v>43</v>
      </c>
      <c r="AT5">
        <v>44</v>
      </c>
      <c r="AU5">
        <v>45</v>
      </c>
      <c r="AV5">
        <v>46</v>
      </c>
      <c r="AW5">
        <v>47</v>
      </c>
      <c r="AX5">
        <v>48</v>
      </c>
      <c r="AY5">
        <v>49</v>
      </c>
      <c r="AZ5">
        <v>50</v>
      </c>
      <c r="BA5">
        <v>51</v>
      </c>
      <c r="BB5">
        <v>52</v>
      </c>
      <c r="BC5">
        <v>53</v>
      </c>
      <c r="BD5">
        <v>54</v>
      </c>
      <c r="BE5">
        <v>55</v>
      </c>
      <c r="BF5">
        <v>56</v>
      </c>
      <c r="BG5">
        <v>57</v>
      </c>
      <c r="BH5">
        <v>58</v>
      </c>
      <c r="BI5">
        <v>59</v>
      </c>
    </row>
    <row r="6" spans="1:61" x14ac:dyDescent="0.25">
      <c r="A6" t="s">
        <v>71</v>
      </c>
      <c r="C6">
        <f ca="1">IF('Tabla de posibilidad HG'!C6&lt;=Hoja1!$D$8,IF('Tabla de posibilidad HI'!C6&lt;=Hoja1!$D$7,IF('Tabla de posibilidad Requisitos'!C6=1,IF('Tabla de posibilidad Localizaci'!C6=1,1,"."),"."),"."),".")</f>
        <v>1</v>
      </c>
      <c r="D6" t="str">
        <f ca="1">IF('Tabla de posibilidad HG'!D6&lt;=Hoja1!$D$8,IF('Tabla de posibilidad HI'!D6&lt;=Hoja1!$D$7,IF('Tabla de posibilidad Requisitos'!D6=1,IF('Tabla de posibilidad Localizaci'!D6=1,1+$C6,"."),"."),"."),".")</f>
        <v>.</v>
      </c>
      <c r="E6" t="str">
        <f ca="1">IF('Tabla de posibilidad HG'!E6&lt;=Hoja1!$D$8,IF('Tabla de posibilidad HI'!E6&lt;=Hoja1!$D$7,IF('Tabla de posibilidad Requisitos'!E6=1,IF('Tabla de posibilidad Localizaci'!E6=1,1+MAX($C6:D6),"."),"."),"."),".")</f>
        <v>.</v>
      </c>
      <c r="F6">
        <f ca="1">IF('Tabla de posibilidad HG'!F6&lt;=Hoja1!$D$8,IF('Tabla de posibilidad HI'!F6&lt;=Hoja1!$D$7,IF('Tabla de posibilidad Requisitos'!F6=1,IF('Tabla de posibilidad Localizaci'!F6=1,1+MAX($C6:E6),"."),"."),"."),".")</f>
        <v>2</v>
      </c>
      <c r="G6">
        <f ca="1">IF('Tabla de posibilidad HG'!G6&lt;=Hoja1!$D$8,IF('Tabla de posibilidad HI'!G6&lt;=Hoja1!$D$7,IF('Tabla de posibilidad Requisitos'!G6=1,IF('Tabla de posibilidad Localizaci'!G6=1,1+MAX($C6:F6),"."),"."),"."),".")</f>
        <v>3</v>
      </c>
      <c r="H6">
        <f ca="1">IF('Tabla de posibilidad HG'!H6&lt;=Hoja1!$D$8,IF('Tabla de posibilidad HI'!H6&lt;=Hoja1!$D$7,IF('Tabla de posibilidad Requisitos'!H6=1,IF('Tabla de posibilidad Localizaci'!H6=1,1+MAX($C6:G6),"."),"."),"."),".")</f>
        <v>4</v>
      </c>
      <c r="I6">
        <f ca="1">IF('Tabla de posibilidad HG'!I6&lt;=Hoja1!$D$8,IF('Tabla de posibilidad HI'!I6&lt;=Hoja1!$D$7,IF('Tabla de posibilidad Requisitos'!I6=1,IF('Tabla de posibilidad Localizaci'!I6=1,1+MAX($C6:H6),"."),"."),"."),".")</f>
        <v>5</v>
      </c>
      <c r="J6">
        <f ca="1">IF('Tabla de posibilidad HG'!J6&lt;=Hoja1!$D$8,IF('Tabla de posibilidad HI'!J6&lt;=Hoja1!$D$7,IF('Tabla de posibilidad Requisitos'!J6=1,IF('Tabla de posibilidad Localizaci'!J6=1,1+MAX($C6:I6),"."),"."),"."),".")</f>
        <v>6</v>
      </c>
      <c r="K6">
        <f ca="1">IF('Tabla de posibilidad HG'!K6&lt;=Hoja1!$D$8,IF('Tabla de posibilidad HI'!K6&lt;=Hoja1!$D$7,IF('Tabla de posibilidad Requisitos'!K6=1,IF('Tabla de posibilidad Localizaci'!K6=1,1+MAX($C6:J6),"."),"."),"."),".")</f>
        <v>7</v>
      </c>
      <c r="L6" t="str">
        <f ca="1">IF('Tabla de posibilidad HG'!L6&lt;=Hoja1!$D$8,IF('Tabla de posibilidad HI'!L6&lt;=Hoja1!$D$7,IF('Tabla de posibilidad Requisitos'!L6=1,IF('Tabla de posibilidad Localizaci'!L6=1,1+MAX($C6:K6),"."),"."),"."),".")</f>
        <v>.</v>
      </c>
      <c r="M6" t="str">
        <f ca="1">IF('Tabla de posibilidad HG'!M6&lt;=Hoja1!$D$8,IF('Tabla de posibilidad HI'!M6&lt;=Hoja1!$D$7,IF('Tabla de posibilidad Requisitos'!M6=1,IF('Tabla de posibilidad Localizaci'!M6=1,1+MAX($C6:L6),"."),"."),"."),".")</f>
        <v>.</v>
      </c>
      <c r="N6">
        <f ca="1">IF('Tabla de posibilidad HG'!N6&lt;=Hoja1!$D$8,IF('Tabla de posibilidad HI'!N6&lt;=Hoja1!$D$7,IF('Tabla de posibilidad Requisitos'!N6=1,IF('Tabla de posibilidad Localizaci'!N6=1,1+MAX($C6:M6),"."),"."),"."),".")</f>
        <v>8</v>
      </c>
      <c r="O6">
        <f ca="1">IF('Tabla de posibilidad HG'!O6&lt;=Hoja1!$D$8,IF('Tabla de posibilidad HI'!O6&lt;=Hoja1!$D$7,IF('Tabla de posibilidad Requisitos'!O6=1,IF('Tabla de posibilidad Localizaci'!O6=1,1+MAX($C6:N6),"."),"."),"."),".")</f>
        <v>9</v>
      </c>
      <c r="P6">
        <f ca="1">IF('Tabla de posibilidad HG'!P6&lt;=Hoja1!$D$8,IF('Tabla de posibilidad HI'!P6&lt;=Hoja1!$D$7,IF('Tabla de posibilidad Requisitos'!P6=1,IF('Tabla de posibilidad Localizaci'!P6=1,1+MAX($C6:O6),"."),"."),"."),".")</f>
        <v>10</v>
      </c>
      <c r="Q6">
        <f ca="1">IF('Tabla de posibilidad HG'!Q6&lt;=Hoja1!$D$8,IF('Tabla de posibilidad HI'!Q6&lt;=Hoja1!$D$7,IF('Tabla de posibilidad Requisitos'!Q6=1,IF('Tabla de posibilidad Localizaci'!Q6=1,1+MAX($C6:P6),"."),"."),"."),".")</f>
        <v>11</v>
      </c>
      <c r="R6" t="str">
        <f ca="1">IF('Tabla de posibilidad HG'!R6&lt;=Hoja1!$D$8,IF('Tabla de posibilidad HI'!R6&lt;=Hoja1!$D$7,IF('Tabla de posibilidad Requisitos'!R6=1,IF('Tabla de posibilidad Localizaci'!R6=1,1+MAX($C6:Q6),"."),"."),"."),".")</f>
        <v>.</v>
      </c>
      <c r="S6" t="str">
        <f ca="1">IF('Tabla de posibilidad HG'!S6&lt;=Hoja1!$D$8,IF('Tabla de posibilidad HI'!S6&lt;=Hoja1!$D$7,IF('Tabla de posibilidad Requisitos'!S6=1,IF('Tabla de posibilidad Localizaci'!S6=1,1+MAX($C6:R6),"."),"."),"."),".")</f>
        <v>.</v>
      </c>
      <c r="T6" t="str">
        <f ca="1">IF('Tabla de posibilidad HG'!T6&lt;=Hoja1!$D$8,IF('Tabla de posibilidad HI'!T6&lt;=Hoja1!$D$7,IF('Tabla de posibilidad Requisitos'!T6=1,IF('Tabla de posibilidad Localizaci'!T6=1,1+MAX($C6:S6),"."),"."),"."),".")</f>
        <v>.</v>
      </c>
      <c r="U6" t="str">
        <f ca="1">IF('Tabla de posibilidad HG'!U6&lt;=Hoja1!$D$8,IF('Tabla de posibilidad HI'!U6&lt;=Hoja1!$D$7,IF('Tabla de posibilidad Requisitos'!U6=1,IF('Tabla de posibilidad Localizaci'!U6=1,1+MAX($C6:T6),"."),"."),"."),".")</f>
        <v>.</v>
      </c>
      <c r="V6" t="str">
        <f ca="1">IF('Tabla de posibilidad HG'!V6&lt;=Hoja1!$D$8,IF('Tabla de posibilidad HI'!V6&lt;=Hoja1!$D$7,IF('Tabla de posibilidad Requisitos'!V6=1,IF('Tabla de posibilidad Localizaci'!V6=1,1+MAX($C6:U6),"."),"."),"."),".")</f>
        <v>.</v>
      </c>
      <c r="W6" t="str">
        <f ca="1">IF('Tabla de posibilidad HG'!W6&lt;=Hoja1!$D$8,IF('Tabla de posibilidad HI'!W6&lt;=Hoja1!$D$7,IF('Tabla de posibilidad Requisitos'!W6=1,IF('Tabla de posibilidad Localizaci'!W6=1,1+MAX($C6:V6),"."),"."),"."),".")</f>
        <v>.</v>
      </c>
      <c r="X6" t="str">
        <f ca="1">IF('Tabla de posibilidad HG'!X6&lt;=Hoja1!$D$8,IF('Tabla de posibilidad HI'!X6&lt;=Hoja1!$D$7,IF('Tabla de posibilidad Requisitos'!X6=1,IF('Tabla de posibilidad Localizaci'!X6=1,1+MAX($C6:W6),"."),"."),"."),".")</f>
        <v>.</v>
      </c>
      <c r="Y6" t="str">
        <f ca="1">IF('Tabla de posibilidad HG'!Y6&lt;=Hoja1!$D$8,IF('Tabla de posibilidad HI'!Y6&lt;=Hoja1!$D$7,IF('Tabla de posibilidad Requisitos'!Y6=1,IF('Tabla de posibilidad Localizaci'!Y6=1,1+MAX($C6:X6),"."),"."),"."),".")</f>
        <v>.</v>
      </c>
      <c r="Z6">
        <f ca="1">IF('Tabla de posibilidad HG'!Z6&lt;=Hoja1!$D$8,IF('Tabla de posibilidad HI'!Z6&lt;=Hoja1!$D$7,IF('Tabla de posibilidad Requisitos'!Z6=1,IF('Tabla de posibilidad Localizaci'!Z6=1,1+MAX($C6:Y6),"."),"."),"."),".")</f>
        <v>12</v>
      </c>
      <c r="AA6">
        <f ca="1">IF('Tabla de posibilidad HG'!AA6&lt;=Hoja1!$D$8,IF('Tabla de posibilidad HI'!AA6&lt;=Hoja1!$D$7,IF('Tabla de posibilidad Requisitos'!AA6=1,IF('Tabla de posibilidad Localizaci'!AA6=1,1+MAX($C6:Z6),"."),"."),"."),".")</f>
        <v>13</v>
      </c>
      <c r="AB6">
        <f ca="1">IF('Tabla de posibilidad HG'!AB6&lt;=Hoja1!$D$8,IF('Tabla de posibilidad HI'!AB6&lt;=Hoja1!$D$7,IF('Tabla de posibilidad Requisitos'!AB6=1,IF('Tabla de posibilidad Localizaci'!AB6=1,1+MAX($C6:AA6),"."),"."),"."),".")</f>
        <v>14</v>
      </c>
      <c r="AC6">
        <f ca="1">IF('Tabla de posibilidad HG'!AC6&lt;=Hoja1!$D$8,IF('Tabla de posibilidad HI'!AC6&lt;=Hoja1!$D$7,IF('Tabla de posibilidad Requisitos'!AC6=1,IF('Tabla de posibilidad Localizaci'!AC6=1,1+MAX($C6:AB6),"."),"."),"."),".")</f>
        <v>15</v>
      </c>
      <c r="AD6">
        <f ca="1">IF('Tabla de posibilidad HG'!AD6&lt;=Hoja1!$D$8,IF('Tabla de posibilidad HI'!AD6&lt;=Hoja1!$D$7,IF('Tabla de posibilidad Requisitos'!AD6=1,IF('Tabla de posibilidad Localizaci'!AD6=1,1+MAX($C6:AC6),"."),"."),"."),".")</f>
        <v>16</v>
      </c>
      <c r="AE6">
        <f ca="1">IF('Tabla de posibilidad HG'!AE6&lt;=Hoja1!$D$8,IF('Tabla de posibilidad HI'!AE6&lt;=Hoja1!$D$7,IF('Tabla de posibilidad Requisitos'!AE6=1,IF('Tabla de posibilidad Localizaci'!AE6=1,1+MAX($C6:AD6),"."),"."),"."),".")</f>
        <v>17</v>
      </c>
      <c r="AF6">
        <f ca="1">IF('Tabla de posibilidad HG'!AF6&lt;=Hoja1!$D$8,IF('Tabla de posibilidad HI'!AF6&lt;=Hoja1!$D$7,IF('Tabla de posibilidad Requisitos'!AF6=1,IF('Tabla de posibilidad Localizaci'!AF6=1,1+MAX($C6:AE6),"."),"."),"."),".")</f>
        <v>18</v>
      </c>
      <c r="AG6">
        <f ca="1">IF('Tabla de posibilidad HG'!AG6&lt;=Hoja1!$D$8,IF('Tabla de posibilidad HI'!AG6&lt;=Hoja1!$D$7,IF('Tabla de posibilidad Requisitos'!AG6=1,IF('Tabla de posibilidad Localizaci'!AG6=1,1+MAX($C6:AF6),"."),"."),"."),".")</f>
        <v>19</v>
      </c>
      <c r="AH6">
        <f ca="1">IF('Tabla de posibilidad HG'!AH6&lt;=Hoja1!$D$8,IF('Tabla de posibilidad HI'!AH6&lt;=Hoja1!$D$7,IF('Tabla de posibilidad Requisitos'!AH6=1,IF('Tabla de posibilidad Localizaci'!AH6=1,1+MAX($C6:AG6),"."),"."),"."),".")</f>
        <v>20</v>
      </c>
      <c r="AI6">
        <f ca="1">IF('Tabla de posibilidad HG'!AI6&lt;=Hoja1!$D$8,IF('Tabla de posibilidad HI'!AI6&lt;=Hoja1!$D$7,IF('Tabla de posibilidad Requisitos'!AI6=1,IF('Tabla de posibilidad Localizaci'!AI6=1,1+MAX($C6:AH6),"."),"."),"."),".")</f>
        <v>21</v>
      </c>
      <c r="AJ6">
        <f ca="1">IF('Tabla de posibilidad HG'!AJ6&lt;=Hoja1!$D$8,IF('Tabla de posibilidad HI'!AJ6&lt;=Hoja1!$D$7,IF('Tabla de posibilidad Requisitos'!AJ6=1,IF('Tabla de posibilidad Localizaci'!AJ6=1,1+MAX($C6:AI6),"."),"."),"."),".")</f>
        <v>22</v>
      </c>
      <c r="AK6" t="str">
        <f ca="1">IF('Tabla de posibilidad HG'!AK6&lt;=Hoja1!$D$8,IF('Tabla de posibilidad HI'!AK6&lt;=Hoja1!$D$7,IF('Tabla de posibilidad Requisitos'!AK6=1,IF('Tabla de posibilidad Localizaci'!AK6=1,1+MAX($C6:AJ6),"."),"."),"."),".")</f>
        <v>.</v>
      </c>
      <c r="AL6" t="str">
        <f ca="1">IF('Tabla de posibilidad HG'!AL6&lt;=Hoja1!$D$8,IF('Tabla de posibilidad HI'!AL6&lt;=Hoja1!$D$7,IF('Tabla de posibilidad Requisitos'!AL6=1,IF('Tabla de posibilidad Localizaci'!AL6=1,1+MAX($C6:AK6),"."),"."),"."),".")</f>
        <v>.</v>
      </c>
      <c r="AM6" t="str">
        <f ca="1">IF('Tabla de posibilidad HG'!AM6&lt;=Hoja1!$D$8,IF('Tabla de posibilidad HI'!AM6&lt;=Hoja1!$D$7,IF('Tabla de posibilidad Requisitos'!AM6=1,IF('Tabla de posibilidad Localizaci'!AM6=1,1+MAX($C6:AL6),"."),"."),"."),".")</f>
        <v>.</v>
      </c>
      <c r="AN6" t="str">
        <f ca="1">IF('Tabla de posibilidad HG'!AN6&lt;=Hoja1!$D$8,IF('Tabla de posibilidad HI'!AN6&lt;=Hoja1!$D$7,IF('Tabla de posibilidad Requisitos'!AN6=1,IF('Tabla de posibilidad Localizaci'!AN6=1,1+MAX($C6:AM6),"."),"."),"."),".")</f>
        <v>.</v>
      </c>
      <c r="AO6">
        <f ca="1">IF('Tabla de posibilidad HG'!AO6&lt;=Hoja1!$D$8,IF('Tabla de posibilidad HI'!AO6&lt;=Hoja1!$D$7,IF('Tabla de posibilidad Requisitos'!AO6=1,IF('Tabla de posibilidad Localizaci'!AO6=1,1+MAX($C6:AN6),"."),"."),"."),".")</f>
        <v>23</v>
      </c>
      <c r="AP6">
        <f ca="1">IF('Tabla de posibilidad HG'!AP6&lt;=Hoja1!$D$8,IF('Tabla de posibilidad HI'!AP6&lt;=Hoja1!$D$7,IF('Tabla de posibilidad Requisitos'!AP6=1,IF('Tabla de posibilidad Localizaci'!AP6=1,1+MAX($C6:AO6),"."),"."),"."),".")</f>
        <v>24</v>
      </c>
      <c r="AQ6">
        <f ca="1">IF('Tabla de posibilidad HG'!AQ6&lt;=Hoja1!$D$8,IF('Tabla de posibilidad HI'!AQ6&lt;=Hoja1!$D$7,IF('Tabla de posibilidad Requisitos'!AQ6=1,IF('Tabla de posibilidad Localizaci'!AQ6=1,1+MAX($C6:AP6),"."),"."),"."),".")</f>
        <v>25</v>
      </c>
      <c r="AR6">
        <f ca="1">IF('Tabla de posibilidad HG'!AR6&lt;=Hoja1!$D$8,IF('Tabla de posibilidad HI'!AR6&lt;=Hoja1!$D$7,IF('Tabla de posibilidad Requisitos'!AR6=1,IF('Tabla de posibilidad Localizaci'!AR6=1,1+MAX($C6:AQ6),"."),"."),"."),".")</f>
        <v>26</v>
      </c>
      <c r="AS6">
        <f ca="1">IF('Tabla de posibilidad HG'!AS6&lt;=Hoja1!$D$8,IF('Tabla de posibilidad HI'!AS6&lt;=Hoja1!$D$7,IF('Tabla de posibilidad Requisitos'!AS6=1,IF('Tabla de posibilidad Localizaci'!AS6=1,1+MAX($C6:AR6),"."),"."),"."),".")</f>
        <v>27</v>
      </c>
      <c r="AT6">
        <f ca="1">IF('Tabla de posibilidad HG'!AT6&lt;=Hoja1!$D$8,IF('Tabla de posibilidad HI'!AT6&lt;=Hoja1!$D$7,IF('Tabla de posibilidad Requisitos'!AT6=1,IF('Tabla de posibilidad Localizaci'!AT6=1,1+MAX($C6:AS6),"."),"."),"."),".")</f>
        <v>28</v>
      </c>
      <c r="AU6">
        <f ca="1">IF('Tabla de posibilidad HG'!AU6&lt;=Hoja1!$D$8,IF('Tabla de posibilidad HI'!AU6&lt;=Hoja1!$D$7,IF('Tabla de posibilidad Requisitos'!AU6=1,IF('Tabla de posibilidad Localizaci'!AU6=1,1+MAX($C6:AT6),"."),"."),"."),".")</f>
        <v>29</v>
      </c>
      <c r="AV6">
        <f ca="1">IF('Tabla de posibilidad HG'!AV6&lt;=Hoja1!$D$8,IF('Tabla de posibilidad HI'!AV6&lt;=Hoja1!$D$7,IF('Tabla de posibilidad Requisitos'!AV6=1,IF('Tabla de posibilidad Localizaci'!AV6=1,1+MAX($C6:AU6),"."),"."),"."),".")</f>
        <v>30</v>
      </c>
      <c r="AW6">
        <f ca="1">IF('Tabla de posibilidad HG'!AW6&lt;=Hoja1!$D$8,IF('Tabla de posibilidad HI'!AW6&lt;=Hoja1!$D$7,IF('Tabla de posibilidad Requisitos'!AW6=1,IF('Tabla de posibilidad Localizaci'!AW6=1,1+MAX($C6:AV6),"."),"."),"."),".")</f>
        <v>31</v>
      </c>
      <c r="AX6">
        <f ca="1">IF('Tabla de posibilidad HG'!AX6&lt;=Hoja1!$D$8,IF('Tabla de posibilidad HI'!AX6&lt;=Hoja1!$D$7,IF('Tabla de posibilidad Requisitos'!AX6=1,IF('Tabla de posibilidad Localizaci'!AX6=1,1+MAX($C6:AW6),"."),"."),"."),".")</f>
        <v>32</v>
      </c>
      <c r="AY6">
        <f ca="1">IF('Tabla de posibilidad HG'!AY6&lt;=Hoja1!$D$8,IF('Tabla de posibilidad HI'!AY6&lt;=Hoja1!$D$7,IF('Tabla de posibilidad Requisitos'!AY6=1,IF('Tabla de posibilidad Localizaci'!AY6=1,1+MAX($C6:AX6),"."),"."),"."),".")</f>
        <v>33</v>
      </c>
      <c r="AZ6">
        <f ca="1">IF('Tabla de posibilidad HG'!AZ6&lt;=Hoja1!$D$8,IF('Tabla de posibilidad HI'!AZ6&lt;=Hoja1!$D$7,IF('Tabla de posibilidad Requisitos'!AZ6=1,IF('Tabla de posibilidad Localizaci'!AZ6=1,1+MAX($C6:AY6),"."),"."),"."),".")</f>
        <v>34</v>
      </c>
      <c r="BA6">
        <f ca="1">IF('Tabla de posibilidad HG'!BA6&lt;=Hoja1!$D$8,IF('Tabla de posibilidad HI'!BA6&lt;=Hoja1!$D$7,IF('Tabla de posibilidad Requisitos'!BA6=1,IF('Tabla de posibilidad Localizaci'!BA6=1,1+MAX($C6:AZ6),"."),"."),"."),".")</f>
        <v>35</v>
      </c>
      <c r="BB6">
        <f ca="1">IF('Tabla de posibilidad HG'!BB6&lt;=Hoja1!$D$8,IF('Tabla de posibilidad HI'!BB6&lt;=Hoja1!$D$7,IF('Tabla de posibilidad Requisitos'!BB6=1,IF('Tabla de posibilidad Localizaci'!BB6=1,1+MAX($C6:BA6),"."),"."),"."),".")</f>
        <v>36</v>
      </c>
      <c r="BC6">
        <f ca="1">IF('Tabla de posibilidad HG'!BC6&lt;=Hoja1!$D$8,IF('Tabla de posibilidad HI'!BC6&lt;=Hoja1!$D$7,IF('Tabla de posibilidad Requisitos'!BC6=1,IF('Tabla de posibilidad Localizaci'!BC6=1,1+MAX($C6:BB6),"."),"."),"."),".")</f>
        <v>37</v>
      </c>
      <c r="BD6">
        <f ca="1">IF('Tabla de posibilidad HG'!BD6&lt;=Hoja1!$D$8,IF('Tabla de posibilidad HI'!BD6&lt;=Hoja1!$D$7,IF('Tabla de posibilidad Requisitos'!BD6=1,IF('Tabla de posibilidad Localizaci'!BD6=1,1+MAX($C6:BC6),"."),"."),"."),".")</f>
        <v>38</v>
      </c>
      <c r="BE6">
        <f ca="1">IF('Tabla de posibilidad HG'!BE6&lt;=Hoja1!$D$8,IF('Tabla de posibilidad HI'!BE6&lt;=Hoja1!$D$7,IF('Tabla de posibilidad Requisitos'!BE6=1,IF('Tabla de posibilidad Localizaci'!BE6=1,1+MAX($C6:BD6),"."),"."),"."),".")</f>
        <v>39</v>
      </c>
      <c r="BF6">
        <f ca="1">IF('Tabla de posibilidad HG'!BF6&lt;=Hoja1!$D$8,IF('Tabla de posibilidad HI'!BF6&lt;=Hoja1!$D$7,IF('Tabla de posibilidad Requisitos'!BF6=1,IF('Tabla de posibilidad Localizaci'!BF6=1,1+MAX($C6:BE6),"."),"."),"."),".")</f>
        <v>40</v>
      </c>
      <c r="BG6">
        <f ca="1">IF('Tabla de posibilidad HG'!BG6&lt;=Hoja1!$D$8,IF('Tabla de posibilidad HI'!BG6&lt;=Hoja1!$D$7,IF('Tabla de posibilidad Requisitos'!BG6=1,IF('Tabla de posibilidad Localizaci'!BG6=1,1+MAX($C6:BF6),"."),"."),"."),".")</f>
        <v>41</v>
      </c>
      <c r="BH6">
        <f ca="1">IF('Tabla de posibilidad HG'!BH6&lt;=Hoja1!$D$8,IF('Tabla de posibilidad HI'!BH6&lt;=Hoja1!$D$7,IF('Tabla de posibilidad Requisitos'!BH6=1,IF('Tabla de posibilidad Localizaci'!BH6=1,1+MAX($C6:BG6),"."),"."),"."),".")</f>
        <v>42</v>
      </c>
      <c r="BI6">
        <f ca="1">IF('Tabla de posibilidad HG'!BI6&lt;=Hoja1!$D$8,IF('Tabla de posibilidad HI'!BI6&lt;=Hoja1!$D$7,IF('Tabla de posibilidad Requisitos'!BI6=1,IF('Tabla de posibilidad Localizaci'!BI6=1,1+MAX($C6:BH6),"."),"."),"."),".")</f>
        <v>43</v>
      </c>
    </row>
    <row r="7" spans="1:61" x14ac:dyDescent="0.25">
      <c r="A7" t="s">
        <v>72</v>
      </c>
      <c r="C7">
        <f ca="1">IF('Tabla de posibilidad HG'!C7&lt;=Hoja1!$D$8,IF('Tabla de posibilidad HI'!C7&lt;=Hoja1!$D$7,IF('Tabla de posibilidad Requisitos'!C7=1,IF('Tabla de posibilidad Localizaci'!C7=1,1,"."),"."),"."),".")</f>
        <v>1</v>
      </c>
      <c r="D7" t="str">
        <f ca="1">IF('Tabla de posibilidad HG'!D7&lt;=Hoja1!$D$8,IF('Tabla de posibilidad HI'!D7&lt;=Hoja1!$D$7,IF('Tabla de posibilidad Requisitos'!D7=1,IF('Tabla de posibilidad Localizaci'!D7=1,1+$C7,"."),"."),"."),".")</f>
        <v>.</v>
      </c>
      <c r="E7" t="str">
        <f ca="1">IF('Tabla de posibilidad HG'!E7&lt;=Hoja1!$D$8,IF('Tabla de posibilidad HI'!E7&lt;=Hoja1!$D$7,IF('Tabla de posibilidad Requisitos'!E7=1,IF('Tabla de posibilidad Localizaci'!E7=1,1+MAX($C7:D7),"."),"."),"."),".")</f>
        <v>.</v>
      </c>
      <c r="F7">
        <f ca="1">IF('Tabla de posibilidad HG'!F7&lt;=Hoja1!$D$8,IF('Tabla de posibilidad HI'!F7&lt;=Hoja1!$D$7,IF('Tabla de posibilidad Requisitos'!F7=1,IF('Tabla de posibilidad Localizaci'!F7=1,1+MAX($C7:E7),"."),"."),"."),".")</f>
        <v>2</v>
      </c>
      <c r="G7">
        <f ca="1">IF('Tabla de posibilidad HG'!G7&lt;=Hoja1!$D$8,IF('Tabla de posibilidad HI'!G7&lt;=Hoja1!$D$7,IF('Tabla de posibilidad Requisitos'!G7=1,IF('Tabla de posibilidad Localizaci'!G7=1,1+MAX($C7:F7),"."),"."),"."),".")</f>
        <v>3</v>
      </c>
      <c r="H7">
        <f ca="1">IF('Tabla de posibilidad HG'!H7&lt;=Hoja1!$D$8,IF('Tabla de posibilidad HI'!H7&lt;=Hoja1!$D$7,IF('Tabla de posibilidad Requisitos'!H7=1,IF('Tabla de posibilidad Localizaci'!H7=1,1+MAX($C7:G7),"."),"."),"."),".")</f>
        <v>4</v>
      </c>
      <c r="I7">
        <f ca="1">IF('Tabla de posibilidad HG'!I7&lt;=Hoja1!$D$8,IF('Tabla de posibilidad HI'!I7&lt;=Hoja1!$D$7,IF('Tabla de posibilidad Requisitos'!I7=1,IF('Tabla de posibilidad Localizaci'!I7=1,1+MAX($C7:H7),"."),"."),"."),".")</f>
        <v>5</v>
      </c>
      <c r="J7">
        <f ca="1">IF('Tabla de posibilidad HG'!J7&lt;=Hoja1!$D$8,IF('Tabla de posibilidad HI'!J7&lt;=Hoja1!$D$7,IF('Tabla de posibilidad Requisitos'!J7=1,IF('Tabla de posibilidad Localizaci'!J7=1,1+MAX($C7:I7),"."),"."),"."),".")</f>
        <v>6</v>
      </c>
      <c r="K7">
        <f ca="1">IF('Tabla de posibilidad HG'!K7&lt;=Hoja1!$D$8,IF('Tabla de posibilidad HI'!K7&lt;=Hoja1!$D$7,IF('Tabla de posibilidad Requisitos'!K7=1,IF('Tabla de posibilidad Localizaci'!K7=1,1+MAX($C7:J7),"."),"."),"."),".")</f>
        <v>7</v>
      </c>
      <c r="L7" t="str">
        <f ca="1">IF('Tabla de posibilidad HG'!L7&lt;=Hoja1!$D$8,IF('Tabla de posibilidad HI'!L7&lt;=Hoja1!$D$7,IF('Tabla de posibilidad Requisitos'!L7=1,IF('Tabla de posibilidad Localizaci'!L7=1,1+MAX($C7:K7),"."),"."),"."),".")</f>
        <v>.</v>
      </c>
      <c r="M7" t="str">
        <f ca="1">IF('Tabla de posibilidad HG'!M7&lt;=Hoja1!$D$8,IF('Tabla de posibilidad HI'!M7&lt;=Hoja1!$D$7,IF('Tabla de posibilidad Requisitos'!M7=1,IF('Tabla de posibilidad Localizaci'!M7=1,1+MAX($C7:L7),"."),"."),"."),".")</f>
        <v>.</v>
      </c>
      <c r="N7">
        <f ca="1">IF('Tabla de posibilidad HG'!N7&lt;=Hoja1!$D$8,IF('Tabla de posibilidad HI'!N7&lt;=Hoja1!$D$7,IF('Tabla de posibilidad Requisitos'!N7=1,IF('Tabla de posibilidad Localizaci'!N7=1,1+MAX($C7:M7),"."),"."),"."),".")</f>
        <v>8</v>
      </c>
      <c r="O7">
        <f ca="1">IF('Tabla de posibilidad HG'!O7&lt;=Hoja1!$D$8,IF('Tabla de posibilidad HI'!O7&lt;=Hoja1!$D$7,IF('Tabla de posibilidad Requisitos'!O7=1,IF('Tabla de posibilidad Localizaci'!O7=1,1+MAX($C7:N7),"."),"."),"."),".")</f>
        <v>9</v>
      </c>
      <c r="P7">
        <f ca="1">IF('Tabla de posibilidad HG'!P7&lt;=Hoja1!$D$8,IF('Tabla de posibilidad HI'!P7&lt;=Hoja1!$D$7,IF('Tabla de posibilidad Requisitos'!P7=1,IF('Tabla de posibilidad Localizaci'!P7=1,1+MAX($C7:O7),"."),"."),"."),".")</f>
        <v>10</v>
      </c>
      <c r="Q7">
        <f ca="1">IF('Tabla de posibilidad HG'!Q7&lt;=Hoja1!$D$8,IF('Tabla de posibilidad HI'!Q7&lt;=Hoja1!$D$7,IF('Tabla de posibilidad Requisitos'!Q7=1,IF('Tabla de posibilidad Localizaci'!Q7=1,1+MAX($C7:P7),"."),"."),"."),".")</f>
        <v>11</v>
      </c>
      <c r="R7" t="str">
        <f ca="1">IF('Tabla de posibilidad HG'!R7&lt;=Hoja1!$D$8,IF('Tabla de posibilidad HI'!R7&lt;=Hoja1!$D$7,IF('Tabla de posibilidad Requisitos'!R7=1,IF('Tabla de posibilidad Localizaci'!R7=1,1+MAX($C7:Q7),"."),"."),"."),".")</f>
        <v>.</v>
      </c>
      <c r="S7" t="str">
        <f ca="1">IF('Tabla de posibilidad HG'!S7&lt;=Hoja1!$D$8,IF('Tabla de posibilidad HI'!S7&lt;=Hoja1!$D$7,IF('Tabla de posibilidad Requisitos'!S7=1,IF('Tabla de posibilidad Localizaci'!S7=1,1+MAX($C7:R7),"."),"."),"."),".")</f>
        <v>.</v>
      </c>
      <c r="T7" t="str">
        <f ca="1">IF('Tabla de posibilidad HG'!T7&lt;=Hoja1!$D$8,IF('Tabla de posibilidad HI'!T7&lt;=Hoja1!$D$7,IF('Tabla de posibilidad Requisitos'!T7=1,IF('Tabla de posibilidad Localizaci'!T7=1,1+MAX($C7:S7),"."),"."),"."),".")</f>
        <v>.</v>
      </c>
      <c r="U7" t="str">
        <f ca="1">IF('Tabla de posibilidad HG'!U7&lt;=Hoja1!$D$8,IF('Tabla de posibilidad HI'!U7&lt;=Hoja1!$D$7,IF('Tabla de posibilidad Requisitos'!U7=1,IF('Tabla de posibilidad Localizaci'!U7=1,1+MAX($C7:T7),"."),"."),"."),".")</f>
        <v>.</v>
      </c>
      <c r="V7" t="str">
        <f ca="1">IF('Tabla de posibilidad HG'!V7&lt;=Hoja1!$D$8,IF('Tabla de posibilidad HI'!V7&lt;=Hoja1!$D$7,IF('Tabla de posibilidad Requisitos'!V7=1,IF('Tabla de posibilidad Localizaci'!V7=1,1+MAX($C7:U7),"."),"."),"."),".")</f>
        <v>.</v>
      </c>
      <c r="W7" t="str">
        <f ca="1">IF('Tabla de posibilidad HG'!W7&lt;=Hoja1!$D$8,IF('Tabla de posibilidad HI'!W7&lt;=Hoja1!$D$7,IF('Tabla de posibilidad Requisitos'!W7=1,IF('Tabla de posibilidad Localizaci'!W7=1,1+MAX($C7:V7),"."),"."),"."),".")</f>
        <v>.</v>
      </c>
      <c r="X7" t="str">
        <f ca="1">IF('Tabla de posibilidad HG'!X7&lt;=Hoja1!$D$8,IF('Tabla de posibilidad HI'!X7&lt;=Hoja1!$D$7,IF('Tabla de posibilidad Requisitos'!X7=1,IF('Tabla de posibilidad Localizaci'!X7=1,1+MAX($C7:W7),"."),"."),"."),".")</f>
        <v>.</v>
      </c>
      <c r="Y7" t="str">
        <f ca="1">IF('Tabla de posibilidad HG'!Y7&lt;=Hoja1!$D$8,IF('Tabla de posibilidad HI'!Y7&lt;=Hoja1!$D$7,IF('Tabla de posibilidad Requisitos'!Y7=1,IF('Tabla de posibilidad Localizaci'!Y7=1,1+MAX($C7:X7),"."),"."),"."),".")</f>
        <v>.</v>
      </c>
      <c r="Z7">
        <f ca="1">IF('Tabla de posibilidad HG'!Z7&lt;=Hoja1!$D$8,IF('Tabla de posibilidad HI'!Z7&lt;=Hoja1!$D$7,IF('Tabla de posibilidad Requisitos'!Z7=1,IF('Tabla de posibilidad Localizaci'!Z7=1,1+MAX($C7:Y7),"."),"."),"."),".")</f>
        <v>12</v>
      </c>
      <c r="AA7">
        <f ca="1">IF('Tabla de posibilidad HG'!AA7&lt;=Hoja1!$D$8,IF('Tabla de posibilidad HI'!AA7&lt;=Hoja1!$D$7,IF('Tabla de posibilidad Requisitos'!AA7=1,IF('Tabla de posibilidad Localizaci'!AA7=1,1+MAX($C7:Z7),"."),"."),"."),".")</f>
        <v>13</v>
      </c>
      <c r="AB7">
        <f ca="1">IF('Tabla de posibilidad HG'!AB7&lt;=Hoja1!$D$8,IF('Tabla de posibilidad HI'!AB7&lt;=Hoja1!$D$7,IF('Tabla de posibilidad Requisitos'!AB7=1,IF('Tabla de posibilidad Localizaci'!AB7=1,1+MAX($C7:AA7),"."),"."),"."),".")</f>
        <v>14</v>
      </c>
      <c r="AC7">
        <f ca="1">IF('Tabla de posibilidad HG'!AC7&lt;=Hoja1!$D$8,IF('Tabla de posibilidad HI'!AC7&lt;=Hoja1!$D$7,IF('Tabla de posibilidad Requisitos'!AC7=1,IF('Tabla de posibilidad Localizaci'!AC7=1,1+MAX($C7:AB7),"."),"."),"."),".")</f>
        <v>15</v>
      </c>
      <c r="AD7">
        <f ca="1">IF('Tabla de posibilidad HG'!AD7&lt;=Hoja1!$D$8,IF('Tabla de posibilidad HI'!AD7&lt;=Hoja1!$D$7,IF('Tabla de posibilidad Requisitos'!AD7=1,IF('Tabla de posibilidad Localizaci'!AD7=1,1+MAX($C7:AC7),"."),"."),"."),".")</f>
        <v>16</v>
      </c>
      <c r="AE7">
        <f ca="1">IF('Tabla de posibilidad HG'!AE7&lt;=Hoja1!$D$8,IF('Tabla de posibilidad HI'!AE7&lt;=Hoja1!$D$7,IF('Tabla de posibilidad Requisitos'!AE7=1,IF('Tabla de posibilidad Localizaci'!AE7=1,1+MAX($C7:AD7),"."),"."),"."),".")</f>
        <v>17</v>
      </c>
      <c r="AF7">
        <f ca="1">IF('Tabla de posibilidad HG'!AF7&lt;=Hoja1!$D$8,IF('Tabla de posibilidad HI'!AF7&lt;=Hoja1!$D$7,IF('Tabla de posibilidad Requisitos'!AF7=1,IF('Tabla de posibilidad Localizaci'!AF7=1,1+MAX($C7:AE7),"."),"."),"."),".")</f>
        <v>18</v>
      </c>
      <c r="AG7">
        <f ca="1">IF('Tabla de posibilidad HG'!AG7&lt;=Hoja1!$D$8,IF('Tabla de posibilidad HI'!AG7&lt;=Hoja1!$D$7,IF('Tabla de posibilidad Requisitos'!AG7=1,IF('Tabla de posibilidad Localizaci'!AG7=1,1+MAX($C7:AF7),"."),"."),"."),".")</f>
        <v>19</v>
      </c>
      <c r="AH7">
        <f ca="1">IF('Tabla de posibilidad HG'!AH7&lt;=Hoja1!$D$8,IF('Tabla de posibilidad HI'!AH7&lt;=Hoja1!$D$7,IF('Tabla de posibilidad Requisitos'!AH7=1,IF('Tabla de posibilidad Localizaci'!AH7=1,1+MAX($C7:AG7),"."),"."),"."),".")</f>
        <v>20</v>
      </c>
      <c r="AI7">
        <f ca="1">IF('Tabla de posibilidad HG'!AI7&lt;=Hoja1!$D$8,IF('Tabla de posibilidad HI'!AI7&lt;=Hoja1!$D$7,IF('Tabla de posibilidad Requisitos'!AI7=1,IF('Tabla de posibilidad Localizaci'!AI7=1,1+MAX($C7:AH7),"."),"."),"."),".")</f>
        <v>21</v>
      </c>
      <c r="AJ7">
        <f ca="1">IF('Tabla de posibilidad HG'!AJ7&lt;=Hoja1!$D$8,IF('Tabla de posibilidad HI'!AJ7&lt;=Hoja1!$D$7,IF('Tabla de posibilidad Requisitos'!AJ7=1,IF('Tabla de posibilidad Localizaci'!AJ7=1,1+MAX($C7:AI7),"."),"."),"."),".")</f>
        <v>22</v>
      </c>
      <c r="AK7" t="str">
        <f ca="1">IF('Tabla de posibilidad HG'!AK7&lt;=Hoja1!$D$8,IF('Tabla de posibilidad HI'!AK7&lt;=Hoja1!$D$7,IF('Tabla de posibilidad Requisitos'!AK7=1,IF('Tabla de posibilidad Localizaci'!AK7=1,1+MAX($C7:AJ7),"."),"."),"."),".")</f>
        <v>.</v>
      </c>
      <c r="AL7" t="str">
        <f ca="1">IF('Tabla de posibilidad HG'!AL7&lt;=Hoja1!$D$8,IF('Tabla de posibilidad HI'!AL7&lt;=Hoja1!$D$7,IF('Tabla de posibilidad Requisitos'!AL7=1,IF('Tabla de posibilidad Localizaci'!AL7=1,1+MAX($C7:AK7),"."),"."),"."),".")</f>
        <v>.</v>
      </c>
      <c r="AM7" t="str">
        <f ca="1">IF('Tabla de posibilidad HG'!AM7&lt;=Hoja1!$D$8,IF('Tabla de posibilidad HI'!AM7&lt;=Hoja1!$D$7,IF('Tabla de posibilidad Requisitos'!AM7=1,IF('Tabla de posibilidad Localizaci'!AM7=1,1+MAX($C7:AL7),"."),"."),"."),".")</f>
        <v>.</v>
      </c>
      <c r="AN7" t="str">
        <f ca="1">IF('Tabla de posibilidad HG'!AN7&lt;=Hoja1!$D$8,IF('Tabla de posibilidad HI'!AN7&lt;=Hoja1!$D$7,IF('Tabla de posibilidad Requisitos'!AN7=1,IF('Tabla de posibilidad Localizaci'!AN7=1,1+MAX($C7:AM7),"."),"."),"."),".")</f>
        <v>.</v>
      </c>
      <c r="AO7">
        <f ca="1">IF('Tabla de posibilidad HG'!AO7&lt;=Hoja1!$D$8,IF('Tabla de posibilidad HI'!AO7&lt;=Hoja1!$D$7,IF('Tabla de posibilidad Requisitos'!AO7=1,IF('Tabla de posibilidad Localizaci'!AO7=1,1+MAX($C7:AN7),"."),"."),"."),".")</f>
        <v>23</v>
      </c>
      <c r="AP7">
        <f ca="1">IF('Tabla de posibilidad HG'!AP7&lt;=Hoja1!$D$8,IF('Tabla de posibilidad HI'!AP7&lt;=Hoja1!$D$7,IF('Tabla de posibilidad Requisitos'!AP7=1,IF('Tabla de posibilidad Localizaci'!AP7=1,1+MAX($C7:AO7),"."),"."),"."),".")</f>
        <v>24</v>
      </c>
      <c r="AQ7">
        <f ca="1">IF('Tabla de posibilidad HG'!AQ7&lt;=Hoja1!$D$8,IF('Tabla de posibilidad HI'!AQ7&lt;=Hoja1!$D$7,IF('Tabla de posibilidad Requisitos'!AQ7=1,IF('Tabla de posibilidad Localizaci'!AQ7=1,1+MAX($C7:AP7),"."),"."),"."),".")</f>
        <v>25</v>
      </c>
      <c r="AR7">
        <f ca="1">IF('Tabla de posibilidad HG'!AR7&lt;=Hoja1!$D$8,IF('Tabla de posibilidad HI'!AR7&lt;=Hoja1!$D$7,IF('Tabla de posibilidad Requisitos'!AR7=1,IF('Tabla de posibilidad Localizaci'!AR7=1,1+MAX($C7:AQ7),"."),"."),"."),".")</f>
        <v>26</v>
      </c>
      <c r="AS7">
        <f ca="1">IF('Tabla de posibilidad HG'!AS7&lt;=Hoja1!$D$8,IF('Tabla de posibilidad HI'!AS7&lt;=Hoja1!$D$7,IF('Tabla de posibilidad Requisitos'!AS7=1,IF('Tabla de posibilidad Localizaci'!AS7=1,1+MAX($C7:AR7),"."),"."),"."),".")</f>
        <v>27</v>
      </c>
      <c r="AT7">
        <f ca="1">IF('Tabla de posibilidad HG'!AT7&lt;=Hoja1!$D$8,IF('Tabla de posibilidad HI'!AT7&lt;=Hoja1!$D$7,IF('Tabla de posibilidad Requisitos'!AT7=1,IF('Tabla de posibilidad Localizaci'!AT7=1,1+MAX($C7:AS7),"."),"."),"."),".")</f>
        <v>28</v>
      </c>
      <c r="AU7">
        <f ca="1">IF('Tabla de posibilidad HG'!AU7&lt;=Hoja1!$D$8,IF('Tabla de posibilidad HI'!AU7&lt;=Hoja1!$D$7,IF('Tabla de posibilidad Requisitos'!AU7=1,IF('Tabla de posibilidad Localizaci'!AU7=1,1+MAX($C7:AT7),"."),"."),"."),".")</f>
        <v>29</v>
      </c>
      <c r="AV7">
        <f ca="1">IF('Tabla de posibilidad HG'!AV7&lt;=Hoja1!$D$8,IF('Tabla de posibilidad HI'!AV7&lt;=Hoja1!$D$7,IF('Tabla de posibilidad Requisitos'!AV7=1,IF('Tabla de posibilidad Localizaci'!AV7=1,1+MAX($C7:AU7),"."),"."),"."),".")</f>
        <v>30</v>
      </c>
      <c r="AW7">
        <f ca="1">IF('Tabla de posibilidad HG'!AW7&lt;=Hoja1!$D$8,IF('Tabla de posibilidad HI'!AW7&lt;=Hoja1!$D$7,IF('Tabla de posibilidad Requisitos'!AW7=1,IF('Tabla de posibilidad Localizaci'!AW7=1,1+MAX($C7:AV7),"."),"."),"."),".")</f>
        <v>31</v>
      </c>
      <c r="AX7">
        <f ca="1">IF('Tabla de posibilidad HG'!AX7&lt;=Hoja1!$D$8,IF('Tabla de posibilidad HI'!AX7&lt;=Hoja1!$D$7,IF('Tabla de posibilidad Requisitos'!AX7=1,IF('Tabla de posibilidad Localizaci'!AX7=1,1+MAX($C7:AW7),"."),"."),"."),".")</f>
        <v>32</v>
      </c>
      <c r="AY7">
        <f ca="1">IF('Tabla de posibilidad HG'!AY7&lt;=Hoja1!$D$8,IF('Tabla de posibilidad HI'!AY7&lt;=Hoja1!$D$7,IF('Tabla de posibilidad Requisitos'!AY7=1,IF('Tabla de posibilidad Localizaci'!AY7=1,1+MAX($C7:AX7),"."),"."),"."),".")</f>
        <v>33</v>
      </c>
      <c r="AZ7">
        <f ca="1">IF('Tabla de posibilidad HG'!AZ7&lt;=Hoja1!$D$8,IF('Tabla de posibilidad HI'!AZ7&lt;=Hoja1!$D$7,IF('Tabla de posibilidad Requisitos'!AZ7=1,IF('Tabla de posibilidad Localizaci'!AZ7=1,1+MAX($C7:AY7),"."),"."),"."),".")</f>
        <v>34</v>
      </c>
      <c r="BA7">
        <f ca="1">IF('Tabla de posibilidad HG'!BA7&lt;=Hoja1!$D$8,IF('Tabla de posibilidad HI'!BA7&lt;=Hoja1!$D$7,IF('Tabla de posibilidad Requisitos'!BA7=1,IF('Tabla de posibilidad Localizaci'!BA7=1,1+MAX($C7:AZ7),"."),"."),"."),".")</f>
        <v>35</v>
      </c>
      <c r="BB7">
        <f ca="1">IF('Tabla de posibilidad HG'!BB7&lt;=Hoja1!$D$8,IF('Tabla de posibilidad HI'!BB7&lt;=Hoja1!$D$7,IF('Tabla de posibilidad Requisitos'!BB7=1,IF('Tabla de posibilidad Localizaci'!BB7=1,1+MAX($C7:BA7),"."),"."),"."),".")</f>
        <v>36</v>
      </c>
      <c r="BC7">
        <f ca="1">IF('Tabla de posibilidad HG'!BC7&lt;=Hoja1!$D$8,IF('Tabla de posibilidad HI'!BC7&lt;=Hoja1!$D$7,IF('Tabla de posibilidad Requisitos'!BC7=1,IF('Tabla de posibilidad Localizaci'!BC7=1,1+MAX($C7:BB7),"."),"."),"."),".")</f>
        <v>37</v>
      </c>
      <c r="BD7">
        <f ca="1">IF('Tabla de posibilidad HG'!BD7&lt;=Hoja1!$D$8,IF('Tabla de posibilidad HI'!BD7&lt;=Hoja1!$D$7,IF('Tabla de posibilidad Requisitos'!BD7=1,IF('Tabla de posibilidad Localizaci'!BD7=1,1+MAX($C7:BC7),"."),"."),"."),".")</f>
        <v>38</v>
      </c>
      <c r="BE7">
        <f ca="1">IF('Tabla de posibilidad HG'!BE7&lt;=Hoja1!$D$8,IF('Tabla de posibilidad HI'!BE7&lt;=Hoja1!$D$7,IF('Tabla de posibilidad Requisitos'!BE7=1,IF('Tabla de posibilidad Localizaci'!BE7=1,1+MAX($C7:BD7),"."),"."),"."),".")</f>
        <v>39</v>
      </c>
      <c r="BF7">
        <f ca="1">IF('Tabla de posibilidad HG'!BF7&lt;=Hoja1!$D$8,IF('Tabla de posibilidad HI'!BF7&lt;=Hoja1!$D$7,IF('Tabla de posibilidad Requisitos'!BF7=1,IF('Tabla de posibilidad Localizaci'!BF7=1,1+MAX($C7:BE7),"."),"."),"."),".")</f>
        <v>40</v>
      </c>
      <c r="BG7">
        <f ca="1">IF('Tabla de posibilidad HG'!BG7&lt;=Hoja1!$D$8,IF('Tabla de posibilidad HI'!BG7&lt;=Hoja1!$D$7,IF('Tabla de posibilidad Requisitos'!BG7=1,IF('Tabla de posibilidad Localizaci'!BG7=1,1+MAX($C7:BF7),"."),"."),"."),".")</f>
        <v>41</v>
      </c>
      <c r="BH7">
        <f ca="1">IF('Tabla de posibilidad HG'!BH7&lt;=Hoja1!$D$8,IF('Tabla de posibilidad HI'!BH7&lt;=Hoja1!$D$7,IF('Tabla de posibilidad Requisitos'!BH7=1,IF('Tabla de posibilidad Localizaci'!BH7=1,1+MAX($C7:BG7),"."),"."),"."),".")</f>
        <v>42</v>
      </c>
      <c r="BI7">
        <f ca="1">IF('Tabla de posibilidad HG'!BI7&lt;=Hoja1!$D$8,IF('Tabla de posibilidad HI'!BI7&lt;=Hoja1!$D$7,IF('Tabla de posibilidad Requisitos'!BI7=1,IF('Tabla de posibilidad Localizaci'!BI7=1,1+MAX($C7:BH7),"."),"."),"."),".")</f>
        <v>43</v>
      </c>
    </row>
    <row r="8" spans="1:61" x14ac:dyDescent="0.25">
      <c r="A8" t="s">
        <v>73</v>
      </c>
      <c r="C8">
        <f ca="1">IF('Tabla de posibilidad HG'!C8&lt;=Hoja1!$D$8,IF('Tabla de posibilidad HI'!C8&lt;=Hoja1!$D$7,IF('Tabla de posibilidad Requisitos'!C8=1,IF('Tabla de posibilidad Localizaci'!C8=1,1,"."),"."),"."),".")</f>
        <v>1</v>
      </c>
      <c r="D8" t="str">
        <f ca="1">IF('Tabla de posibilidad HG'!D8&lt;=Hoja1!$D$8,IF('Tabla de posibilidad HI'!D8&lt;=Hoja1!$D$7,IF('Tabla de posibilidad Requisitos'!D8=1,IF('Tabla de posibilidad Localizaci'!D8=1,1+$C8,"."),"."),"."),".")</f>
        <v>.</v>
      </c>
      <c r="E8" t="str">
        <f ca="1">IF('Tabla de posibilidad HG'!E8&lt;=Hoja1!$D$8,IF('Tabla de posibilidad HI'!E8&lt;=Hoja1!$D$7,IF('Tabla de posibilidad Requisitos'!E8=1,IF('Tabla de posibilidad Localizaci'!E8=1,1+MAX($C8:D8),"."),"."),"."),".")</f>
        <v>.</v>
      </c>
      <c r="F8">
        <f ca="1">IF('Tabla de posibilidad HG'!F8&lt;=Hoja1!$D$8,IF('Tabla de posibilidad HI'!F8&lt;=Hoja1!$D$7,IF('Tabla de posibilidad Requisitos'!F8=1,IF('Tabla de posibilidad Localizaci'!F8=1,1+MAX($C8:E8),"."),"."),"."),".")</f>
        <v>2</v>
      </c>
      <c r="G8">
        <f ca="1">IF('Tabla de posibilidad HG'!G8&lt;=Hoja1!$D$8,IF('Tabla de posibilidad HI'!G8&lt;=Hoja1!$D$7,IF('Tabla de posibilidad Requisitos'!G8=1,IF('Tabla de posibilidad Localizaci'!G8=1,1+MAX($C8:F8),"."),"."),"."),".")</f>
        <v>3</v>
      </c>
      <c r="H8">
        <f ca="1">IF('Tabla de posibilidad HG'!H8&lt;=Hoja1!$D$8,IF('Tabla de posibilidad HI'!H8&lt;=Hoja1!$D$7,IF('Tabla de posibilidad Requisitos'!H8=1,IF('Tabla de posibilidad Localizaci'!H8=1,1+MAX($C8:G8),"."),"."),"."),".")</f>
        <v>4</v>
      </c>
      <c r="I8">
        <f ca="1">IF('Tabla de posibilidad HG'!I8&lt;=Hoja1!$D$8,IF('Tabla de posibilidad HI'!I8&lt;=Hoja1!$D$7,IF('Tabla de posibilidad Requisitos'!I8=1,IF('Tabla de posibilidad Localizaci'!I8=1,1+MAX($C8:H8),"."),"."),"."),".")</f>
        <v>5</v>
      </c>
      <c r="J8">
        <f ca="1">IF('Tabla de posibilidad HG'!J8&lt;=Hoja1!$D$8,IF('Tabla de posibilidad HI'!J8&lt;=Hoja1!$D$7,IF('Tabla de posibilidad Requisitos'!J8=1,IF('Tabla de posibilidad Localizaci'!J8=1,1+MAX($C8:I8),"."),"."),"."),".")</f>
        <v>6</v>
      </c>
      <c r="K8">
        <f ca="1">IF('Tabla de posibilidad HG'!K8&lt;=Hoja1!$D$8,IF('Tabla de posibilidad HI'!K8&lt;=Hoja1!$D$7,IF('Tabla de posibilidad Requisitos'!K8=1,IF('Tabla de posibilidad Localizaci'!K8=1,1+MAX($C8:J8),"."),"."),"."),".")</f>
        <v>7</v>
      </c>
      <c r="L8" t="str">
        <f ca="1">IF('Tabla de posibilidad HG'!L8&lt;=Hoja1!$D$8,IF('Tabla de posibilidad HI'!L8&lt;=Hoja1!$D$7,IF('Tabla de posibilidad Requisitos'!L8=1,IF('Tabla de posibilidad Localizaci'!L8=1,1+MAX($C8:K8),"."),"."),"."),".")</f>
        <v>.</v>
      </c>
      <c r="M8" t="str">
        <f ca="1">IF('Tabla de posibilidad HG'!M8&lt;=Hoja1!$D$8,IF('Tabla de posibilidad HI'!M8&lt;=Hoja1!$D$7,IF('Tabla de posibilidad Requisitos'!M8=1,IF('Tabla de posibilidad Localizaci'!M8=1,1+MAX($C8:L8),"."),"."),"."),".")</f>
        <v>.</v>
      </c>
      <c r="N8">
        <f ca="1">IF('Tabla de posibilidad HG'!N8&lt;=Hoja1!$D$8,IF('Tabla de posibilidad HI'!N8&lt;=Hoja1!$D$7,IF('Tabla de posibilidad Requisitos'!N8=1,IF('Tabla de posibilidad Localizaci'!N8=1,1+MAX($C8:M8),"."),"."),"."),".")</f>
        <v>8</v>
      </c>
      <c r="O8">
        <f ca="1">IF('Tabla de posibilidad HG'!O8&lt;=Hoja1!$D$8,IF('Tabla de posibilidad HI'!O8&lt;=Hoja1!$D$7,IF('Tabla de posibilidad Requisitos'!O8=1,IF('Tabla de posibilidad Localizaci'!O8=1,1+MAX($C8:N8),"."),"."),"."),".")</f>
        <v>9</v>
      </c>
      <c r="P8">
        <f ca="1">IF('Tabla de posibilidad HG'!P8&lt;=Hoja1!$D$8,IF('Tabla de posibilidad HI'!P8&lt;=Hoja1!$D$7,IF('Tabla de posibilidad Requisitos'!P8=1,IF('Tabla de posibilidad Localizaci'!P8=1,1+MAX($C8:O8),"."),"."),"."),".")</f>
        <v>10</v>
      </c>
      <c r="Q8">
        <f ca="1">IF('Tabla de posibilidad HG'!Q8&lt;=Hoja1!$D$8,IF('Tabla de posibilidad HI'!Q8&lt;=Hoja1!$D$7,IF('Tabla de posibilidad Requisitos'!Q8=1,IF('Tabla de posibilidad Localizaci'!Q8=1,1+MAX($C8:P8),"."),"."),"."),".")</f>
        <v>11</v>
      </c>
      <c r="R8" t="str">
        <f ca="1">IF('Tabla de posibilidad HG'!R8&lt;=Hoja1!$D$8,IF('Tabla de posibilidad HI'!R8&lt;=Hoja1!$D$7,IF('Tabla de posibilidad Requisitos'!R8=1,IF('Tabla de posibilidad Localizaci'!R8=1,1+MAX($C8:Q8),"."),"."),"."),".")</f>
        <v>.</v>
      </c>
      <c r="S8" t="str">
        <f ca="1">IF('Tabla de posibilidad HG'!S8&lt;=Hoja1!$D$8,IF('Tabla de posibilidad HI'!S8&lt;=Hoja1!$D$7,IF('Tabla de posibilidad Requisitos'!S8=1,IF('Tabla de posibilidad Localizaci'!S8=1,1+MAX($C8:R8),"."),"."),"."),".")</f>
        <v>.</v>
      </c>
      <c r="T8" t="str">
        <f ca="1">IF('Tabla de posibilidad HG'!T8&lt;=Hoja1!$D$8,IF('Tabla de posibilidad HI'!T8&lt;=Hoja1!$D$7,IF('Tabla de posibilidad Requisitos'!T8=1,IF('Tabla de posibilidad Localizaci'!T8=1,1+MAX($C8:S8),"."),"."),"."),".")</f>
        <v>.</v>
      </c>
      <c r="U8" t="str">
        <f ca="1">IF('Tabla de posibilidad HG'!U8&lt;=Hoja1!$D$8,IF('Tabla de posibilidad HI'!U8&lt;=Hoja1!$D$7,IF('Tabla de posibilidad Requisitos'!U8=1,IF('Tabla de posibilidad Localizaci'!U8=1,1+MAX($C8:T8),"."),"."),"."),".")</f>
        <v>.</v>
      </c>
      <c r="V8" t="str">
        <f ca="1">IF('Tabla de posibilidad HG'!V8&lt;=Hoja1!$D$8,IF('Tabla de posibilidad HI'!V8&lt;=Hoja1!$D$7,IF('Tabla de posibilidad Requisitos'!V8=1,IF('Tabla de posibilidad Localizaci'!V8=1,1+MAX($C8:U8),"."),"."),"."),".")</f>
        <v>.</v>
      </c>
      <c r="W8" t="str">
        <f ca="1">IF('Tabla de posibilidad HG'!W8&lt;=Hoja1!$D$8,IF('Tabla de posibilidad HI'!W8&lt;=Hoja1!$D$7,IF('Tabla de posibilidad Requisitos'!W8=1,IF('Tabla de posibilidad Localizaci'!W8=1,1+MAX($C8:V8),"."),"."),"."),".")</f>
        <v>.</v>
      </c>
      <c r="X8" t="str">
        <f ca="1">IF('Tabla de posibilidad HG'!X8&lt;=Hoja1!$D$8,IF('Tabla de posibilidad HI'!X8&lt;=Hoja1!$D$7,IF('Tabla de posibilidad Requisitos'!X8=1,IF('Tabla de posibilidad Localizaci'!X8=1,1+MAX($C8:W8),"."),"."),"."),".")</f>
        <v>.</v>
      </c>
      <c r="Y8" t="str">
        <f ca="1">IF('Tabla de posibilidad HG'!Y8&lt;=Hoja1!$D$8,IF('Tabla de posibilidad HI'!Y8&lt;=Hoja1!$D$7,IF('Tabla de posibilidad Requisitos'!Y8=1,IF('Tabla de posibilidad Localizaci'!Y8=1,1+MAX($C8:X8),"."),"."),"."),".")</f>
        <v>.</v>
      </c>
      <c r="Z8">
        <f ca="1">IF('Tabla de posibilidad HG'!Z8&lt;=Hoja1!$D$8,IF('Tabla de posibilidad HI'!Z8&lt;=Hoja1!$D$7,IF('Tabla de posibilidad Requisitos'!Z8=1,IF('Tabla de posibilidad Localizaci'!Z8=1,1+MAX($C8:Y8),"."),"."),"."),".")</f>
        <v>12</v>
      </c>
      <c r="AA8">
        <f ca="1">IF('Tabla de posibilidad HG'!AA8&lt;=Hoja1!$D$8,IF('Tabla de posibilidad HI'!AA8&lt;=Hoja1!$D$7,IF('Tabla de posibilidad Requisitos'!AA8=1,IF('Tabla de posibilidad Localizaci'!AA8=1,1+MAX($C8:Z8),"."),"."),"."),".")</f>
        <v>13</v>
      </c>
      <c r="AB8">
        <f ca="1">IF('Tabla de posibilidad HG'!AB8&lt;=Hoja1!$D$8,IF('Tabla de posibilidad HI'!AB8&lt;=Hoja1!$D$7,IF('Tabla de posibilidad Requisitos'!AB8=1,IF('Tabla de posibilidad Localizaci'!AB8=1,1+MAX($C8:AA8),"."),"."),"."),".")</f>
        <v>14</v>
      </c>
      <c r="AC8">
        <f ca="1">IF('Tabla de posibilidad HG'!AC8&lt;=Hoja1!$D$8,IF('Tabla de posibilidad HI'!AC8&lt;=Hoja1!$D$7,IF('Tabla de posibilidad Requisitos'!AC8=1,IF('Tabla de posibilidad Localizaci'!AC8=1,1+MAX($C8:AB8),"."),"."),"."),".")</f>
        <v>15</v>
      </c>
      <c r="AD8">
        <f ca="1">IF('Tabla de posibilidad HG'!AD8&lt;=Hoja1!$D$8,IF('Tabla de posibilidad HI'!AD8&lt;=Hoja1!$D$7,IF('Tabla de posibilidad Requisitos'!AD8=1,IF('Tabla de posibilidad Localizaci'!AD8=1,1+MAX($C8:AC8),"."),"."),"."),".")</f>
        <v>16</v>
      </c>
      <c r="AE8">
        <f ca="1">IF('Tabla de posibilidad HG'!AE8&lt;=Hoja1!$D$8,IF('Tabla de posibilidad HI'!AE8&lt;=Hoja1!$D$7,IF('Tabla de posibilidad Requisitos'!AE8=1,IF('Tabla de posibilidad Localizaci'!AE8=1,1+MAX($C8:AD8),"."),"."),"."),".")</f>
        <v>17</v>
      </c>
      <c r="AF8">
        <f ca="1">IF('Tabla de posibilidad HG'!AF8&lt;=Hoja1!$D$8,IF('Tabla de posibilidad HI'!AF8&lt;=Hoja1!$D$7,IF('Tabla de posibilidad Requisitos'!AF8=1,IF('Tabla de posibilidad Localizaci'!AF8=1,1+MAX($C8:AE8),"."),"."),"."),".")</f>
        <v>18</v>
      </c>
      <c r="AG8">
        <f ca="1">IF('Tabla de posibilidad HG'!AG8&lt;=Hoja1!$D$8,IF('Tabla de posibilidad HI'!AG8&lt;=Hoja1!$D$7,IF('Tabla de posibilidad Requisitos'!AG8=1,IF('Tabla de posibilidad Localizaci'!AG8=1,1+MAX($C8:AF8),"."),"."),"."),".")</f>
        <v>19</v>
      </c>
      <c r="AH8">
        <f ca="1">IF('Tabla de posibilidad HG'!AH8&lt;=Hoja1!$D$8,IF('Tabla de posibilidad HI'!AH8&lt;=Hoja1!$D$7,IF('Tabla de posibilidad Requisitos'!AH8=1,IF('Tabla de posibilidad Localizaci'!AH8=1,1+MAX($C8:AG8),"."),"."),"."),".")</f>
        <v>20</v>
      </c>
      <c r="AI8">
        <f ca="1">IF('Tabla de posibilidad HG'!AI8&lt;=Hoja1!$D$8,IF('Tabla de posibilidad HI'!AI8&lt;=Hoja1!$D$7,IF('Tabla de posibilidad Requisitos'!AI8=1,IF('Tabla de posibilidad Localizaci'!AI8=1,1+MAX($C8:AH8),"."),"."),"."),".")</f>
        <v>21</v>
      </c>
      <c r="AJ8">
        <f ca="1">IF('Tabla de posibilidad HG'!AJ8&lt;=Hoja1!$D$8,IF('Tabla de posibilidad HI'!AJ8&lt;=Hoja1!$D$7,IF('Tabla de posibilidad Requisitos'!AJ8=1,IF('Tabla de posibilidad Localizaci'!AJ8=1,1+MAX($C8:AI8),"."),"."),"."),".")</f>
        <v>22</v>
      </c>
      <c r="AK8" t="str">
        <f ca="1">IF('Tabla de posibilidad HG'!AK8&lt;=Hoja1!$D$8,IF('Tabla de posibilidad HI'!AK8&lt;=Hoja1!$D$7,IF('Tabla de posibilidad Requisitos'!AK8=1,IF('Tabla de posibilidad Localizaci'!AK8=1,1+MAX($C8:AJ8),"."),"."),"."),".")</f>
        <v>.</v>
      </c>
      <c r="AL8" t="str">
        <f ca="1">IF('Tabla de posibilidad HG'!AL8&lt;=Hoja1!$D$8,IF('Tabla de posibilidad HI'!AL8&lt;=Hoja1!$D$7,IF('Tabla de posibilidad Requisitos'!AL8=1,IF('Tabla de posibilidad Localizaci'!AL8=1,1+MAX($C8:AK8),"."),"."),"."),".")</f>
        <v>.</v>
      </c>
      <c r="AM8" t="str">
        <f ca="1">IF('Tabla de posibilidad HG'!AM8&lt;=Hoja1!$D$8,IF('Tabla de posibilidad HI'!AM8&lt;=Hoja1!$D$7,IF('Tabla de posibilidad Requisitos'!AM8=1,IF('Tabla de posibilidad Localizaci'!AM8=1,1+MAX($C8:AL8),"."),"."),"."),".")</f>
        <v>.</v>
      </c>
      <c r="AN8" t="str">
        <f ca="1">IF('Tabla de posibilidad HG'!AN8&lt;=Hoja1!$D$8,IF('Tabla de posibilidad HI'!AN8&lt;=Hoja1!$D$7,IF('Tabla de posibilidad Requisitos'!AN8=1,IF('Tabla de posibilidad Localizaci'!AN8=1,1+MAX($C8:AM8),"."),"."),"."),".")</f>
        <v>.</v>
      </c>
      <c r="AO8">
        <f ca="1">IF('Tabla de posibilidad HG'!AO8&lt;=Hoja1!$D$8,IF('Tabla de posibilidad HI'!AO8&lt;=Hoja1!$D$7,IF('Tabla de posibilidad Requisitos'!AO8=1,IF('Tabla de posibilidad Localizaci'!AO8=1,1+MAX($C8:AN8),"."),"."),"."),".")</f>
        <v>23</v>
      </c>
      <c r="AP8">
        <f ca="1">IF('Tabla de posibilidad HG'!AP8&lt;=Hoja1!$D$8,IF('Tabla de posibilidad HI'!AP8&lt;=Hoja1!$D$7,IF('Tabla de posibilidad Requisitos'!AP8=1,IF('Tabla de posibilidad Localizaci'!AP8=1,1+MAX($C8:AO8),"."),"."),"."),".")</f>
        <v>24</v>
      </c>
      <c r="AQ8">
        <f ca="1">IF('Tabla de posibilidad HG'!AQ8&lt;=Hoja1!$D$8,IF('Tabla de posibilidad HI'!AQ8&lt;=Hoja1!$D$7,IF('Tabla de posibilidad Requisitos'!AQ8=1,IF('Tabla de posibilidad Localizaci'!AQ8=1,1+MAX($C8:AP8),"."),"."),"."),".")</f>
        <v>25</v>
      </c>
      <c r="AR8">
        <f ca="1">IF('Tabla de posibilidad HG'!AR8&lt;=Hoja1!$D$8,IF('Tabla de posibilidad HI'!AR8&lt;=Hoja1!$D$7,IF('Tabla de posibilidad Requisitos'!AR8=1,IF('Tabla de posibilidad Localizaci'!AR8=1,1+MAX($C8:AQ8),"."),"."),"."),".")</f>
        <v>26</v>
      </c>
      <c r="AS8">
        <f ca="1">IF('Tabla de posibilidad HG'!AS8&lt;=Hoja1!$D$8,IF('Tabla de posibilidad HI'!AS8&lt;=Hoja1!$D$7,IF('Tabla de posibilidad Requisitos'!AS8=1,IF('Tabla de posibilidad Localizaci'!AS8=1,1+MAX($C8:AR8),"."),"."),"."),".")</f>
        <v>27</v>
      </c>
      <c r="AT8">
        <f ca="1">IF('Tabla de posibilidad HG'!AT8&lt;=Hoja1!$D$8,IF('Tabla de posibilidad HI'!AT8&lt;=Hoja1!$D$7,IF('Tabla de posibilidad Requisitos'!AT8=1,IF('Tabla de posibilidad Localizaci'!AT8=1,1+MAX($C8:AS8),"."),"."),"."),".")</f>
        <v>28</v>
      </c>
      <c r="AU8">
        <f ca="1">IF('Tabla de posibilidad HG'!AU8&lt;=Hoja1!$D$8,IF('Tabla de posibilidad HI'!AU8&lt;=Hoja1!$D$7,IF('Tabla de posibilidad Requisitos'!AU8=1,IF('Tabla de posibilidad Localizaci'!AU8=1,1+MAX($C8:AT8),"."),"."),"."),".")</f>
        <v>29</v>
      </c>
      <c r="AV8">
        <f ca="1">IF('Tabla de posibilidad HG'!AV8&lt;=Hoja1!$D$8,IF('Tabla de posibilidad HI'!AV8&lt;=Hoja1!$D$7,IF('Tabla de posibilidad Requisitos'!AV8=1,IF('Tabla de posibilidad Localizaci'!AV8=1,1+MAX($C8:AU8),"."),"."),"."),".")</f>
        <v>30</v>
      </c>
      <c r="AW8">
        <f ca="1">IF('Tabla de posibilidad HG'!AW8&lt;=Hoja1!$D$8,IF('Tabla de posibilidad HI'!AW8&lt;=Hoja1!$D$7,IF('Tabla de posibilidad Requisitos'!AW8=1,IF('Tabla de posibilidad Localizaci'!AW8=1,1+MAX($C8:AV8),"."),"."),"."),".")</f>
        <v>31</v>
      </c>
      <c r="AX8">
        <f ca="1">IF('Tabla de posibilidad HG'!AX8&lt;=Hoja1!$D$8,IF('Tabla de posibilidad HI'!AX8&lt;=Hoja1!$D$7,IF('Tabla de posibilidad Requisitos'!AX8=1,IF('Tabla de posibilidad Localizaci'!AX8=1,1+MAX($C8:AW8),"."),"."),"."),".")</f>
        <v>32</v>
      </c>
      <c r="AY8">
        <f ca="1">IF('Tabla de posibilidad HG'!AY8&lt;=Hoja1!$D$8,IF('Tabla de posibilidad HI'!AY8&lt;=Hoja1!$D$7,IF('Tabla de posibilidad Requisitos'!AY8=1,IF('Tabla de posibilidad Localizaci'!AY8=1,1+MAX($C8:AX8),"."),"."),"."),".")</f>
        <v>33</v>
      </c>
      <c r="AZ8">
        <f ca="1">IF('Tabla de posibilidad HG'!AZ8&lt;=Hoja1!$D$8,IF('Tabla de posibilidad HI'!AZ8&lt;=Hoja1!$D$7,IF('Tabla de posibilidad Requisitos'!AZ8=1,IF('Tabla de posibilidad Localizaci'!AZ8=1,1+MAX($C8:AY8),"."),"."),"."),".")</f>
        <v>34</v>
      </c>
      <c r="BA8">
        <f ca="1">IF('Tabla de posibilidad HG'!BA8&lt;=Hoja1!$D$8,IF('Tabla de posibilidad HI'!BA8&lt;=Hoja1!$D$7,IF('Tabla de posibilidad Requisitos'!BA8=1,IF('Tabla de posibilidad Localizaci'!BA8=1,1+MAX($C8:AZ8),"."),"."),"."),".")</f>
        <v>35</v>
      </c>
      <c r="BB8">
        <f ca="1">IF('Tabla de posibilidad HG'!BB8&lt;=Hoja1!$D$8,IF('Tabla de posibilidad HI'!BB8&lt;=Hoja1!$D$7,IF('Tabla de posibilidad Requisitos'!BB8=1,IF('Tabla de posibilidad Localizaci'!BB8=1,1+MAX($C8:BA8),"."),"."),"."),".")</f>
        <v>36</v>
      </c>
      <c r="BC8">
        <f ca="1">IF('Tabla de posibilidad HG'!BC8&lt;=Hoja1!$D$8,IF('Tabla de posibilidad HI'!BC8&lt;=Hoja1!$D$7,IF('Tabla de posibilidad Requisitos'!BC8=1,IF('Tabla de posibilidad Localizaci'!BC8=1,1+MAX($C8:BB8),"."),"."),"."),".")</f>
        <v>37</v>
      </c>
      <c r="BD8">
        <f ca="1">IF('Tabla de posibilidad HG'!BD8&lt;=Hoja1!$D$8,IF('Tabla de posibilidad HI'!BD8&lt;=Hoja1!$D$7,IF('Tabla de posibilidad Requisitos'!BD8=1,IF('Tabla de posibilidad Localizaci'!BD8=1,1+MAX($C8:BC8),"."),"."),"."),".")</f>
        <v>38</v>
      </c>
      <c r="BE8">
        <f ca="1">IF('Tabla de posibilidad HG'!BE8&lt;=Hoja1!$D$8,IF('Tabla de posibilidad HI'!BE8&lt;=Hoja1!$D$7,IF('Tabla de posibilidad Requisitos'!BE8=1,IF('Tabla de posibilidad Localizaci'!BE8=1,1+MAX($C8:BD8),"."),"."),"."),".")</f>
        <v>39</v>
      </c>
      <c r="BF8">
        <f ca="1">IF('Tabla de posibilidad HG'!BF8&lt;=Hoja1!$D$8,IF('Tabla de posibilidad HI'!BF8&lt;=Hoja1!$D$7,IF('Tabla de posibilidad Requisitos'!BF8=1,IF('Tabla de posibilidad Localizaci'!BF8=1,1+MAX($C8:BE8),"."),"."),"."),".")</f>
        <v>40</v>
      </c>
      <c r="BG8">
        <f ca="1">IF('Tabla de posibilidad HG'!BG8&lt;=Hoja1!$D$8,IF('Tabla de posibilidad HI'!BG8&lt;=Hoja1!$D$7,IF('Tabla de posibilidad Requisitos'!BG8=1,IF('Tabla de posibilidad Localizaci'!BG8=1,1+MAX($C8:BF8),"."),"."),"."),".")</f>
        <v>41</v>
      </c>
      <c r="BH8">
        <f ca="1">IF('Tabla de posibilidad HG'!BH8&lt;=Hoja1!$D$8,IF('Tabla de posibilidad HI'!BH8&lt;=Hoja1!$D$7,IF('Tabla de posibilidad Requisitos'!BH8=1,IF('Tabla de posibilidad Localizaci'!BH8=1,1+MAX($C8:BG8),"."),"."),"."),".")</f>
        <v>42</v>
      </c>
      <c r="BI8">
        <f ca="1">IF('Tabla de posibilidad HG'!BI8&lt;=Hoja1!$D$8,IF('Tabla de posibilidad HI'!BI8&lt;=Hoja1!$D$7,IF('Tabla de posibilidad Requisitos'!BI8=1,IF('Tabla de posibilidad Localizaci'!BI8=1,1+MAX($C8:BH8),"."),"."),"."),".")</f>
        <v>43</v>
      </c>
    </row>
    <row r="9" spans="1:61" x14ac:dyDescent="0.25">
      <c r="A9" t="s">
        <v>75</v>
      </c>
      <c r="C9" t="str">
        <f ca="1">IF('Tabla de posibilidad HG'!C9&lt;=Hoja1!$D$8,IF('Tabla de posibilidad HI'!C9&lt;=Hoja1!$D$7,IF('Tabla de posibilidad Requisitos'!C9=1,IF('Tabla de posibilidad Localizaci'!C9=1,1,"."),"."),"."),".")</f>
        <v>.</v>
      </c>
      <c r="D9" t="str">
        <f ca="1">IF('Tabla de posibilidad HG'!D9&lt;=Hoja1!$D$8,IF('Tabla de posibilidad HI'!D9&lt;=Hoja1!$D$7,IF('Tabla de posibilidad Requisitos'!D9=1,IF('Tabla de posibilidad Localizaci'!D9=1,1+$C9,"."),"."),"."),".")</f>
        <v>.</v>
      </c>
      <c r="E9" t="str">
        <f ca="1">IF('Tabla de posibilidad HG'!E9&lt;=Hoja1!$D$8,IF('Tabla de posibilidad HI'!E9&lt;=Hoja1!$D$7,IF('Tabla de posibilidad Requisitos'!E9=1,IF('Tabla de posibilidad Localizaci'!E9=1,1+MAX($C9:D9),"."),"."),"."),".")</f>
        <v>.</v>
      </c>
      <c r="F9" t="str">
        <f ca="1">IF('Tabla de posibilidad HG'!F9&lt;=Hoja1!$D$8,IF('Tabla de posibilidad HI'!F9&lt;=Hoja1!$D$7,IF('Tabla de posibilidad Requisitos'!F9=1,IF('Tabla de posibilidad Localizaci'!F9=1,1+MAX($C9:E9),"."),"."),"."),".")</f>
        <v>.</v>
      </c>
      <c r="G9" t="str">
        <f ca="1">IF('Tabla de posibilidad HG'!G9&lt;=Hoja1!$D$8,IF('Tabla de posibilidad HI'!G9&lt;=Hoja1!$D$7,IF('Tabla de posibilidad Requisitos'!G9=1,IF('Tabla de posibilidad Localizaci'!G9=1,1+MAX($C9:F9),"."),"."),"."),".")</f>
        <v>.</v>
      </c>
      <c r="H9" t="str">
        <f ca="1">IF('Tabla de posibilidad HG'!H9&lt;=Hoja1!$D$8,IF('Tabla de posibilidad HI'!H9&lt;=Hoja1!$D$7,IF('Tabla de posibilidad Requisitos'!H9=1,IF('Tabla de posibilidad Localizaci'!H9=1,1+MAX($C9:G9),"."),"."),"."),".")</f>
        <v>.</v>
      </c>
      <c r="I9" t="str">
        <f ca="1">IF('Tabla de posibilidad HG'!I9&lt;=Hoja1!$D$8,IF('Tabla de posibilidad HI'!I9&lt;=Hoja1!$D$7,IF('Tabla de posibilidad Requisitos'!I9=1,IF('Tabla de posibilidad Localizaci'!I9=1,1+MAX($C9:H9),"."),"."),"."),".")</f>
        <v>.</v>
      </c>
      <c r="J9" t="str">
        <f ca="1">IF('Tabla de posibilidad HG'!J9&lt;=Hoja1!$D$8,IF('Tabla de posibilidad HI'!J9&lt;=Hoja1!$D$7,IF('Tabla de posibilidad Requisitos'!J9=1,IF('Tabla de posibilidad Localizaci'!J9=1,1+MAX($C9:I9),"."),"."),"."),".")</f>
        <v>.</v>
      </c>
      <c r="K9" t="str">
        <f ca="1">IF('Tabla de posibilidad HG'!K9&lt;=Hoja1!$D$8,IF('Tabla de posibilidad HI'!K9&lt;=Hoja1!$D$7,IF('Tabla de posibilidad Requisitos'!K9=1,IF('Tabla de posibilidad Localizaci'!K9=1,1+MAX($C9:J9),"."),"."),"."),".")</f>
        <v>.</v>
      </c>
      <c r="L9" t="str">
        <f ca="1">IF('Tabla de posibilidad HG'!L9&lt;=Hoja1!$D$8,IF('Tabla de posibilidad HI'!L9&lt;=Hoja1!$D$7,IF('Tabla de posibilidad Requisitos'!L9=1,IF('Tabla de posibilidad Localizaci'!L9=1,1+MAX($C9:K9),"."),"."),"."),".")</f>
        <v>.</v>
      </c>
      <c r="M9" t="str">
        <f ca="1">IF('Tabla de posibilidad HG'!M9&lt;=Hoja1!$D$8,IF('Tabla de posibilidad HI'!M9&lt;=Hoja1!$D$7,IF('Tabla de posibilidad Requisitos'!M9=1,IF('Tabla de posibilidad Localizaci'!M9=1,1+MAX($C9:L9),"."),"."),"."),".")</f>
        <v>.</v>
      </c>
      <c r="N9" t="str">
        <f ca="1">IF('Tabla de posibilidad HG'!N9&lt;=Hoja1!$D$8,IF('Tabla de posibilidad HI'!N9&lt;=Hoja1!$D$7,IF('Tabla de posibilidad Requisitos'!N9=1,IF('Tabla de posibilidad Localizaci'!N9=1,1+MAX($C9:M9),"."),"."),"."),".")</f>
        <v>.</v>
      </c>
      <c r="O9" t="str">
        <f ca="1">IF('Tabla de posibilidad HG'!O9&lt;=Hoja1!$D$8,IF('Tabla de posibilidad HI'!O9&lt;=Hoja1!$D$7,IF('Tabla de posibilidad Requisitos'!O9=1,IF('Tabla de posibilidad Localizaci'!O9=1,1+MAX($C9:N9),"."),"."),"."),".")</f>
        <v>.</v>
      </c>
      <c r="P9" t="str">
        <f ca="1">IF('Tabla de posibilidad HG'!P9&lt;=Hoja1!$D$8,IF('Tabla de posibilidad HI'!P9&lt;=Hoja1!$D$7,IF('Tabla de posibilidad Requisitos'!P9=1,IF('Tabla de posibilidad Localizaci'!P9=1,1+MAX($C9:O9),"."),"."),"."),".")</f>
        <v>.</v>
      </c>
      <c r="Q9" t="str">
        <f ca="1">IF('Tabla de posibilidad HG'!Q9&lt;=Hoja1!$D$8,IF('Tabla de posibilidad HI'!Q9&lt;=Hoja1!$D$7,IF('Tabla de posibilidad Requisitos'!Q9=1,IF('Tabla de posibilidad Localizaci'!Q9=1,1+MAX($C9:P9),"."),"."),"."),".")</f>
        <v>.</v>
      </c>
      <c r="R9" t="str">
        <f ca="1">IF('Tabla de posibilidad HG'!R9&lt;=Hoja1!$D$8,IF('Tabla de posibilidad HI'!R9&lt;=Hoja1!$D$7,IF('Tabla de posibilidad Requisitos'!R9=1,IF('Tabla de posibilidad Localizaci'!R9=1,1+MAX($C9:Q9),"."),"."),"."),".")</f>
        <v>.</v>
      </c>
      <c r="S9" t="str">
        <f ca="1">IF('Tabla de posibilidad HG'!S9&lt;=Hoja1!$D$8,IF('Tabla de posibilidad HI'!S9&lt;=Hoja1!$D$7,IF('Tabla de posibilidad Requisitos'!S9=1,IF('Tabla de posibilidad Localizaci'!S9=1,1+MAX($C9:R9),"."),"."),"."),".")</f>
        <v>.</v>
      </c>
      <c r="T9" t="str">
        <f ca="1">IF('Tabla de posibilidad HG'!T9&lt;=Hoja1!$D$8,IF('Tabla de posibilidad HI'!T9&lt;=Hoja1!$D$7,IF('Tabla de posibilidad Requisitos'!T9=1,IF('Tabla de posibilidad Localizaci'!T9=1,1+MAX($C9:S9),"."),"."),"."),".")</f>
        <v>.</v>
      </c>
      <c r="U9" t="str">
        <f ca="1">IF('Tabla de posibilidad HG'!U9&lt;=Hoja1!$D$8,IF('Tabla de posibilidad HI'!U9&lt;=Hoja1!$D$7,IF('Tabla de posibilidad Requisitos'!U9=1,IF('Tabla de posibilidad Localizaci'!U9=1,1+MAX($C9:T9),"."),"."),"."),".")</f>
        <v>.</v>
      </c>
      <c r="V9" t="str">
        <f ca="1">IF('Tabla de posibilidad HG'!V9&lt;=Hoja1!$D$8,IF('Tabla de posibilidad HI'!V9&lt;=Hoja1!$D$7,IF('Tabla de posibilidad Requisitos'!V9=1,IF('Tabla de posibilidad Localizaci'!V9=1,1+MAX($C9:U9),"."),"."),"."),".")</f>
        <v>.</v>
      </c>
      <c r="W9" t="str">
        <f ca="1">IF('Tabla de posibilidad HG'!W9&lt;=Hoja1!$D$8,IF('Tabla de posibilidad HI'!W9&lt;=Hoja1!$D$7,IF('Tabla de posibilidad Requisitos'!W9=1,IF('Tabla de posibilidad Localizaci'!W9=1,1+MAX($C9:V9),"."),"."),"."),".")</f>
        <v>.</v>
      </c>
      <c r="X9" t="str">
        <f ca="1">IF('Tabla de posibilidad HG'!X9&lt;=Hoja1!$D$8,IF('Tabla de posibilidad HI'!X9&lt;=Hoja1!$D$7,IF('Tabla de posibilidad Requisitos'!X9=1,IF('Tabla de posibilidad Localizaci'!X9=1,1+MAX($C9:W9),"."),"."),"."),".")</f>
        <v>.</v>
      </c>
      <c r="Y9" t="str">
        <f ca="1">IF('Tabla de posibilidad HG'!Y9&lt;=Hoja1!$D$8,IF('Tabla de posibilidad HI'!Y9&lt;=Hoja1!$D$7,IF('Tabla de posibilidad Requisitos'!Y9=1,IF('Tabla de posibilidad Localizaci'!Y9=1,1+MAX($C9:X9),"."),"."),"."),".")</f>
        <v>.</v>
      </c>
      <c r="Z9" t="str">
        <f ca="1">IF('Tabla de posibilidad HG'!Z9&lt;=Hoja1!$D$8,IF('Tabla de posibilidad HI'!Z9&lt;=Hoja1!$D$7,IF('Tabla de posibilidad Requisitos'!Z9=1,IF('Tabla de posibilidad Localizaci'!Z9=1,1+MAX($C9:Y9),"."),"."),"."),".")</f>
        <v>.</v>
      </c>
      <c r="AA9" t="str">
        <f ca="1">IF('Tabla de posibilidad HG'!AA9&lt;=Hoja1!$D$8,IF('Tabla de posibilidad HI'!AA9&lt;=Hoja1!$D$7,IF('Tabla de posibilidad Requisitos'!AA9=1,IF('Tabla de posibilidad Localizaci'!AA9=1,1+MAX($C9:Z9),"."),"."),"."),".")</f>
        <v>.</v>
      </c>
      <c r="AB9" t="str">
        <f ca="1">IF('Tabla de posibilidad HG'!AB9&lt;=Hoja1!$D$8,IF('Tabla de posibilidad HI'!AB9&lt;=Hoja1!$D$7,IF('Tabla de posibilidad Requisitos'!AB9=1,IF('Tabla de posibilidad Localizaci'!AB9=1,1+MAX($C9:AA9),"."),"."),"."),".")</f>
        <v>.</v>
      </c>
      <c r="AC9" t="str">
        <f ca="1">IF('Tabla de posibilidad HG'!AC9&lt;=Hoja1!$D$8,IF('Tabla de posibilidad HI'!AC9&lt;=Hoja1!$D$7,IF('Tabla de posibilidad Requisitos'!AC9=1,IF('Tabla de posibilidad Localizaci'!AC9=1,1+MAX($C9:AB9),"."),"."),"."),".")</f>
        <v>.</v>
      </c>
      <c r="AD9" t="str">
        <f ca="1">IF('Tabla de posibilidad HG'!AD9&lt;=Hoja1!$D$8,IF('Tabla de posibilidad HI'!AD9&lt;=Hoja1!$D$7,IF('Tabla de posibilidad Requisitos'!AD9=1,IF('Tabla de posibilidad Localizaci'!AD9=1,1+MAX($C9:AC9),"."),"."),"."),".")</f>
        <v>.</v>
      </c>
      <c r="AE9" t="str">
        <f ca="1">IF('Tabla de posibilidad HG'!AE9&lt;=Hoja1!$D$8,IF('Tabla de posibilidad HI'!AE9&lt;=Hoja1!$D$7,IF('Tabla de posibilidad Requisitos'!AE9=1,IF('Tabla de posibilidad Localizaci'!AE9=1,1+MAX($C9:AD9),"."),"."),"."),".")</f>
        <v>.</v>
      </c>
      <c r="AF9" t="str">
        <f ca="1">IF('Tabla de posibilidad HG'!AF9&lt;=Hoja1!$D$8,IF('Tabla de posibilidad HI'!AF9&lt;=Hoja1!$D$7,IF('Tabla de posibilidad Requisitos'!AF9=1,IF('Tabla de posibilidad Localizaci'!AF9=1,1+MAX($C9:AE9),"."),"."),"."),".")</f>
        <v>.</v>
      </c>
      <c r="AG9" t="str">
        <f ca="1">IF('Tabla de posibilidad HG'!AG9&lt;=Hoja1!$D$8,IF('Tabla de posibilidad HI'!AG9&lt;=Hoja1!$D$7,IF('Tabla de posibilidad Requisitos'!AG9=1,IF('Tabla de posibilidad Localizaci'!AG9=1,1+MAX($C9:AF9),"."),"."),"."),".")</f>
        <v>.</v>
      </c>
      <c r="AH9" t="str">
        <f ca="1">IF('Tabla de posibilidad HG'!AH9&lt;=Hoja1!$D$8,IF('Tabla de posibilidad HI'!AH9&lt;=Hoja1!$D$7,IF('Tabla de posibilidad Requisitos'!AH9=1,IF('Tabla de posibilidad Localizaci'!AH9=1,1+MAX($C9:AG9),"."),"."),"."),".")</f>
        <v>.</v>
      </c>
      <c r="AI9" t="str">
        <f ca="1">IF('Tabla de posibilidad HG'!AI9&lt;=Hoja1!$D$8,IF('Tabla de posibilidad HI'!AI9&lt;=Hoja1!$D$7,IF('Tabla de posibilidad Requisitos'!AI9=1,IF('Tabla de posibilidad Localizaci'!AI9=1,1+MAX($C9:AH9),"."),"."),"."),".")</f>
        <v>.</v>
      </c>
      <c r="AJ9" t="str">
        <f ca="1">IF('Tabla de posibilidad HG'!AJ9&lt;=Hoja1!$D$8,IF('Tabla de posibilidad HI'!AJ9&lt;=Hoja1!$D$7,IF('Tabla de posibilidad Requisitos'!AJ9=1,IF('Tabla de posibilidad Localizaci'!AJ9=1,1+MAX($C9:AI9),"."),"."),"."),".")</f>
        <v>.</v>
      </c>
      <c r="AK9" t="str">
        <f ca="1">IF('Tabla de posibilidad HG'!AK9&lt;=Hoja1!$D$8,IF('Tabla de posibilidad HI'!AK9&lt;=Hoja1!$D$7,IF('Tabla de posibilidad Requisitos'!AK9=1,IF('Tabla de posibilidad Localizaci'!AK9=1,1+MAX($C9:AJ9),"."),"."),"."),".")</f>
        <v>.</v>
      </c>
      <c r="AL9" t="str">
        <f ca="1">IF('Tabla de posibilidad HG'!AL9&lt;=Hoja1!$D$8,IF('Tabla de posibilidad HI'!AL9&lt;=Hoja1!$D$7,IF('Tabla de posibilidad Requisitos'!AL9=1,IF('Tabla de posibilidad Localizaci'!AL9=1,1+MAX($C9:AK9),"."),"."),"."),".")</f>
        <v>.</v>
      </c>
      <c r="AM9" t="str">
        <f ca="1">IF('Tabla de posibilidad HG'!AM9&lt;=Hoja1!$D$8,IF('Tabla de posibilidad HI'!AM9&lt;=Hoja1!$D$7,IF('Tabla de posibilidad Requisitos'!AM9=1,IF('Tabla de posibilidad Localizaci'!AM9=1,1+MAX($C9:AL9),"."),"."),"."),".")</f>
        <v>.</v>
      </c>
      <c r="AN9" t="str">
        <f ca="1">IF('Tabla de posibilidad HG'!AN9&lt;=Hoja1!$D$8,IF('Tabla de posibilidad HI'!AN9&lt;=Hoja1!$D$7,IF('Tabla de posibilidad Requisitos'!AN9=1,IF('Tabla de posibilidad Localizaci'!AN9=1,1+MAX($C9:AM9),"."),"."),"."),".")</f>
        <v>.</v>
      </c>
      <c r="AO9" t="str">
        <f ca="1">IF('Tabla de posibilidad HG'!AO9&lt;=Hoja1!$D$8,IF('Tabla de posibilidad HI'!AO9&lt;=Hoja1!$D$7,IF('Tabla de posibilidad Requisitos'!AO9=1,IF('Tabla de posibilidad Localizaci'!AO9=1,1+MAX($C9:AN9),"."),"."),"."),".")</f>
        <v>.</v>
      </c>
      <c r="AP9" t="str">
        <f ca="1">IF('Tabla de posibilidad HG'!AP9&lt;=Hoja1!$D$8,IF('Tabla de posibilidad HI'!AP9&lt;=Hoja1!$D$7,IF('Tabla de posibilidad Requisitos'!AP9=1,IF('Tabla de posibilidad Localizaci'!AP9=1,1+MAX($C9:AO9),"."),"."),"."),".")</f>
        <v>.</v>
      </c>
      <c r="AQ9" t="str">
        <f ca="1">IF('Tabla de posibilidad HG'!AQ9&lt;=Hoja1!$D$8,IF('Tabla de posibilidad HI'!AQ9&lt;=Hoja1!$D$7,IF('Tabla de posibilidad Requisitos'!AQ9=1,IF('Tabla de posibilidad Localizaci'!AQ9=1,1+MAX($C9:AP9),"."),"."),"."),".")</f>
        <v>.</v>
      </c>
      <c r="AR9" t="str">
        <f ca="1">IF('Tabla de posibilidad HG'!AR9&lt;=Hoja1!$D$8,IF('Tabla de posibilidad HI'!AR9&lt;=Hoja1!$D$7,IF('Tabla de posibilidad Requisitos'!AR9=1,IF('Tabla de posibilidad Localizaci'!AR9=1,1+MAX($C9:AQ9),"."),"."),"."),".")</f>
        <v>.</v>
      </c>
      <c r="AS9" t="str">
        <f ca="1">IF('Tabla de posibilidad HG'!AS9&lt;=Hoja1!$D$8,IF('Tabla de posibilidad HI'!AS9&lt;=Hoja1!$D$7,IF('Tabla de posibilidad Requisitos'!AS9=1,IF('Tabla de posibilidad Localizaci'!AS9=1,1+MAX($C9:AR9),"."),"."),"."),".")</f>
        <v>.</v>
      </c>
      <c r="AT9" t="str">
        <f ca="1">IF('Tabla de posibilidad HG'!AT9&lt;=Hoja1!$D$8,IF('Tabla de posibilidad HI'!AT9&lt;=Hoja1!$D$7,IF('Tabla de posibilidad Requisitos'!AT9=1,IF('Tabla de posibilidad Localizaci'!AT9=1,1+MAX($C9:AS9),"."),"."),"."),".")</f>
        <v>.</v>
      </c>
      <c r="AU9" t="str">
        <f ca="1">IF('Tabla de posibilidad HG'!AU9&lt;=Hoja1!$D$8,IF('Tabla de posibilidad HI'!AU9&lt;=Hoja1!$D$7,IF('Tabla de posibilidad Requisitos'!AU9=1,IF('Tabla de posibilidad Localizaci'!AU9=1,1+MAX($C9:AT9),"."),"."),"."),".")</f>
        <v>.</v>
      </c>
      <c r="AV9" t="str">
        <f ca="1">IF('Tabla de posibilidad HG'!AV9&lt;=Hoja1!$D$8,IF('Tabla de posibilidad HI'!AV9&lt;=Hoja1!$D$7,IF('Tabla de posibilidad Requisitos'!AV9=1,IF('Tabla de posibilidad Localizaci'!AV9=1,1+MAX($C9:AU9),"."),"."),"."),".")</f>
        <v>.</v>
      </c>
      <c r="AW9" t="str">
        <f ca="1">IF('Tabla de posibilidad HG'!AW9&lt;=Hoja1!$D$8,IF('Tabla de posibilidad HI'!AW9&lt;=Hoja1!$D$7,IF('Tabla de posibilidad Requisitos'!AW9=1,IF('Tabla de posibilidad Localizaci'!AW9=1,1+MAX($C9:AV9),"."),"."),"."),".")</f>
        <v>.</v>
      </c>
      <c r="AX9" t="str">
        <f ca="1">IF('Tabla de posibilidad HG'!AX9&lt;=Hoja1!$D$8,IF('Tabla de posibilidad HI'!AX9&lt;=Hoja1!$D$7,IF('Tabla de posibilidad Requisitos'!AX9=1,IF('Tabla de posibilidad Localizaci'!AX9=1,1+MAX($C9:AW9),"."),"."),"."),".")</f>
        <v>.</v>
      </c>
      <c r="AY9" t="str">
        <f ca="1">IF('Tabla de posibilidad HG'!AY9&lt;=Hoja1!$D$8,IF('Tabla de posibilidad HI'!AY9&lt;=Hoja1!$D$7,IF('Tabla de posibilidad Requisitos'!AY9=1,IF('Tabla de posibilidad Localizaci'!AY9=1,1+MAX($C9:AX9),"."),"."),"."),".")</f>
        <v>.</v>
      </c>
      <c r="AZ9" t="str">
        <f ca="1">IF('Tabla de posibilidad HG'!AZ9&lt;=Hoja1!$D$8,IF('Tabla de posibilidad HI'!AZ9&lt;=Hoja1!$D$7,IF('Tabla de posibilidad Requisitos'!AZ9=1,IF('Tabla de posibilidad Localizaci'!AZ9=1,1+MAX($C9:AY9),"."),"."),"."),".")</f>
        <v>.</v>
      </c>
      <c r="BA9" t="str">
        <f ca="1">IF('Tabla de posibilidad HG'!BA9&lt;=Hoja1!$D$8,IF('Tabla de posibilidad HI'!BA9&lt;=Hoja1!$D$7,IF('Tabla de posibilidad Requisitos'!BA9=1,IF('Tabla de posibilidad Localizaci'!BA9=1,1+MAX($C9:AZ9),"."),"."),"."),".")</f>
        <v>.</v>
      </c>
      <c r="BB9" t="str">
        <f ca="1">IF('Tabla de posibilidad HG'!BB9&lt;=Hoja1!$D$8,IF('Tabla de posibilidad HI'!BB9&lt;=Hoja1!$D$7,IF('Tabla de posibilidad Requisitos'!BB9=1,IF('Tabla de posibilidad Localizaci'!BB9=1,1+MAX($C9:BA9),"."),"."),"."),".")</f>
        <v>.</v>
      </c>
      <c r="BC9" t="str">
        <f ca="1">IF('Tabla de posibilidad HG'!BC9&lt;=Hoja1!$D$8,IF('Tabla de posibilidad HI'!BC9&lt;=Hoja1!$D$7,IF('Tabla de posibilidad Requisitos'!BC9=1,IF('Tabla de posibilidad Localizaci'!BC9=1,1+MAX($C9:BB9),"."),"."),"."),".")</f>
        <v>.</v>
      </c>
      <c r="BD9" t="str">
        <f ca="1">IF('Tabla de posibilidad HG'!BD9&lt;=Hoja1!$D$8,IF('Tabla de posibilidad HI'!BD9&lt;=Hoja1!$D$7,IF('Tabla de posibilidad Requisitos'!BD9=1,IF('Tabla de posibilidad Localizaci'!BD9=1,1+MAX($C9:BC9),"."),"."),"."),".")</f>
        <v>.</v>
      </c>
      <c r="BE9" t="str">
        <f ca="1">IF('Tabla de posibilidad HG'!BE9&lt;=Hoja1!$D$8,IF('Tabla de posibilidad HI'!BE9&lt;=Hoja1!$D$7,IF('Tabla de posibilidad Requisitos'!BE9=1,IF('Tabla de posibilidad Localizaci'!BE9=1,1+MAX($C9:BD9),"."),"."),"."),".")</f>
        <v>.</v>
      </c>
      <c r="BF9" t="str">
        <f ca="1">IF('Tabla de posibilidad HG'!BF9&lt;=Hoja1!$D$8,IF('Tabla de posibilidad HI'!BF9&lt;=Hoja1!$D$7,IF('Tabla de posibilidad Requisitos'!BF9=1,IF('Tabla de posibilidad Localizaci'!BF9=1,1+MAX($C9:BE9),"."),"."),"."),".")</f>
        <v>.</v>
      </c>
      <c r="BG9" t="str">
        <f ca="1">IF('Tabla de posibilidad HG'!BG9&lt;=Hoja1!$D$8,IF('Tabla de posibilidad HI'!BG9&lt;=Hoja1!$D$7,IF('Tabla de posibilidad Requisitos'!BG9=1,IF('Tabla de posibilidad Localizaci'!BG9=1,1+MAX($C9:BF9),"."),"."),"."),".")</f>
        <v>.</v>
      </c>
      <c r="BH9" t="str">
        <f ca="1">IF('Tabla de posibilidad HG'!BH9&lt;=Hoja1!$D$8,IF('Tabla de posibilidad HI'!BH9&lt;=Hoja1!$D$7,IF('Tabla de posibilidad Requisitos'!BH9=1,IF('Tabla de posibilidad Localizaci'!BH9=1,1+MAX($C9:BG9),"."),"."),"."),".")</f>
        <v>.</v>
      </c>
      <c r="BI9" t="str">
        <f ca="1">IF('Tabla de posibilidad HG'!BI9&lt;=Hoja1!$D$8,IF('Tabla de posibilidad HI'!BI9&lt;=Hoja1!$D$7,IF('Tabla de posibilidad Requisitos'!BI9=1,IF('Tabla de posibilidad Localizaci'!BI9=1,1+MAX($C9:BH9),"."),"."),"."),".")</f>
        <v>.</v>
      </c>
    </row>
    <row r="10" spans="1:61" x14ac:dyDescent="0.25">
      <c r="A10" t="s">
        <v>74</v>
      </c>
      <c r="C10">
        <f ca="1">IF('Tabla de posibilidad HG'!C10&lt;=Hoja1!$D$8,IF('Tabla de posibilidad HI'!C10&lt;=Hoja1!$D$7,IF('Tabla de posibilidad Requisitos'!C10=1,IF('Tabla de posibilidad Localizaci'!C10=1,1,"."),"."),"."),".")</f>
        <v>1</v>
      </c>
      <c r="D10" t="str">
        <f ca="1">IF('Tabla de posibilidad HG'!D10&lt;=Hoja1!$D$8,IF('Tabla de posibilidad HI'!D10&lt;=Hoja1!$D$7,IF('Tabla de posibilidad Requisitos'!D10=1,IF('Tabla de posibilidad Localizaci'!D10=1,1+$C10,"."),"."),"."),".")</f>
        <v>.</v>
      </c>
      <c r="E10" t="str">
        <f ca="1">IF('Tabla de posibilidad HG'!E10&lt;=Hoja1!$D$8,IF('Tabla de posibilidad HI'!E10&lt;=Hoja1!$D$7,IF('Tabla de posibilidad Requisitos'!E10=1,IF('Tabla de posibilidad Localizaci'!E10=1,1+MAX($C10:D10),"."),"."),"."),".")</f>
        <v>.</v>
      </c>
      <c r="F10">
        <f ca="1">IF('Tabla de posibilidad HG'!F10&lt;=Hoja1!$D$8,IF('Tabla de posibilidad HI'!F10&lt;=Hoja1!$D$7,IF('Tabla de posibilidad Requisitos'!F10=1,IF('Tabla de posibilidad Localizaci'!F10=1,1+MAX($C10:E10),"."),"."),"."),".")</f>
        <v>2</v>
      </c>
      <c r="G10">
        <f ca="1">IF('Tabla de posibilidad HG'!G10&lt;=Hoja1!$D$8,IF('Tabla de posibilidad HI'!G10&lt;=Hoja1!$D$7,IF('Tabla de posibilidad Requisitos'!G10=1,IF('Tabla de posibilidad Localizaci'!G10=1,1+MAX($C10:F10),"."),"."),"."),".")</f>
        <v>3</v>
      </c>
      <c r="H10">
        <f ca="1">IF('Tabla de posibilidad HG'!H10&lt;=Hoja1!$D$8,IF('Tabla de posibilidad HI'!H10&lt;=Hoja1!$D$7,IF('Tabla de posibilidad Requisitos'!H10=1,IF('Tabla de posibilidad Localizaci'!H10=1,1+MAX($C10:G10),"."),"."),"."),".")</f>
        <v>4</v>
      </c>
      <c r="I10">
        <f ca="1">IF('Tabla de posibilidad HG'!I10&lt;=Hoja1!$D$8,IF('Tabla de posibilidad HI'!I10&lt;=Hoja1!$D$7,IF('Tabla de posibilidad Requisitos'!I10=1,IF('Tabla de posibilidad Localizaci'!I10=1,1+MAX($C10:H10),"."),"."),"."),".")</f>
        <v>5</v>
      </c>
      <c r="J10">
        <f ca="1">IF('Tabla de posibilidad HG'!J10&lt;=Hoja1!$D$8,IF('Tabla de posibilidad HI'!J10&lt;=Hoja1!$D$7,IF('Tabla de posibilidad Requisitos'!J10=1,IF('Tabla de posibilidad Localizaci'!J10=1,1+MAX($C10:I10),"."),"."),"."),".")</f>
        <v>6</v>
      </c>
      <c r="K10">
        <f ca="1">IF('Tabla de posibilidad HG'!K10&lt;=Hoja1!$D$8,IF('Tabla de posibilidad HI'!K10&lt;=Hoja1!$D$7,IF('Tabla de posibilidad Requisitos'!K10=1,IF('Tabla de posibilidad Localizaci'!K10=1,1+MAX($C10:J10),"."),"."),"."),".")</f>
        <v>7</v>
      </c>
      <c r="L10" t="str">
        <f ca="1">IF('Tabla de posibilidad HG'!L10&lt;=Hoja1!$D$8,IF('Tabla de posibilidad HI'!L10&lt;=Hoja1!$D$7,IF('Tabla de posibilidad Requisitos'!L10=1,IF('Tabla de posibilidad Localizaci'!L10=1,1+MAX($C10:K10),"."),"."),"."),".")</f>
        <v>.</v>
      </c>
      <c r="M10" t="str">
        <f ca="1">IF('Tabla de posibilidad HG'!M10&lt;=Hoja1!$D$8,IF('Tabla de posibilidad HI'!M10&lt;=Hoja1!$D$7,IF('Tabla de posibilidad Requisitos'!M10=1,IF('Tabla de posibilidad Localizaci'!M10=1,1+MAX($C10:L10),"."),"."),"."),".")</f>
        <v>.</v>
      </c>
      <c r="N10">
        <f ca="1">IF('Tabla de posibilidad HG'!N10&lt;=Hoja1!$D$8,IF('Tabla de posibilidad HI'!N10&lt;=Hoja1!$D$7,IF('Tabla de posibilidad Requisitos'!N10=1,IF('Tabla de posibilidad Localizaci'!N10=1,1+MAX($C10:M10),"."),"."),"."),".")</f>
        <v>8</v>
      </c>
      <c r="O10">
        <f ca="1">IF('Tabla de posibilidad HG'!O10&lt;=Hoja1!$D$8,IF('Tabla de posibilidad HI'!O10&lt;=Hoja1!$D$7,IF('Tabla de posibilidad Requisitos'!O10=1,IF('Tabla de posibilidad Localizaci'!O10=1,1+MAX($C10:N10),"."),"."),"."),".")</f>
        <v>9</v>
      </c>
      <c r="P10">
        <f ca="1">IF('Tabla de posibilidad HG'!P10&lt;=Hoja1!$D$8,IF('Tabla de posibilidad HI'!P10&lt;=Hoja1!$D$7,IF('Tabla de posibilidad Requisitos'!P10=1,IF('Tabla de posibilidad Localizaci'!P10=1,1+MAX($C10:O10),"."),"."),"."),".")</f>
        <v>10</v>
      </c>
      <c r="Q10">
        <f ca="1">IF('Tabla de posibilidad HG'!Q10&lt;=Hoja1!$D$8,IF('Tabla de posibilidad HI'!Q10&lt;=Hoja1!$D$7,IF('Tabla de posibilidad Requisitos'!Q10=1,IF('Tabla de posibilidad Localizaci'!Q10=1,1+MAX($C10:P10),"."),"."),"."),".")</f>
        <v>11</v>
      </c>
      <c r="R10" t="str">
        <f ca="1">IF('Tabla de posibilidad HG'!R10&lt;=Hoja1!$D$8,IF('Tabla de posibilidad HI'!R10&lt;=Hoja1!$D$7,IF('Tabla de posibilidad Requisitos'!R10=1,IF('Tabla de posibilidad Localizaci'!R10=1,1+MAX($C10:Q10),"."),"."),"."),".")</f>
        <v>.</v>
      </c>
      <c r="S10" t="str">
        <f ca="1">IF('Tabla de posibilidad HG'!S10&lt;=Hoja1!$D$8,IF('Tabla de posibilidad HI'!S10&lt;=Hoja1!$D$7,IF('Tabla de posibilidad Requisitos'!S10=1,IF('Tabla de posibilidad Localizaci'!S10=1,1+MAX($C10:R10),"."),"."),"."),".")</f>
        <v>.</v>
      </c>
      <c r="T10" t="str">
        <f ca="1">IF('Tabla de posibilidad HG'!T10&lt;=Hoja1!$D$8,IF('Tabla de posibilidad HI'!T10&lt;=Hoja1!$D$7,IF('Tabla de posibilidad Requisitos'!T10=1,IF('Tabla de posibilidad Localizaci'!T10=1,1+MAX($C10:S10),"."),"."),"."),".")</f>
        <v>.</v>
      </c>
      <c r="U10" t="str">
        <f ca="1">IF('Tabla de posibilidad HG'!U10&lt;=Hoja1!$D$8,IF('Tabla de posibilidad HI'!U10&lt;=Hoja1!$D$7,IF('Tabla de posibilidad Requisitos'!U10=1,IF('Tabla de posibilidad Localizaci'!U10=1,1+MAX($C10:T10),"."),"."),"."),".")</f>
        <v>.</v>
      </c>
      <c r="V10" t="str">
        <f ca="1">IF('Tabla de posibilidad HG'!V10&lt;=Hoja1!$D$8,IF('Tabla de posibilidad HI'!V10&lt;=Hoja1!$D$7,IF('Tabla de posibilidad Requisitos'!V10=1,IF('Tabla de posibilidad Localizaci'!V10=1,1+MAX($C10:U10),"."),"."),"."),".")</f>
        <v>.</v>
      </c>
      <c r="W10" t="str">
        <f ca="1">IF('Tabla de posibilidad HG'!W10&lt;=Hoja1!$D$8,IF('Tabla de posibilidad HI'!W10&lt;=Hoja1!$D$7,IF('Tabla de posibilidad Requisitos'!W10=1,IF('Tabla de posibilidad Localizaci'!W10=1,1+MAX($C10:V10),"."),"."),"."),".")</f>
        <v>.</v>
      </c>
      <c r="X10" t="str">
        <f ca="1">IF('Tabla de posibilidad HG'!X10&lt;=Hoja1!$D$8,IF('Tabla de posibilidad HI'!X10&lt;=Hoja1!$D$7,IF('Tabla de posibilidad Requisitos'!X10=1,IF('Tabla de posibilidad Localizaci'!X10=1,1+MAX($C10:W10),"."),"."),"."),".")</f>
        <v>.</v>
      </c>
      <c r="Y10" t="str">
        <f ca="1">IF('Tabla de posibilidad HG'!Y10&lt;=Hoja1!$D$8,IF('Tabla de posibilidad HI'!Y10&lt;=Hoja1!$D$7,IF('Tabla de posibilidad Requisitos'!Y10=1,IF('Tabla de posibilidad Localizaci'!Y10=1,1+MAX($C10:X10),"."),"."),"."),".")</f>
        <v>.</v>
      </c>
      <c r="Z10">
        <f ca="1">IF('Tabla de posibilidad HG'!Z10&lt;=Hoja1!$D$8,IF('Tabla de posibilidad HI'!Z10&lt;=Hoja1!$D$7,IF('Tabla de posibilidad Requisitos'!Z10=1,IF('Tabla de posibilidad Localizaci'!Z10=1,1+MAX($C10:Y10),"."),"."),"."),".")</f>
        <v>12</v>
      </c>
      <c r="AA10">
        <f ca="1">IF('Tabla de posibilidad HG'!AA10&lt;=Hoja1!$D$8,IF('Tabla de posibilidad HI'!AA10&lt;=Hoja1!$D$7,IF('Tabla de posibilidad Requisitos'!AA10=1,IF('Tabla de posibilidad Localizaci'!AA10=1,1+MAX($C10:Z10),"."),"."),"."),".")</f>
        <v>13</v>
      </c>
      <c r="AB10">
        <f ca="1">IF('Tabla de posibilidad HG'!AB10&lt;=Hoja1!$D$8,IF('Tabla de posibilidad HI'!AB10&lt;=Hoja1!$D$7,IF('Tabla de posibilidad Requisitos'!AB10=1,IF('Tabla de posibilidad Localizaci'!AB10=1,1+MAX($C10:AA10),"."),"."),"."),".")</f>
        <v>14</v>
      </c>
      <c r="AC10">
        <f ca="1">IF('Tabla de posibilidad HG'!AC10&lt;=Hoja1!$D$8,IF('Tabla de posibilidad HI'!AC10&lt;=Hoja1!$D$7,IF('Tabla de posibilidad Requisitos'!AC10=1,IF('Tabla de posibilidad Localizaci'!AC10=1,1+MAX($C10:AB10),"."),"."),"."),".")</f>
        <v>15</v>
      </c>
      <c r="AD10">
        <f ca="1">IF('Tabla de posibilidad HG'!AD10&lt;=Hoja1!$D$8,IF('Tabla de posibilidad HI'!AD10&lt;=Hoja1!$D$7,IF('Tabla de posibilidad Requisitos'!AD10=1,IF('Tabla de posibilidad Localizaci'!AD10=1,1+MAX($C10:AC10),"."),"."),"."),".")</f>
        <v>16</v>
      </c>
      <c r="AE10">
        <f ca="1">IF('Tabla de posibilidad HG'!AE10&lt;=Hoja1!$D$8,IF('Tabla de posibilidad HI'!AE10&lt;=Hoja1!$D$7,IF('Tabla de posibilidad Requisitos'!AE10=1,IF('Tabla de posibilidad Localizaci'!AE10=1,1+MAX($C10:AD10),"."),"."),"."),".")</f>
        <v>17</v>
      </c>
      <c r="AF10">
        <f ca="1">IF('Tabla de posibilidad HG'!AF10&lt;=Hoja1!$D$8,IF('Tabla de posibilidad HI'!AF10&lt;=Hoja1!$D$7,IF('Tabla de posibilidad Requisitos'!AF10=1,IF('Tabla de posibilidad Localizaci'!AF10=1,1+MAX($C10:AE10),"."),"."),"."),".")</f>
        <v>18</v>
      </c>
      <c r="AG10">
        <f ca="1">IF('Tabla de posibilidad HG'!AG10&lt;=Hoja1!$D$8,IF('Tabla de posibilidad HI'!AG10&lt;=Hoja1!$D$7,IF('Tabla de posibilidad Requisitos'!AG10=1,IF('Tabla de posibilidad Localizaci'!AG10=1,1+MAX($C10:AF10),"."),"."),"."),".")</f>
        <v>19</v>
      </c>
      <c r="AH10">
        <f ca="1">IF('Tabla de posibilidad HG'!AH10&lt;=Hoja1!$D$8,IF('Tabla de posibilidad HI'!AH10&lt;=Hoja1!$D$7,IF('Tabla de posibilidad Requisitos'!AH10=1,IF('Tabla de posibilidad Localizaci'!AH10=1,1+MAX($C10:AG10),"."),"."),"."),".")</f>
        <v>20</v>
      </c>
      <c r="AI10">
        <f ca="1">IF('Tabla de posibilidad HG'!AI10&lt;=Hoja1!$D$8,IF('Tabla de posibilidad HI'!AI10&lt;=Hoja1!$D$7,IF('Tabla de posibilidad Requisitos'!AI10=1,IF('Tabla de posibilidad Localizaci'!AI10=1,1+MAX($C10:AH10),"."),"."),"."),".")</f>
        <v>21</v>
      </c>
      <c r="AJ10">
        <f ca="1">IF('Tabla de posibilidad HG'!AJ10&lt;=Hoja1!$D$8,IF('Tabla de posibilidad HI'!AJ10&lt;=Hoja1!$D$7,IF('Tabla de posibilidad Requisitos'!AJ10=1,IF('Tabla de posibilidad Localizaci'!AJ10=1,1+MAX($C10:AI10),"."),"."),"."),".")</f>
        <v>22</v>
      </c>
      <c r="AK10" t="str">
        <f ca="1">IF('Tabla de posibilidad HG'!AK10&lt;=Hoja1!$D$8,IF('Tabla de posibilidad HI'!AK10&lt;=Hoja1!$D$7,IF('Tabla de posibilidad Requisitos'!AK10=1,IF('Tabla de posibilidad Localizaci'!AK10=1,1+MAX($C10:AJ10),"."),"."),"."),".")</f>
        <v>.</v>
      </c>
      <c r="AL10" t="str">
        <f ca="1">IF('Tabla de posibilidad HG'!AL10&lt;=Hoja1!$D$8,IF('Tabla de posibilidad HI'!AL10&lt;=Hoja1!$D$7,IF('Tabla de posibilidad Requisitos'!AL10=1,IF('Tabla de posibilidad Localizaci'!AL10=1,1+MAX($C10:AK10),"."),"."),"."),".")</f>
        <v>.</v>
      </c>
      <c r="AM10" t="str">
        <f ca="1">IF('Tabla de posibilidad HG'!AM10&lt;=Hoja1!$D$8,IF('Tabla de posibilidad HI'!AM10&lt;=Hoja1!$D$7,IF('Tabla de posibilidad Requisitos'!AM10=1,IF('Tabla de posibilidad Localizaci'!AM10=1,1+MAX($C10:AL10),"."),"."),"."),".")</f>
        <v>.</v>
      </c>
      <c r="AN10" t="str">
        <f ca="1">IF('Tabla de posibilidad HG'!AN10&lt;=Hoja1!$D$8,IF('Tabla de posibilidad HI'!AN10&lt;=Hoja1!$D$7,IF('Tabla de posibilidad Requisitos'!AN10=1,IF('Tabla de posibilidad Localizaci'!AN10=1,1+MAX($C10:AM10),"."),"."),"."),".")</f>
        <v>.</v>
      </c>
      <c r="AO10">
        <f ca="1">IF('Tabla de posibilidad HG'!AO10&lt;=Hoja1!$D$8,IF('Tabla de posibilidad HI'!AO10&lt;=Hoja1!$D$7,IF('Tabla de posibilidad Requisitos'!AO10=1,IF('Tabla de posibilidad Localizaci'!AO10=1,1+MAX($C10:AN10),"."),"."),"."),".")</f>
        <v>23</v>
      </c>
      <c r="AP10">
        <f ca="1">IF('Tabla de posibilidad HG'!AP10&lt;=Hoja1!$D$8,IF('Tabla de posibilidad HI'!AP10&lt;=Hoja1!$D$7,IF('Tabla de posibilidad Requisitos'!AP10=1,IF('Tabla de posibilidad Localizaci'!AP10=1,1+MAX($C10:AO10),"."),"."),"."),".")</f>
        <v>24</v>
      </c>
      <c r="AQ10">
        <f ca="1">IF('Tabla de posibilidad HG'!AQ10&lt;=Hoja1!$D$8,IF('Tabla de posibilidad HI'!AQ10&lt;=Hoja1!$D$7,IF('Tabla de posibilidad Requisitos'!AQ10=1,IF('Tabla de posibilidad Localizaci'!AQ10=1,1+MAX($C10:AP10),"."),"."),"."),".")</f>
        <v>25</v>
      </c>
      <c r="AR10">
        <f ca="1">IF('Tabla de posibilidad HG'!AR10&lt;=Hoja1!$D$8,IF('Tabla de posibilidad HI'!AR10&lt;=Hoja1!$D$7,IF('Tabla de posibilidad Requisitos'!AR10=1,IF('Tabla de posibilidad Localizaci'!AR10=1,1+MAX($C10:AQ10),"."),"."),"."),".")</f>
        <v>26</v>
      </c>
      <c r="AS10">
        <f ca="1">IF('Tabla de posibilidad HG'!AS10&lt;=Hoja1!$D$8,IF('Tabla de posibilidad HI'!AS10&lt;=Hoja1!$D$7,IF('Tabla de posibilidad Requisitos'!AS10=1,IF('Tabla de posibilidad Localizaci'!AS10=1,1+MAX($C10:AR10),"."),"."),"."),".")</f>
        <v>27</v>
      </c>
      <c r="AT10">
        <f ca="1">IF('Tabla de posibilidad HG'!AT10&lt;=Hoja1!$D$8,IF('Tabla de posibilidad HI'!AT10&lt;=Hoja1!$D$7,IF('Tabla de posibilidad Requisitos'!AT10=1,IF('Tabla de posibilidad Localizaci'!AT10=1,1+MAX($C10:AS10),"."),"."),"."),".")</f>
        <v>28</v>
      </c>
      <c r="AU10">
        <f ca="1">IF('Tabla de posibilidad HG'!AU10&lt;=Hoja1!$D$8,IF('Tabla de posibilidad HI'!AU10&lt;=Hoja1!$D$7,IF('Tabla de posibilidad Requisitos'!AU10=1,IF('Tabla de posibilidad Localizaci'!AU10=1,1+MAX($C10:AT10),"."),"."),"."),".")</f>
        <v>29</v>
      </c>
      <c r="AV10">
        <f ca="1">IF('Tabla de posibilidad HG'!AV10&lt;=Hoja1!$D$8,IF('Tabla de posibilidad HI'!AV10&lt;=Hoja1!$D$7,IF('Tabla de posibilidad Requisitos'!AV10=1,IF('Tabla de posibilidad Localizaci'!AV10=1,1+MAX($C10:AU10),"."),"."),"."),".")</f>
        <v>30</v>
      </c>
      <c r="AW10">
        <f ca="1">IF('Tabla de posibilidad HG'!AW10&lt;=Hoja1!$D$8,IF('Tabla de posibilidad HI'!AW10&lt;=Hoja1!$D$7,IF('Tabla de posibilidad Requisitos'!AW10=1,IF('Tabla de posibilidad Localizaci'!AW10=1,1+MAX($C10:AV10),"."),"."),"."),".")</f>
        <v>31</v>
      </c>
      <c r="AX10">
        <f ca="1">IF('Tabla de posibilidad HG'!AX10&lt;=Hoja1!$D$8,IF('Tabla de posibilidad HI'!AX10&lt;=Hoja1!$D$7,IF('Tabla de posibilidad Requisitos'!AX10=1,IF('Tabla de posibilidad Localizaci'!AX10=1,1+MAX($C10:AW10),"."),"."),"."),".")</f>
        <v>32</v>
      </c>
      <c r="AY10">
        <f ca="1">IF('Tabla de posibilidad HG'!AY10&lt;=Hoja1!$D$8,IF('Tabla de posibilidad HI'!AY10&lt;=Hoja1!$D$7,IF('Tabla de posibilidad Requisitos'!AY10=1,IF('Tabla de posibilidad Localizaci'!AY10=1,1+MAX($C10:AX10),"."),"."),"."),".")</f>
        <v>33</v>
      </c>
      <c r="AZ10">
        <f ca="1">IF('Tabla de posibilidad HG'!AZ10&lt;=Hoja1!$D$8,IF('Tabla de posibilidad HI'!AZ10&lt;=Hoja1!$D$7,IF('Tabla de posibilidad Requisitos'!AZ10=1,IF('Tabla de posibilidad Localizaci'!AZ10=1,1+MAX($C10:AY10),"."),"."),"."),".")</f>
        <v>34</v>
      </c>
      <c r="BA10">
        <f ca="1">IF('Tabla de posibilidad HG'!BA10&lt;=Hoja1!$D$8,IF('Tabla de posibilidad HI'!BA10&lt;=Hoja1!$D$7,IF('Tabla de posibilidad Requisitos'!BA10=1,IF('Tabla de posibilidad Localizaci'!BA10=1,1+MAX($C10:AZ10),"."),"."),"."),".")</f>
        <v>35</v>
      </c>
      <c r="BB10">
        <f ca="1">IF('Tabla de posibilidad HG'!BB10&lt;=Hoja1!$D$8,IF('Tabla de posibilidad HI'!BB10&lt;=Hoja1!$D$7,IF('Tabla de posibilidad Requisitos'!BB10=1,IF('Tabla de posibilidad Localizaci'!BB10=1,1+MAX($C10:BA10),"."),"."),"."),".")</f>
        <v>36</v>
      </c>
      <c r="BC10">
        <f ca="1">IF('Tabla de posibilidad HG'!BC10&lt;=Hoja1!$D$8,IF('Tabla de posibilidad HI'!BC10&lt;=Hoja1!$D$7,IF('Tabla de posibilidad Requisitos'!BC10=1,IF('Tabla de posibilidad Localizaci'!BC10=1,1+MAX($C10:BB10),"."),"."),"."),".")</f>
        <v>37</v>
      </c>
      <c r="BD10">
        <f ca="1">IF('Tabla de posibilidad HG'!BD10&lt;=Hoja1!$D$8,IF('Tabla de posibilidad HI'!BD10&lt;=Hoja1!$D$7,IF('Tabla de posibilidad Requisitos'!BD10=1,IF('Tabla de posibilidad Localizaci'!BD10=1,1+MAX($C10:BC10),"."),"."),"."),".")</f>
        <v>38</v>
      </c>
      <c r="BE10">
        <f ca="1">IF('Tabla de posibilidad HG'!BE10&lt;=Hoja1!$D$8,IF('Tabla de posibilidad HI'!BE10&lt;=Hoja1!$D$7,IF('Tabla de posibilidad Requisitos'!BE10=1,IF('Tabla de posibilidad Localizaci'!BE10=1,1+MAX($C10:BD10),"."),"."),"."),".")</f>
        <v>39</v>
      </c>
      <c r="BF10">
        <f ca="1">IF('Tabla de posibilidad HG'!BF10&lt;=Hoja1!$D$8,IF('Tabla de posibilidad HI'!BF10&lt;=Hoja1!$D$7,IF('Tabla de posibilidad Requisitos'!BF10=1,IF('Tabla de posibilidad Localizaci'!BF10=1,1+MAX($C10:BE10),"."),"."),"."),".")</f>
        <v>40</v>
      </c>
      <c r="BG10">
        <f ca="1">IF('Tabla de posibilidad HG'!BG10&lt;=Hoja1!$D$8,IF('Tabla de posibilidad HI'!BG10&lt;=Hoja1!$D$7,IF('Tabla de posibilidad Requisitos'!BG10=1,IF('Tabla de posibilidad Localizaci'!BG10=1,1+MAX($C10:BF10),"."),"."),"."),".")</f>
        <v>41</v>
      </c>
      <c r="BH10">
        <f ca="1">IF('Tabla de posibilidad HG'!BH10&lt;=Hoja1!$D$8,IF('Tabla de posibilidad HI'!BH10&lt;=Hoja1!$D$7,IF('Tabla de posibilidad Requisitos'!BH10=1,IF('Tabla de posibilidad Localizaci'!BH10=1,1+MAX($C10:BG10),"."),"."),"."),".")</f>
        <v>42</v>
      </c>
      <c r="BI10">
        <f ca="1">IF('Tabla de posibilidad HG'!BI10&lt;=Hoja1!$D$8,IF('Tabla de posibilidad HI'!BI10&lt;=Hoja1!$D$7,IF('Tabla de posibilidad Requisitos'!BI10=1,IF('Tabla de posibilidad Localizaci'!BI10=1,1+MAX($C10:BH10),"."),"."),"."),".")</f>
        <v>43</v>
      </c>
    </row>
    <row r="11" spans="1:61" x14ac:dyDescent="0.25">
      <c r="A11" t="s">
        <v>76</v>
      </c>
      <c r="C11" t="str">
        <f ca="1">IF('Tabla de posibilidad HG'!C11&lt;=Hoja1!$D$8,IF('Tabla de posibilidad HI'!C11&lt;=Hoja1!$D$7,IF('Tabla de posibilidad Requisitos'!C11=1,IF('Tabla de posibilidad Localizaci'!C11=1,1,"."),"."),"."),".")</f>
        <v>.</v>
      </c>
      <c r="D11" t="str">
        <f ca="1">IF('Tabla de posibilidad HG'!D11&lt;=Hoja1!$D$8,IF('Tabla de posibilidad HI'!D11&lt;=Hoja1!$D$7,IF('Tabla de posibilidad Requisitos'!D11=1,IF('Tabla de posibilidad Localizaci'!D11=1,1+$C11,"."),"."),"."),".")</f>
        <v>.</v>
      </c>
      <c r="E11" t="str">
        <f ca="1">IF('Tabla de posibilidad HG'!E11&lt;=Hoja1!$D$8,IF('Tabla de posibilidad HI'!E11&lt;=Hoja1!$D$7,IF('Tabla de posibilidad Requisitos'!E11=1,IF('Tabla de posibilidad Localizaci'!E11=1,1+MAX($C11:D11),"."),"."),"."),".")</f>
        <v>.</v>
      </c>
      <c r="F11" t="str">
        <f ca="1">IF('Tabla de posibilidad HG'!F11&lt;=Hoja1!$D$8,IF('Tabla de posibilidad HI'!F11&lt;=Hoja1!$D$7,IF('Tabla de posibilidad Requisitos'!F11=1,IF('Tabla de posibilidad Localizaci'!F11=1,1+MAX($C11:E11),"."),"."),"."),".")</f>
        <v>.</v>
      </c>
      <c r="G11" t="str">
        <f ca="1">IF('Tabla de posibilidad HG'!G11&lt;=Hoja1!$D$8,IF('Tabla de posibilidad HI'!G11&lt;=Hoja1!$D$7,IF('Tabla de posibilidad Requisitos'!G11=1,IF('Tabla de posibilidad Localizaci'!G11=1,1+MAX($C11:F11),"."),"."),"."),".")</f>
        <v>.</v>
      </c>
      <c r="H11" t="str">
        <f ca="1">IF('Tabla de posibilidad HG'!H11&lt;=Hoja1!$D$8,IF('Tabla de posibilidad HI'!H11&lt;=Hoja1!$D$7,IF('Tabla de posibilidad Requisitos'!H11=1,IF('Tabla de posibilidad Localizaci'!H11=1,1+MAX($C11:G11),"."),"."),"."),".")</f>
        <v>.</v>
      </c>
      <c r="I11" t="str">
        <f ca="1">IF('Tabla de posibilidad HG'!I11&lt;=Hoja1!$D$8,IF('Tabla de posibilidad HI'!I11&lt;=Hoja1!$D$7,IF('Tabla de posibilidad Requisitos'!I11=1,IF('Tabla de posibilidad Localizaci'!I11=1,1+MAX($C11:H11),"."),"."),"."),".")</f>
        <v>.</v>
      </c>
      <c r="J11" t="str">
        <f ca="1">IF('Tabla de posibilidad HG'!J11&lt;=Hoja1!$D$8,IF('Tabla de posibilidad HI'!J11&lt;=Hoja1!$D$7,IF('Tabla de posibilidad Requisitos'!J11=1,IF('Tabla de posibilidad Localizaci'!J11=1,1+MAX($C11:I11),"."),"."),"."),".")</f>
        <v>.</v>
      </c>
      <c r="K11" t="str">
        <f ca="1">IF('Tabla de posibilidad HG'!K11&lt;=Hoja1!$D$8,IF('Tabla de posibilidad HI'!K11&lt;=Hoja1!$D$7,IF('Tabla de posibilidad Requisitos'!K11=1,IF('Tabla de posibilidad Localizaci'!K11=1,1+MAX($C11:J11),"."),"."),"."),".")</f>
        <v>.</v>
      </c>
      <c r="L11" t="str">
        <f ca="1">IF('Tabla de posibilidad HG'!L11&lt;=Hoja1!$D$8,IF('Tabla de posibilidad HI'!L11&lt;=Hoja1!$D$7,IF('Tabla de posibilidad Requisitos'!L11=1,IF('Tabla de posibilidad Localizaci'!L11=1,1+MAX($C11:K11),"."),"."),"."),".")</f>
        <v>.</v>
      </c>
      <c r="M11" t="str">
        <f ca="1">IF('Tabla de posibilidad HG'!M11&lt;=Hoja1!$D$8,IF('Tabla de posibilidad HI'!M11&lt;=Hoja1!$D$7,IF('Tabla de posibilidad Requisitos'!M11=1,IF('Tabla de posibilidad Localizaci'!M11=1,1+MAX($C11:L11),"."),"."),"."),".")</f>
        <v>.</v>
      </c>
      <c r="N11" t="str">
        <f ca="1">IF('Tabla de posibilidad HG'!N11&lt;=Hoja1!$D$8,IF('Tabla de posibilidad HI'!N11&lt;=Hoja1!$D$7,IF('Tabla de posibilidad Requisitos'!N11=1,IF('Tabla de posibilidad Localizaci'!N11=1,1+MAX($C11:M11),"."),"."),"."),".")</f>
        <v>.</v>
      </c>
      <c r="O11" t="str">
        <f ca="1">IF('Tabla de posibilidad HG'!O11&lt;=Hoja1!$D$8,IF('Tabla de posibilidad HI'!O11&lt;=Hoja1!$D$7,IF('Tabla de posibilidad Requisitos'!O11=1,IF('Tabla de posibilidad Localizaci'!O11=1,1+MAX($C11:N11),"."),"."),"."),".")</f>
        <v>.</v>
      </c>
      <c r="P11" t="str">
        <f ca="1">IF('Tabla de posibilidad HG'!P11&lt;=Hoja1!$D$8,IF('Tabla de posibilidad HI'!P11&lt;=Hoja1!$D$7,IF('Tabla de posibilidad Requisitos'!P11=1,IF('Tabla de posibilidad Localizaci'!P11=1,1+MAX($C11:O11),"."),"."),"."),".")</f>
        <v>.</v>
      </c>
      <c r="Q11" t="str">
        <f ca="1">IF('Tabla de posibilidad HG'!Q11&lt;=Hoja1!$D$8,IF('Tabla de posibilidad HI'!Q11&lt;=Hoja1!$D$7,IF('Tabla de posibilidad Requisitos'!Q11=1,IF('Tabla de posibilidad Localizaci'!Q11=1,1+MAX($C11:P11),"."),"."),"."),".")</f>
        <v>.</v>
      </c>
      <c r="R11" t="str">
        <f ca="1">IF('Tabla de posibilidad HG'!R11&lt;=Hoja1!$D$8,IF('Tabla de posibilidad HI'!R11&lt;=Hoja1!$D$7,IF('Tabla de posibilidad Requisitos'!R11=1,IF('Tabla de posibilidad Localizaci'!R11=1,1+MAX($C11:Q11),"."),"."),"."),".")</f>
        <v>.</v>
      </c>
      <c r="S11" t="str">
        <f ca="1">IF('Tabla de posibilidad HG'!S11&lt;=Hoja1!$D$8,IF('Tabla de posibilidad HI'!S11&lt;=Hoja1!$D$7,IF('Tabla de posibilidad Requisitos'!S11=1,IF('Tabla de posibilidad Localizaci'!S11=1,1+MAX($C11:R11),"."),"."),"."),".")</f>
        <v>.</v>
      </c>
      <c r="T11" t="str">
        <f ca="1">IF('Tabla de posibilidad HG'!T11&lt;=Hoja1!$D$8,IF('Tabla de posibilidad HI'!T11&lt;=Hoja1!$D$7,IF('Tabla de posibilidad Requisitos'!T11=1,IF('Tabla de posibilidad Localizaci'!T11=1,1+MAX($C11:S11),"."),"."),"."),".")</f>
        <v>.</v>
      </c>
      <c r="U11" t="str">
        <f ca="1">IF('Tabla de posibilidad HG'!U11&lt;=Hoja1!$D$8,IF('Tabla de posibilidad HI'!U11&lt;=Hoja1!$D$7,IF('Tabla de posibilidad Requisitos'!U11=1,IF('Tabla de posibilidad Localizaci'!U11=1,1+MAX($C11:T11),"."),"."),"."),".")</f>
        <v>.</v>
      </c>
      <c r="V11" t="str">
        <f ca="1">IF('Tabla de posibilidad HG'!V11&lt;=Hoja1!$D$8,IF('Tabla de posibilidad HI'!V11&lt;=Hoja1!$D$7,IF('Tabla de posibilidad Requisitos'!V11=1,IF('Tabla de posibilidad Localizaci'!V11=1,1+MAX($C11:U11),"."),"."),"."),".")</f>
        <v>.</v>
      </c>
      <c r="W11" t="str">
        <f ca="1">IF('Tabla de posibilidad HG'!W11&lt;=Hoja1!$D$8,IF('Tabla de posibilidad HI'!W11&lt;=Hoja1!$D$7,IF('Tabla de posibilidad Requisitos'!W11=1,IF('Tabla de posibilidad Localizaci'!W11=1,1+MAX($C11:V11),"."),"."),"."),".")</f>
        <v>.</v>
      </c>
      <c r="X11" t="str">
        <f ca="1">IF('Tabla de posibilidad HG'!X11&lt;=Hoja1!$D$8,IF('Tabla de posibilidad HI'!X11&lt;=Hoja1!$D$7,IF('Tabla de posibilidad Requisitos'!X11=1,IF('Tabla de posibilidad Localizaci'!X11=1,1+MAX($C11:W11),"."),"."),"."),".")</f>
        <v>.</v>
      </c>
      <c r="Y11" t="str">
        <f ca="1">IF('Tabla de posibilidad HG'!Y11&lt;=Hoja1!$D$8,IF('Tabla de posibilidad HI'!Y11&lt;=Hoja1!$D$7,IF('Tabla de posibilidad Requisitos'!Y11=1,IF('Tabla de posibilidad Localizaci'!Y11=1,1+MAX($C11:X11),"."),"."),"."),".")</f>
        <v>.</v>
      </c>
      <c r="Z11" t="str">
        <f ca="1">IF('Tabla de posibilidad HG'!Z11&lt;=Hoja1!$D$8,IF('Tabla de posibilidad HI'!Z11&lt;=Hoja1!$D$7,IF('Tabla de posibilidad Requisitos'!Z11=1,IF('Tabla de posibilidad Localizaci'!Z11=1,1+MAX($C11:Y11),"."),"."),"."),".")</f>
        <v>.</v>
      </c>
      <c r="AA11" t="str">
        <f ca="1">IF('Tabla de posibilidad HG'!AA11&lt;=Hoja1!$D$8,IF('Tabla de posibilidad HI'!AA11&lt;=Hoja1!$D$7,IF('Tabla de posibilidad Requisitos'!AA11=1,IF('Tabla de posibilidad Localizaci'!AA11=1,1+MAX($C11:Z11),"."),"."),"."),".")</f>
        <v>.</v>
      </c>
      <c r="AB11" t="str">
        <f ca="1">IF('Tabla de posibilidad HG'!AB11&lt;=Hoja1!$D$8,IF('Tabla de posibilidad HI'!AB11&lt;=Hoja1!$D$7,IF('Tabla de posibilidad Requisitos'!AB11=1,IF('Tabla de posibilidad Localizaci'!AB11=1,1+MAX($C11:AA11),"."),"."),"."),".")</f>
        <v>.</v>
      </c>
      <c r="AC11" t="str">
        <f ca="1">IF('Tabla de posibilidad HG'!AC11&lt;=Hoja1!$D$8,IF('Tabla de posibilidad HI'!AC11&lt;=Hoja1!$D$7,IF('Tabla de posibilidad Requisitos'!AC11=1,IF('Tabla de posibilidad Localizaci'!AC11=1,1+MAX($C11:AB11),"."),"."),"."),".")</f>
        <v>.</v>
      </c>
      <c r="AD11" t="str">
        <f ca="1">IF('Tabla de posibilidad HG'!AD11&lt;=Hoja1!$D$8,IF('Tabla de posibilidad HI'!AD11&lt;=Hoja1!$D$7,IF('Tabla de posibilidad Requisitos'!AD11=1,IF('Tabla de posibilidad Localizaci'!AD11=1,1+MAX($C11:AC11),"."),"."),"."),".")</f>
        <v>.</v>
      </c>
      <c r="AE11" t="str">
        <f ca="1">IF('Tabla de posibilidad HG'!AE11&lt;=Hoja1!$D$8,IF('Tabla de posibilidad HI'!AE11&lt;=Hoja1!$D$7,IF('Tabla de posibilidad Requisitos'!AE11=1,IF('Tabla de posibilidad Localizaci'!AE11=1,1+MAX($C11:AD11),"."),"."),"."),".")</f>
        <v>.</v>
      </c>
      <c r="AF11" t="str">
        <f ca="1">IF('Tabla de posibilidad HG'!AF11&lt;=Hoja1!$D$8,IF('Tabla de posibilidad HI'!AF11&lt;=Hoja1!$D$7,IF('Tabla de posibilidad Requisitos'!AF11=1,IF('Tabla de posibilidad Localizaci'!AF11=1,1+MAX($C11:AE11),"."),"."),"."),".")</f>
        <v>.</v>
      </c>
      <c r="AG11" t="str">
        <f ca="1">IF('Tabla de posibilidad HG'!AG11&lt;=Hoja1!$D$8,IF('Tabla de posibilidad HI'!AG11&lt;=Hoja1!$D$7,IF('Tabla de posibilidad Requisitos'!AG11=1,IF('Tabla de posibilidad Localizaci'!AG11=1,1+MAX($C11:AF11),"."),"."),"."),".")</f>
        <v>.</v>
      </c>
      <c r="AH11" t="str">
        <f ca="1">IF('Tabla de posibilidad HG'!AH11&lt;=Hoja1!$D$8,IF('Tabla de posibilidad HI'!AH11&lt;=Hoja1!$D$7,IF('Tabla de posibilidad Requisitos'!AH11=1,IF('Tabla de posibilidad Localizaci'!AH11=1,1+MAX($C11:AG11),"."),"."),"."),".")</f>
        <v>.</v>
      </c>
      <c r="AI11" t="str">
        <f ca="1">IF('Tabla de posibilidad HG'!AI11&lt;=Hoja1!$D$8,IF('Tabla de posibilidad HI'!AI11&lt;=Hoja1!$D$7,IF('Tabla de posibilidad Requisitos'!AI11=1,IF('Tabla de posibilidad Localizaci'!AI11=1,1+MAX($C11:AH11),"."),"."),"."),".")</f>
        <v>.</v>
      </c>
      <c r="AJ11" t="str">
        <f ca="1">IF('Tabla de posibilidad HG'!AJ11&lt;=Hoja1!$D$8,IF('Tabla de posibilidad HI'!AJ11&lt;=Hoja1!$D$7,IF('Tabla de posibilidad Requisitos'!AJ11=1,IF('Tabla de posibilidad Localizaci'!AJ11=1,1+MAX($C11:AI11),"."),"."),"."),".")</f>
        <v>.</v>
      </c>
      <c r="AK11" t="str">
        <f ca="1">IF('Tabla de posibilidad HG'!AK11&lt;=Hoja1!$D$8,IF('Tabla de posibilidad HI'!AK11&lt;=Hoja1!$D$7,IF('Tabla de posibilidad Requisitos'!AK11=1,IF('Tabla de posibilidad Localizaci'!AK11=1,1+MAX($C11:AJ11),"."),"."),"."),".")</f>
        <v>.</v>
      </c>
      <c r="AL11" t="str">
        <f ca="1">IF('Tabla de posibilidad HG'!AL11&lt;=Hoja1!$D$8,IF('Tabla de posibilidad HI'!AL11&lt;=Hoja1!$D$7,IF('Tabla de posibilidad Requisitos'!AL11=1,IF('Tabla de posibilidad Localizaci'!AL11=1,1+MAX($C11:AK11),"."),"."),"."),".")</f>
        <v>.</v>
      </c>
      <c r="AM11" t="str">
        <f ca="1">IF('Tabla de posibilidad HG'!AM11&lt;=Hoja1!$D$8,IF('Tabla de posibilidad HI'!AM11&lt;=Hoja1!$D$7,IF('Tabla de posibilidad Requisitos'!AM11=1,IF('Tabla de posibilidad Localizaci'!AM11=1,1+MAX($C11:AL11),"."),"."),"."),".")</f>
        <v>.</v>
      </c>
      <c r="AN11" t="str">
        <f ca="1">IF('Tabla de posibilidad HG'!AN11&lt;=Hoja1!$D$8,IF('Tabla de posibilidad HI'!AN11&lt;=Hoja1!$D$7,IF('Tabla de posibilidad Requisitos'!AN11=1,IF('Tabla de posibilidad Localizaci'!AN11=1,1+MAX($C11:AM11),"."),"."),"."),".")</f>
        <v>.</v>
      </c>
      <c r="AO11" t="str">
        <f ca="1">IF('Tabla de posibilidad HG'!AO11&lt;=Hoja1!$D$8,IF('Tabla de posibilidad HI'!AO11&lt;=Hoja1!$D$7,IF('Tabla de posibilidad Requisitos'!AO11=1,IF('Tabla de posibilidad Localizaci'!AO11=1,1+MAX($C11:AN11),"."),"."),"."),".")</f>
        <v>.</v>
      </c>
      <c r="AP11" t="str">
        <f ca="1">IF('Tabla de posibilidad HG'!AP11&lt;=Hoja1!$D$8,IF('Tabla de posibilidad HI'!AP11&lt;=Hoja1!$D$7,IF('Tabla de posibilidad Requisitos'!AP11=1,IF('Tabla de posibilidad Localizaci'!AP11=1,1+MAX($C11:AO11),"."),"."),"."),".")</f>
        <v>.</v>
      </c>
      <c r="AQ11" t="str">
        <f ca="1">IF('Tabla de posibilidad HG'!AQ11&lt;=Hoja1!$D$8,IF('Tabla de posibilidad HI'!AQ11&lt;=Hoja1!$D$7,IF('Tabla de posibilidad Requisitos'!AQ11=1,IF('Tabla de posibilidad Localizaci'!AQ11=1,1+MAX($C11:AP11),"."),"."),"."),".")</f>
        <v>.</v>
      </c>
      <c r="AR11" t="str">
        <f ca="1">IF('Tabla de posibilidad HG'!AR11&lt;=Hoja1!$D$8,IF('Tabla de posibilidad HI'!AR11&lt;=Hoja1!$D$7,IF('Tabla de posibilidad Requisitos'!AR11=1,IF('Tabla de posibilidad Localizaci'!AR11=1,1+MAX($C11:AQ11),"."),"."),"."),".")</f>
        <v>.</v>
      </c>
      <c r="AS11" t="str">
        <f ca="1">IF('Tabla de posibilidad HG'!AS11&lt;=Hoja1!$D$8,IF('Tabla de posibilidad HI'!AS11&lt;=Hoja1!$D$7,IF('Tabla de posibilidad Requisitos'!AS11=1,IF('Tabla de posibilidad Localizaci'!AS11=1,1+MAX($C11:AR11),"."),"."),"."),".")</f>
        <v>.</v>
      </c>
      <c r="AT11" t="str">
        <f ca="1">IF('Tabla de posibilidad HG'!AT11&lt;=Hoja1!$D$8,IF('Tabla de posibilidad HI'!AT11&lt;=Hoja1!$D$7,IF('Tabla de posibilidad Requisitos'!AT11=1,IF('Tabla de posibilidad Localizaci'!AT11=1,1+MAX($C11:AS11),"."),"."),"."),".")</f>
        <v>.</v>
      </c>
      <c r="AU11" t="str">
        <f ca="1">IF('Tabla de posibilidad HG'!AU11&lt;=Hoja1!$D$8,IF('Tabla de posibilidad HI'!AU11&lt;=Hoja1!$D$7,IF('Tabla de posibilidad Requisitos'!AU11=1,IF('Tabla de posibilidad Localizaci'!AU11=1,1+MAX($C11:AT11),"."),"."),"."),".")</f>
        <v>.</v>
      </c>
      <c r="AV11" t="str">
        <f ca="1">IF('Tabla de posibilidad HG'!AV11&lt;=Hoja1!$D$8,IF('Tabla de posibilidad HI'!AV11&lt;=Hoja1!$D$7,IF('Tabla de posibilidad Requisitos'!AV11=1,IF('Tabla de posibilidad Localizaci'!AV11=1,1+MAX($C11:AU11),"."),"."),"."),".")</f>
        <v>.</v>
      </c>
      <c r="AW11" t="str">
        <f ca="1">IF('Tabla de posibilidad HG'!AW11&lt;=Hoja1!$D$8,IF('Tabla de posibilidad HI'!AW11&lt;=Hoja1!$D$7,IF('Tabla de posibilidad Requisitos'!AW11=1,IF('Tabla de posibilidad Localizaci'!AW11=1,1+MAX($C11:AV11),"."),"."),"."),".")</f>
        <v>.</v>
      </c>
      <c r="AX11" t="str">
        <f ca="1">IF('Tabla de posibilidad HG'!AX11&lt;=Hoja1!$D$8,IF('Tabla de posibilidad HI'!AX11&lt;=Hoja1!$D$7,IF('Tabla de posibilidad Requisitos'!AX11=1,IF('Tabla de posibilidad Localizaci'!AX11=1,1+MAX($C11:AW11),"."),"."),"."),".")</f>
        <v>.</v>
      </c>
      <c r="AY11" t="str">
        <f ca="1">IF('Tabla de posibilidad HG'!AY11&lt;=Hoja1!$D$8,IF('Tabla de posibilidad HI'!AY11&lt;=Hoja1!$D$7,IF('Tabla de posibilidad Requisitos'!AY11=1,IF('Tabla de posibilidad Localizaci'!AY11=1,1+MAX($C11:AX11),"."),"."),"."),".")</f>
        <v>.</v>
      </c>
      <c r="AZ11" t="str">
        <f ca="1">IF('Tabla de posibilidad HG'!AZ11&lt;=Hoja1!$D$8,IF('Tabla de posibilidad HI'!AZ11&lt;=Hoja1!$D$7,IF('Tabla de posibilidad Requisitos'!AZ11=1,IF('Tabla de posibilidad Localizaci'!AZ11=1,1+MAX($C11:AY11),"."),"."),"."),".")</f>
        <v>.</v>
      </c>
      <c r="BA11" t="str">
        <f ca="1">IF('Tabla de posibilidad HG'!BA11&lt;=Hoja1!$D$8,IF('Tabla de posibilidad HI'!BA11&lt;=Hoja1!$D$7,IF('Tabla de posibilidad Requisitos'!BA11=1,IF('Tabla de posibilidad Localizaci'!BA11=1,1+MAX($C11:AZ11),"."),"."),"."),".")</f>
        <v>.</v>
      </c>
      <c r="BB11" t="str">
        <f ca="1">IF('Tabla de posibilidad HG'!BB11&lt;=Hoja1!$D$8,IF('Tabla de posibilidad HI'!BB11&lt;=Hoja1!$D$7,IF('Tabla de posibilidad Requisitos'!BB11=1,IF('Tabla de posibilidad Localizaci'!BB11=1,1+MAX($C11:BA11),"."),"."),"."),".")</f>
        <v>.</v>
      </c>
      <c r="BC11" t="str">
        <f ca="1">IF('Tabla de posibilidad HG'!BC11&lt;=Hoja1!$D$8,IF('Tabla de posibilidad HI'!BC11&lt;=Hoja1!$D$7,IF('Tabla de posibilidad Requisitos'!BC11=1,IF('Tabla de posibilidad Localizaci'!BC11=1,1+MAX($C11:BB11),"."),"."),"."),".")</f>
        <v>.</v>
      </c>
      <c r="BD11" t="str">
        <f ca="1">IF('Tabla de posibilidad HG'!BD11&lt;=Hoja1!$D$8,IF('Tabla de posibilidad HI'!BD11&lt;=Hoja1!$D$7,IF('Tabla de posibilidad Requisitos'!BD11=1,IF('Tabla de posibilidad Localizaci'!BD11=1,1+MAX($C11:BC11),"."),"."),"."),".")</f>
        <v>.</v>
      </c>
      <c r="BE11" t="str">
        <f ca="1">IF('Tabla de posibilidad HG'!BE11&lt;=Hoja1!$D$8,IF('Tabla de posibilidad HI'!BE11&lt;=Hoja1!$D$7,IF('Tabla de posibilidad Requisitos'!BE11=1,IF('Tabla de posibilidad Localizaci'!BE11=1,1+MAX($C11:BD11),"."),"."),"."),".")</f>
        <v>.</v>
      </c>
      <c r="BF11" t="str">
        <f ca="1">IF('Tabla de posibilidad HG'!BF11&lt;=Hoja1!$D$8,IF('Tabla de posibilidad HI'!BF11&lt;=Hoja1!$D$7,IF('Tabla de posibilidad Requisitos'!BF11=1,IF('Tabla de posibilidad Localizaci'!BF11=1,1+MAX($C11:BE11),"."),"."),"."),".")</f>
        <v>.</v>
      </c>
      <c r="BG11" t="str">
        <f ca="1">IF('Tabla de posibilidad HG'!BG11&lt;=Hoja1!$D$8,IF('Tabla de posibilidad HI'!BG11&lt;=Hoja1!$D$7,IF('Tabla de posibilidad Requisitos'!BG11=1,IF('Tabla de posibilidad Localizaci'!BG11=1,1+MAX($C11:BF11),"."),"."),"."),".")</f>
        <v>.</v>
      </c>
      <c r="BH11" t="str">
        <f ca="1">IF('Tabla de posibilidad HG'!BH11&lt;=Hoja1!$D$8,IF('Tabla de posibilidad HI'!BH11&lt;=Hoja1!$D$7,IF('Tabla de posibilidad Requisitos'!BH11=1,IF('Tabla de posibilidad Localizaci'!BH11=1,1+MAX($C11:BG11),"."),"."),"."),".")</f>
        <v>.</v>
      </c>
      <c r="BI11" t="str">
        <f ca="1">IF('Tabla de posibilidad HG'!BI11&lt;=Hoja1!$D$8,IF('Tabla de posibilidad HI'!BI11&lt;=Hoja1!$D$7,IF('Tabla de posibilidad Requisitos'!BI11=1,IF('Tabla de posibilidad Localizaci'!BI11=1,1+MAX($C11:BH11),"."),"."),"."),".")</f>
        <v>.</v>
      </c>
    </row>
    <row r="12" spans="1:61" x14ac:dyDescent="0.25">
      <c r="A12" t="s">
        <v>86</v>
      </c>
      <c r="C12" t="str">
        <f ca="1">IF('Tabla de posibilidad HG'!C12&lt;=Hoja1!$D$8,IF('Tabla de posibilidad HI'!C12&lt;=Hoja1!$D$7,IF('Tabla de posibilidad Requisitos'!C12=1,IF('Tabla de posibilidad Localizaci'!C12=1,1,"."),"."),"."),".")</f>
        <v>.</v>
      </c>
      <c r="D12" t="str">
        <f ca="1">IF('Tabla de posibilidad HG'!D12&lt;=Hoja1!$D$8,IF('Tabla de posibilidad HI'!D12&lt;=Hoja1!$D$7,IF('Tabla de posibilidad Requisitos'!D12=1,IF('Tabla de posibilidad Localizaci'!D12=1,1+$C12,"."),"."),"."),".")</f>
        <v>.</v>
      </c>
      <c r="E12" t="str">
        <f ca="1">IF('Tabla de posibilidad HG'!E12&lt;=Hoja1!$D$8,IF('Tabla de posibilidad HI'!E12&lt;=Hoja1!$D$7,IF('Tabla de posibilidad Requisitos'!E12=1,IF('Tabla de posibilidad Localizaci'!E12=1,1+MAX($C12:D12),"."),"."),"."),".")</f>
        <v>.</v>
      </c>
      <c r="F12" t="str">
        <f ca="1">IF('Tabla de posibilidad HG'!F12&lt;=Hoja1!$D$8,IF('Tabla de posibilidad HI'!F12&lt;=Hoja1!$D$7,IF('Tabla de posibilidad Requisitos'!F12=1,IF('Tabla de posibilidad Localizaci'!F12=1,1+MAX($C12:E12),"."),"."),"."),".")</f>
        <v>.</v>
      </c>
      <c r="G12" t="str">
        <f ca="1">IF('Tabla de posibilidad HG'!G12&lt;=Hoja1!$D$8,IF('Tabla de posibilidad HI'!G12&lt;=Hoja1!$D$7,IF('Tabla de posibilidad Requisitos'!G12=1,IF('Tabla de posibilidad Localizaci'!G12=1,1+MAX($C12:F12),"."),"."),"."),".")</f>
        <v>.</v>
      </c>
      <c r="H12" t="str">
        <f ca="1">IF('Tabla de posibilidad HG'!H12&lt;=Hoja1!$D$8,IF('Tabla de posibilidad HI'!H12&lt;=Hoja1!$D$7,IF('Tabla de posibilidad Requisitos'!H12=1,IF('Tabla de posibilidad Localizaci'!H12=1,1+MAX($C12:G12),"."),"."),"."),".")</f>
        <v>.</v>
      </c>
      <c r="I12" t="str">
        <f ca="1">IF('Tabla de posibilidad HG'!I12&lt;=Hoja1!$D$8,IF('Tabla de posibilidad HI'!I12&lt;=Hoja1!$D$7,IF('Tabla de posibilidad Requisitos'!I12=1,IF('Tabla de posibilidad Localizaci'!I12=1,1+MAX($C12:H12),"."),"."),"."),".")</f>
        <v>.</v>
      </c>
      <c r="J12" t="str">
        <f ca="1">IF('Tabla de posibilidad HG'!J12&lt;=Hoja1!$D$8,IF('Tabla de posibilidad HI'!J12&lt;=Hoja1!$D$7,IF('Tabla de posibilidad Requisitos'!J12=1,IF('Tabla de posibilidad Localizaci'!J12=1,1+MAX($C12:I12),"."),"."),"."),".")</f>
        <v>.</v>
      </c>
      <c r="K12" t="str">
        <f ca="1">IF('Tabla de posibilidad HG'!K12&lt;=Hoja1!$D$8,IF('Tabla de posibilidad HI'!K12&lt;=Hoja1!$D$7,IF('Tabla de posibilidad Requisitos'!K12=1,IF('Tabla de posibilidad Localizaci'!K12=1,1+MAX($C12:J12),"."),"."),"."),".")</f>
        <v>.</v>
      </c>
      <c r="L12" t="str">
        <f ca="1">IF('Tabla de posibilidad HG'!L12&lt;=Hoja1!$D$8,IF('Tabla de posibilidad HI'!L12&lt;=Hoja1!$D$7,IF('Tabla de posibilidad Requisitos'!L12=1,IF('Tabla de posibilidad Localizaci'!L12=1,1+MAX($C12:K12),"."),"."),"."),".")</f>
        <v>.</v>
      </c>
      <c r="M12" t="str">
        <f ca="1">IF('Tabla de posibilidad HG'!M12&lt;=Hoja1!$D$8,IF('Tabla de posibilidad HI'!M12&lt;=Hoja1!$D$7,IF('Tabla de posibilidad Requisitos'!M12=1,IF('Tabla de posibilidad Localizaci'!M12=1,1+MAX($C12:L12),"."),"."),"."),".")</f>
        <v>.</v>
      </c>
      <c r="N12" t="str">
        <f ca="1">IF('Tabla de posibilidad HG'!N12&lt;=Hoja1!$D$8,IF('Tabla de posibilidad HI'!N12&lt;=Hoja1!$D$7,IF('Tabla de posibilidad Requisitos'!N12=1,IF('Tabla de posibilidad Localizaci'!N12=1,1+MAX($C12:M12),"."),"."),"."),".")</f>
        <v>.</v>
      </c>
      <c r="O12" t="str">
        <f ca="1">IF('Tabla de posibilidad HG'!O12&lt;=Hoja1!$D$8,IF('Tabla de posibilidad HI'!O12&lt;=Hoja1!$D$7,IF('Tabla de posibilidad Requisitos'!O12=1,IF('Tabla de posibilidad Localizaci'!O12=1,1+MAX($C12:N12),"."),"."),"."),".")</f>
        <v>.</v>
      </c>
      <c r="P12" t="str">
        <f ca="1">IF('Tabla de posibilidad HG'!P12&lt;=Hoja1!$D$8,IF('Tabla de posibilidad HI'!P12&lt;=Hoja1!$D$7,IF('Tabla de posibilidad Requisitos'!P12=1,IF('Tabla de posibilidad Localizaci'!P12=1,1+MAX($C12:O12),"."),"."),"."),".")</f>
        <v>.</v>
      </c>
      <c r="Q12" t="str">
        <f ca="1">IF('Tabla de posibilidad HG'!Q12&lt;=Hoja1!$D$8,IF('Tabla de posibilidad HI'!Q12&lt;=Hoja1!$D$7,IF('Tabla de posibilidad Requisitos'!Q12=1,IF('Tabla de posibilidad Localizaci'!Q12=1,1+MAX($C12:P12),"."),"."),"."),".")</f>
        <v>.</v>
      </c>
      <c r="R12" t="str">
        <f ca="1">IF('Tabla de posibilidad HG'!R12&lt;=Hoja1!$D$8,IF('Tabla de posibilidad HI'!R12&lt;=Hoja1!$D$7,IF('Tabla de posibilidad Requisitos'!R12=1,IF('Tabla de posibilidad Localizaci'!R12=1,1+MAX($C12:Q12),"."),"."),"."),".")</f>
        <v>.</v>
      </c>
      <c r="S12" t="str">
        <f ca="1">IF('Tabla de posibilidad HG'!S12&lt;=Hoja1!$D$8,IF('Tabla de posibilidad HI'!S12&lt;=Hoja1!$D$7,IF('Tabla de posibilidad Requisitos'!S12=1,IF('Tabla de posibilidad Localizaci'!S12=1,1+MAX($C12:R12),"."),"."),"."),".")</f>
        <v>.</v>
      </c>
      <c r="T12" t="str">
        <f ca="1">IF('Tabla de posibilidad HG'!T12&lt;=Hoja1!$D$8,IF('Tabla de posibilidad HI'!T12&lt;=Hoja1!$D$7,IF('Tabla de posibilidad Requisitos'!T12=1,IF('Tabla de posibilidad Localizaci'!T12=1,1+MAX($C12:S12),"."),"."),"."),".")</f>
        <v>.</v>
      </c>
      <c r="U12" t="str">
        <f ca="1">IF('Tabla de posibilidad HG'!U12&lt;=Hoja1!$D$8,IF('Tabla de posibilidad HI'!U12&lt;=Hoja1!$D$7,IF('Tabla de posibilidad Requisitos'!U12=1,IF('Tabla de posibilidad Localizaci'!U12=1,1+MAX($C12:T12),"."),"."),"."),".")</f>
        <v>.</v>
      </c>
      <c r="V12" t="str">
        <f ca="1">IF('Tabla de posibilidad HG'!V12&lt;=Hoja1!$D$8,IF('Tabla de posibilidad HI'!V12&lt;=Hoja1!$D$7,IF('Tabla de posibilidad Requisitos'!V12=1,IF('Tabla de posibilidad Localizaci'!V12=1,1+MAX($C12:U12),"."),"."),"."),".")</f>
        <v>.</v>
      </c>
      <c r="W12" t="str">
        <f ca="1">IF('Tabla de posibilidad HG'!W12&lt;=Hoja1!$D$8,IF('Tabla de posibilidad HI'!W12&lt;=Hoja1!$D$7,IF('Tabla de posibilidad Requisitos'!W12=1,IF('Tabla de posibilidad Localizaci'!W12=1,1+MAX($C12:V12),"."),"."),"."),".")</f>
        <v>.</v>
      </c>
      <c r="X12" t="str">
        <f ca="1">IF('Tabla de posibilidad HG'!X12&lt;=Hoja1!$D$8,IF('Tabla de posibilidad HI'!X12&lt;=Hoja1!$D$7,IF('Tabla de posibilidad Requisitos'!X12=1,IF('Tabla de posibilidad Localizaci'!X12=1,1+MAX($C12:W12),"."),"."),"."),".")</f>
        <v>.</v>
      </c>
      <c r="Y12" t="str">
        <f ca="1">IF('Tabla de posibilidad HG'!Y12&lt;=Hoja1!$D$8,IF('Tabla de posibilidad HI'!Y12&lt;=Hoja1!$D$7,IF('Tabla de posibilidad Requisitos'!Y12=1,IF('Tabla de posibilidad Localizaci'!Y12=1,1+MAX($C12:X12),"."),"."),"."),".")</f>
        <v>.</v>
      </c>
      <c r="Z12" t="str">
        <f ca="1">IF('Tabla de posibilidad HG'!Z12&lt;=Hoja1!$D$8,IF('Tabla de posibilidad HI'!Z12&lt;=Hoja1!$D$7,IF('Tabla de posibilidad Requisitos'!Z12=1,IF('Tabla de posibilidad Localizaci'!Z12=1,1+MAX($C12:Y12),"."),"."),"."),".")</f>
        <v>.</v>
      </c>
      <c r="AA12" t="str">
        <f ca="1">IF('Tabla de posibilidad HG'!AA12&lt;=Hoja1!$D$8,IF('Tabla de posibilidad HI'!AA12&lt;=Hoja1!$D$7,IF('Tabla de posibilidad Requisitos'!AA12=1,IF('Tabla de posibilidad Localizaci'!AA12=1,1+MAX($C12:Z12),"."),"."),"."),".")</f>
        <v>.</v>
      </c>
      <c r="AB12" t="str">
        <f ca="1">IF('Tabla de posibilidad HG'!AB12&lt;=Hoja1!$D$8,IF('Tabla de posibilidad HI'!AB12&lt;=Hoja1!$D$7,IF('Tabla de posibilidad Requisitos'!AB12=1,IF('Tabla de posibilidad Localizaci'!AB12=1,1+MAX($C12:AA12),"."),"."),"."),".")</f>
        <v>.</v>
      </c>
      <c r="AC12" t="str">
        <f ca="1">IF('Tabla de posibilidad HG'!AC12&lt;=Hoja1!$D$8,IF('Tabla de posibilidad HI'!AC12&lt;=Hoja1!$D$7,IF('Tabla de posibilidad Requisitos'!AC12=1,IF('Tabla de posibilidad Localizaci'!AC12=1,1+MAX($C12:AB12),"."),"."),"."),".")</f>
        <v>.</v>
      </c>
      <c r="AD12" t="str">
        <f ca="1">IF('Tabla de posibilidad HG'!AD12&lt;=Hoja1!$D$8,IF('Tabla de posibilidad HI'!AD12&lt;=Hoja1!$D$7,IF('Tabla de posibilidad Requisitos'!AD12=1,IF('Tabla de posibilidad Localizaci'!AD12=1,1+MAX($C12:AC12),"."),"."),"."),".")</f>
        <v>.</v>
      </c>
      <c r="AE12" t="str">
        <f ca="1">IF('Tabla de posibilidad HG'!AE12&lt;=Hoja1!$D$8,IF('Tabla de posibilidad HI'!AE12&lt;=Hoja1!$D$7,IF('Tabla de posibilidad Requisitos'!AE12=1,IF('Tabla de posibilidad Localizaci'!AE12=1,1+MAX($C12:AD12),"."),"."),"."),".")</f>
        <v>.</v>
      </c>
      <c r="AF12" t="str">
        <f ca="1">IF('Tabla de posibilidad HG'!AF12&lt;=Hoja1!$D$8,IF('Tabla de posibilidad HI'!AF12&lt;=Hoja1!$D$7,IF('Tabla de posibilidad Requisitos'!AF12=1,IF('Tabla de posibilidad Localizaci'!AF12=1,1+MAX($C12:AE12),"."),"."),"."),".")</f>
        <v>.</v>
      </c>
      <c r="AG12" t="str">
        <f ca="1">IF('Tabla de posibilidad HG'!AG12&lt;=Hoja1!$D$8,IF('Tabla de posibilidad HI'!AG12&lt;=Hoja1!$D$7,IF('Tabla de posibilidad Requisitos'!AG12=1,IF('Tabla de posibilidad Localizaci'!AG12=1,1+MAX($C12:AF12),"."),"."),"."),".")</f>
        <v>.</v>
      </c>
      <c r="AH12" t="str">
        <f ca="1">IF('Tabla de posibilidad HG'!AH12&lt;=Hoja1!$D$8,IF('Tabla de posibilidad HI'!AH12&lt;=Hoja1!$D$7,IF('Tabla de posibilidad Requisitos'!AH12=1,IF('Tabla de posibilidad Localizaci'!AH12=1,1+MAX($C12:AG12),"."),"."),"."),".")</f>
        <v>.</v>
      </c>
      <c r="AI12" t="str">
        <f ca="1">IF('Tabla de posibilidad HG'!AI12&lt;=Hoja1!$D$8,IF('Tabla de posibilidad HI'!AI12&lt;=Hoja1!$D$7,IF('Tabla de posibilidad Requisitos'!AI12=1,IF('Tabla de posibilidad Localizaci'!AI12=1,1+MAX($C12:AH12),"."),"."),"."),".")</f>
        <v>.</v>
      </c>
      <c r="AJ12" t="str">
        <f ca="1">IF('Tabla de posibilidad HG'!AJ12&lt;=Hoja1!$D$8,IF('Tabla de posibilidad HI'!AJ12&lt;=Hoja1!$D$7,IF('Tabla de posibilidad Requisitos'!AJ12=1,IF('Tabla de posibilidad Localizaci'!AJ12=1,1+MAX($C12:AI12),"."),"."),"."),".")</f>
        <v>.</v>
      </c>
      <c r="AK12" t="str">
        <f ca="1">IF('Tabla de posibilidad HG'!AK12&lt;=Hoja1!$D$8,IF('Tabla de posibilidad HI'!AK12&lt;=Hoja1!$D$7,IF('Tabla de posibilidad Requisitos'!AK12=1,IF('Tabla de posibilidad Localizaci'!AK12=1,1+MAX($C12:AJ12),"."),"."),"."),".")</f>
        <v>.</v>
      </c>
      <c r="AL12" t="str">
        <f ca="1">IF('Tabla de posibilidad HG'!AL12&lt;=Hoja1!$D$8,IF('Tabla de posibilidad HI'!AL12&lt;=Hoja1!$D$7,IF('Tabla de posibilidad Requisitos'!AL12=1,IF('Tabla de posibilidad Localizaci'!AL12=1,1+MAX($C12:AK12),"."),"."),"."),".")</f>
        <v>.</v>
      </c>
      <c r="AM12" t="str">
        <f ca="1">IF('Tabla de posibilidad HG'!AM12&lt;=Hoja1!$D$8,IF('Tabla de posibilidad HI'!AM12&lt;=Hoja1!$D$7,IF('Tabla de posibilidad Requisitos'!AM12=1,IF('Tabla de posibilidad Localizaci'!AM12=1,1+MAX($C12:AL12),"."),"."),"."),".")</f>
        <v>.</v>
      </c>
      <c r="AN12" t="str">
        <f ca="1">IF('Tabla de posibilidad HG'!AN12&lt;=Hoja1!$D$8,IF('Tabla de posibilidad HI'!AN12&lt;=Hoja1!$D$7,IF('Tabla de posibilidad Requisitos'!AN12=1,IF('Tabla de posibilidad Localizaci'!AN12=1,1+MAX($C12:AM12),"."),"."),"."),".")</f>
        <v>.</v>
      </c>
      <c r="AO12" t="str">
        <f ca="1">IF('Tabla de posibilidad HG'!AO12&lt;=Hoja1!$D$8,IF('Tabla de posibilidad HI'!AO12&lt;=Hoja1!$D$7,IF('Tabla de posibilidad Requisitos'!AO12=1,IF('Tabla de posibilidad Localizaci'!AO12=1,1+MAX($C12:AN12),"."),"."),"."),".")</f>
        <v>.</v>
      </c>
      <c r="AP12" t="str">
        <f ca="1">IF('Tabla de posibilidad HG'!AP12&lt;=Hoja1!$D$8,IF('Tabla de posibilidad HI'!AP12&lt;=Hoja1!$D$7,IF('Tabla de posibilidad Requisitos'!AP12=1,IF('Tabla de posibilidad Localizaci'!AP12=1,1+MAX($C12:AO12),"."),"."),"."),".")</f>
        <v>.</v>
      </c>
      <c r="AQ12" t="str">
        <f ca="1">IF('Tabla de posibilidad HG'!AQ12&lt;=Hoja1!$D$8,IF('Tabla de posibilidad HI'!AQ12&lt;=Hoja1!$D$7,IF('Tabla de posibilidad Requisitos'!AQ12=1,IF('Tabla de posibilidad Localizaci'!AQ12=1,1+MAX($C12:AP12),"."),"."),"."),".")</f>
        <v>.</v>
      </c>
      <c r="AR12" t="str">
        <f ca="1">IF('Tabla de posibilidad HG'!AR12&lt;=Hoja1!$D$8,IF('Tabla de posibilidad HI'!AR12&lt;=Hoja1!$D$7,IF('Tabla de posibilidad Requisitos'!AR12=1,IF('Tabla de posibilidad Localizaci'!AR12=1,1+MAX($C12:AQ12),"."),"."),"."),".")</f>
        <v>.</v>
      </c>
      <c r="AS12" t="str">
        <f ca="1">IF('Tabla de posibilidad HG'!AS12&lt;=Hoja1!$D$8,IF('Tabla de posibilidad HI'!AS12&lt;=Hoja1!$D$7,IF('Tabla de posibilidad Requisitos'!AS12=1,IF('Tabla de posibilidad Localizaci'!AS12=1,1+MAX($C12:AR12),"."),"."),"."),".")</f>
        <v>.</v>
      </c>
      <c r="AT12" t="str">
        <f ca="1">IF('Tabla de posibilidad HG'!AT12&lt;=Hoja1!$D$8,IF('Tabla de posibilidad HI'!AT12&lt;=Hoja1!$D$7,IF('Tabla de posibilidad Requisitos'!AT12=1,IF('Tabla de posibilidad Localizaci'!AT12=1,1+MAX($C12:AS12),"."),"."),"."),".")</f>
        <v>.</v>
      </c>
      <c r="AU12" t="str">
        <f ca="1">IF('Tabla de posibilidad HG'!AU12&lt;=Hoja1!$D$8,IF('Tabla de posibilidad HI'!AU12&lt;=Hoja1!$D$7,IF('Tabla de posibilidad Requisitos'!AU12=1,IF('Tabla de posibilidad Localizaci'!AU12=1,1+MAX($C12:AT12),"."),"."),"."),".")</f>
        <v>.</v>
      </c>
      <c r="AV12" t="str">
        <f ca="1">IF('Tabla de posibilidad HG'!AV12&lt;=Hoja1!$D$8,IF('Tabla de posibilidad HI'!AV12&lt;=Hoja1!$D$7,IF('Tabla de posibilidad Requisitos'!AV12=1,IF('Tabla de posibilidad Localizaci'!AV12=1,1+MAX($C12:AU12),"."),"."),"."),".")</f>
        <v>.</v>
      </c>
      <c r="AW12" t="str">
        <f ca="1">IF('Tabla de posibilidad HG'!AW12&lt;=Hoja1!$D$8,IF('Tabla de posibilidad HI'!AW12&lt;=Hoja1!$D$7,IF('Tabla de posibilidad Requisitos'!AW12=1,IF('Tabla de posibilidad Localizaci'!AW12=1,1+MAX($C12:AV12),"."),"."),"."),".")</f>
        <v>.</v>
      </c>
      <c r="AX12" t="str">
        <f ca="1">IF('Tabla de posibilidad HG'!AX12&lt;=Hoja1!$D$8,IF('Tabla de posibilidad HI'!AX12&lt;=Hoja1!$D$7,IF('Tabla de posibilidad Requisitos'!AX12=1,IF('Tabla de posibilidad Localizaci'!AX12=1,1+MAX($C12:AW12),"."),"."),"."),".")</f>
        <v>.</v>
      </c>
      <c r="AY12" t="str">
        <f ca="1">IF('Tabla de posibilidad HG'!AY12&lt;=Hoja1!$D$8,IF('Tabla de posibilidad HI'!AY12&lt;=Hoja1!$D$7,IF('Tabla de posibilidad Requisitos'!AY12=1,IF('Tabla de posibilidad Localizaci'!AY12=1,1+MAX($C12:AX12),"."),"."),"."),".")</f>
        <v>.</v>
      </c>
      <c r="AZ12" t="str">
        <f ca="1">IF('Tabla de posibilidad HG'!AZ12&lt;=Hoja1!$D$8,IF('Tabla de posibilidad HI'!AZ12&lt;=Hoja1!$D$7,IF('Tabla de posibilidad Requisitos'!AZ12=1,IF('Tabla de posibilidad Localizaci'!AZ12=1,1+MAX($C12:AY12),"."),"."),"."),".")</f>
        <v>.</v>
      </c>
      <c r="BA12" t="str">
        <f ca="1">IF('Tabla de posibilidad HG'!BA12&lt;=Hoja1!$D$8,IF('Tabla de posibilidad HI'!BA12&lt;=Hoja1!$D$7,IF('Tabla de posibilidad Requisitos'!BA12=1,IF('Tabla de posibilidad Localizaci'!BA12=1,1+MAX($C12:AZ12),"."),"."),"."),".")</f>
        <v>.</v>
      </c>
      <c r="BB12" t="str">
        <f ca="1">IF('Tabla de posibilidad HG'!BB12&lt;=Hoja1!$D$8,IF('Tabla de posibilidad HI'!BB12&lt;=Hoja1!$D$7,IF('Tabla de posibilidad Requisitos'!BB12=1,IF('Tabla de posibilidad Localizaci'!BB12=1,1+MAX($C12:BA12),"."),"."),"."),".")</f>
        <v>.</v>
      </c>
      <c r="BC12" t="str">
        <f ca="1">IF('Tabla de posibilidad HG'!BC12&lt;=Hoja1!$D$8,IF('Tabla de posibilidad HI'!BC12&lt;=Hoja1!$D$7,IF('Tabla de posibilidad Requisitos'!BC12=1,IF('Tabla de posibilidad Localizaci'!BC12=1,1+MAX($C12:BB12),"."),"."),"."),".")</f>
        <v>.</v>
      </c>
      <c r="BD12" t="str">
        <f ca="1">IF('Tabla de posibilidad HG'!BD12&lt;=Hoja1!$D$8,IF('Tabla de posibilidad HI'!BD12&lt;=Hoja1!$D$7,IF('Tabla de posibilidad Requisitos'!BD12=1,IF('Tabla de posibilidad Localizaci'!BD12=1,1+MAX($C12:BC12),"."),"."),"."),".")</f>
        <v>.</v>
      </c>
      <c r="BE12" t="str">
        <f ca="1">IF('Tabla de posibilidad HG'!BE12&lt;=Hoja1!$D$8,IF('Tabla de posibilidad HI'!BE12&lt;=Hoja1!$D$7,IF('Tabla de posibilidad Requisitos'!BE12=1,IF('Tabla de posibilidad Localizaci'!BE12=1,1+MAX($C12:BD12),"."),"."),"."),".")</f>
        <v>.</v>
      </c>
      <c r="BF12" t="str">
        <f ca="1">IF('Tabla de posibilidad HG'!BF12&lt;=Hoja1!$D$8,IF('Tabla de posibilidad HI'!BF12&lt;=Hoja1!$D$7,IF('Tabla de posibilidad Requisitos'!BF12=1,IF('Tabla de posibilidad Localizaci'!BF12=1,1+MAX($C12:BE12),"."),"."),"."),".")</f>
        <v>.</v>
      </c>
      <c r="BG12" t="str">
        <f ca="1">IF('Tabla de posibilidad HG'!BG12&lt;=Hoja1!$D$8,IF('Tabla de posibilidad HI'!BG12&lt;=Hoja1!$D$7,IF('Tabla de posibilidad Requisitos'!BG12=1,IF('Tabla de posibilidad Localizaci'!BG12=1,1+MAX($C12:BF12),"."),"."),"."),".")</f>
        <v>.</v>
      </c>
      <c r="BH12" t="str">
        <f ca="1">IF('Tabla de posibilidad HG'!BH12&lt;=Hoja1!$D$8,IF('Tabla de posibilidad HI'!BH12&lt;=Hoja1!$D$7,IF('Tabla de posibilidad Requisitos'!BH12=1,IF('Tabla de posibilidad Localizaci'!BH12=1,1+MAX($C12:BG12),"."),"."),"."),".")</f>
        <v>.</v>
      </c>
      <c r="BI12" t="str">
        <f ca="1">IF('Tabla de posibilidad HG'!BI12&lt;=Hoja1!$D$8,IF('Tabla de posibilidad HI'!BI12&lt;=Hoja1!$D$7,IF('Tabla de posibilidad Requisitos'!BI12=1,IF('Tabla de posibilidad Localizaci'!BI12=1,1+MAX($C12:BH12),"."),"."),"."),".")</f>
        <v>.</v>
      </c>
    </row>
    <row r="13" spans="1:61" x14ac:dyDescent="0.25">
      <c r="A13" t="s">
        <v>87</v>
      </c>
      <c r="C13" t="str">
        <f ca="1">IF('Tabla de posibilidad HG'!C13&lt;=Hoja1!$D$8,IF('Tabla de posibilidad HI'!C13&lt;=Hoja1!$D$7,IF('Tabla de posibilidad Requisitos'!C13=1,IF('Tabla de posibilidad Localizaci'!C13=1,1,"."),"."),"."),".")</f>
        <v>.</v>
      </c>
      <c r="D13" t="str">
        <f ca="1">IF('Tabla de posibilidad HG'!D13&lt;=Hoja1!$D$8,IF('Tabla de posibilidad HI'!D13&lt;=Hoja1!$D$7,IF('Tabla de posibilidad Requisitos'!D13=1,IF('Tabla de posibilidad Localizaci'!D13=1,1+$C13,"."),"."),"."),".")</f>
        <v>.</v>
      </c>
      <c r="E13" t="str">
        <f ca="1">IF('Tabla de posibilidad HG'!E13&lt;=Hoja1!$D$8,IF('Tabla de posibilidad HI'!E13&lt;=Hoja1!$D$7,IF('Tabla de posibilidad Requisitos'!E13=1,IF('Tabla de posibilidad Localizaci'!E13=1,1+MAX($C13:D13),"."),"."),"."),".")</f>
        <v>.</v>
      </c>
      <c r="F13" t="str">
        <f ca="1">IF('Tabla de posibilidad HG'!F13&lt;=Hoja1!$D$8,IF('Tabla de posibilidad HI'!F13&lt;=Hoja1!$D$7,IF('Tabla de posibilidad Requisitos'!F13=1,IF('Tabla de posibilidad Localizaci'!F13=1,1+MAX($C13:E13),"."),"."),"."),".")</f>
        <v>.</v>
      </c>
      <c r="G13" t="str">
        <f ca="1">IF('Tabla de posibilidad HG'!G13&lt;=Hoja1!$D$8,IF('Tabla de posibilidad HI'!G13&lt;=Hoja1!$D$7,IF('Tabla de posibilidad Requisitos'!G13=1,IF('Tabla de posibilidad Localizaci'!G13=1,1+MAX($C13:F13),"."),"."),"."),".")</f>
        <v>.</v>
      </c>
      <c r="H13" t="str">
        <f ca="1">IF('Tabla de posibilidad HG'!H13&lt;=Hoja1!$D$8,IF('Tabla de posibilidad HI'!H13&lt;=Hoja1!$D$7,IF('Tabla de posibilidad Requisitos'!H13=1,IF('Tabla de posibilidad Localizaci'!H13=1,1+MAX($C13:G13),"."),"."),"."),".")</f>
        <v>.</v>
      </c>
      <c r="I13" t="str">
        <f ca="1">IF('Tabla de posibilidad HG'!I13&lt;=Hoja1!$D$8,IF('Tabla de posibilidad HI'!I13&lt;=Hoja1!$D$7,IF('Tabla de posibilidad Requisitos'!I13=1,IF('Tabla de posibilidad Localizaci'!I13=1,1+MAX($C13:H13),"."),"."),"."),".")</f>
        <v>.</v>
      </c>
      <c r="J13" t="str">
        <f ca="1">IF('Tabla de posibilidad HG'!J13&lt;=Hoja1!$D$8,IF('Tabla de posibilidad HI'!J13&lt;=Hoja1!$D$7,IF('Tabla de posibilidad Requisitos'!J13=1,IF('Tabla de posibilidad Localizaci'!J13=1,1+MAX($C13:I13),"."),"."),"."),".")</f>
        <v>.</v>
      </c>
      <c r="K13" t="str">
        <f ca="1">IF('Tabla de posibilidad HG'!K13&lt;=Hoja1!$D$8,IF('Tabla de posibilidad HI'!K13&lt;=Hoja1!$D$7,IF('Tabla de posibilidad Requisitos'!K13=1,IF('Tabla de posibilidad Localizaci'!K13=1,1+MAX($C13:J13),"."),"."),"."),".")</f>
        <v>.</v>
      </c>
      <c r="L13" t="str">
        <f ca="1">IF('Tabla de posibilidad HG'!L13&lt;=Hoja1!$D$8,IF('Tabla de posibilidad HI'!L13&lt;=Hoja1!$D$7,IF('Tabla de posibilidad Requisitos'!L13=1,IF('Tabla de posibilidad Localizaci'!L13=1,1+MAX($C13:K13),"."),"."),"."),".")</f>
        <v>.</v>
      </c>
      <c r="M13" t="str">
        <f ca="1">IF('Tabla de posibilidad HG'!M13&lt;=Hoja1!$D$8,IF('Tabla de posibilidad HI'!M13&lt;=Hoja1!$D$7,IF('Tabla de posibilidad Requisitos'!M13=1,IF('Tabla de posibilidad Localizaci'!M13=1,1+MAX($C13:L13),"."),"."),"."),".")</f>
        <v>.</v>
      </c>
      <c r="N13" t="str">
        <f ca="1">IF('Tabla de posibilidad HG'!N13&lt;=Hoja1!$D$8,IF('Tabla de posibilidad HI'!N13&lt;=Hoja1!$D$7,IF('Tabla de posibilidad Requisitos'!N13=1,IF('Tabla de posibilidad Localizaci'!N13=1,1+MAX($C13:M13),"."),"."),"."),".")</f>
        <v>.</v>
      </c>
      <c r="O13" t="str">
        <f ca="1">IF('Tabla de posibilidad HG'!O13&lt;=Hoja1!$D$8,IF('Tabla de posibilidad HI'!O13&lt;=Hoja1!$D$7,IF('Tabla de posibilidad Requisitos'!O13=1,IF('Tabla de posibilidad Localizaci'!O13=1,1+MAX($C13:N13),"."),"."),"."),".")</f>
        <v>.</v>
      </c>
      <c r="P13" t="str">
        <f ca="1">IF('Tabla de posibilidad HG'!P13&lt;=Hoja1!$D$8,IF('Tabla de posibilidad HI'!P13&lt;=Hoja1!$D$7,IF('Tabla de posibilidad Requisitos'!P13=1,IF('Tabla de posibilidad Localizaci'!P13=1,1+MAX($C13:O13),"."),"."),"."),".")</f>
        <v>.</v>
      </c>
      <c r="Q13" t="str">
        <f ca="1">IF('Tabla de posibilidad HG'!Q13&lt;=Hoja1!$D$8,IF('Tabla de posibilidad HI'!Q13&lt;=Hoja1!$D$7,IF('Tabla de posibilidad Requisitos'!Q13=1,IF('Tabla de posibilidad Localizaci'!Q13=1,1+MAX($C13:P13),"."),"."),"."),".")</f>
        <v>.</v>
      </c>
      <c r="R13" t="str">
        <f ca="1">IF('Tabla de posibilidad HG'!R13&lt;=Hoja1!$D$8,IF('Tabla de posibilidad HI'!R13&lt;=Hoja1!$D$7,IF('Tabla de posibilidad Requisitos'!R13=1,IF('Tabla de posibilidad Localizaci'!R13=1,1+MAX($C13:Q13),"."),"."),"."),".")</f>
        <v>.</v>
      </c>
      <c r="S13" t="str">
        <f ca="1">IF('Tabla de posibilidad HG'!S13&lt;=Hoja1!$D$8,IF('Tabla de posibilidad HI'!S13&lt;=Hoja1!$D$7,IF('Tabla de posibilidad Requisitos'!S13=1,IF('Tabla de posibilidad Localizaci'!S13=1,1+MAX($C13:R13),"."),"."),"."),".")</f>
        <v>.</v>
      </c>
      <c r="T13" t="str">
        <f ca="1">IF('Tabla de posibilidad HG'!T13&lt;=Hoja1!$D$8,IF('Tabla de posibilidad HI'!T13&lt;=Hoja1!$D$7,IF('Tabla de posibilidad Requisitos'!T13=1,IF('Tabla de posibilidad Localizaci'!T13=1,1+MAX($C13:S13),"."),"."),"."),".")</f>
        <v>.</v>
      </c>
      <c r="U13" t="str">
        <f ca="1">IF('Tabla de posibilidad HG'!U13&lt;=Hoja1!$D$8,IF('Tabla de posibilidad HI'!U13&lt;=Hoja1!$D$7,IF('Tabla de posibilidad Requisitos'!U13=1,IF('Tabla de posibilidad Localizaci'!U13=1,1+MAX($C13:T13),"."),"."),"."),".")</f>
        <v>.</v>
      </c>
      <c r="V13" t="str">
        <f ca="1">IF('Tabla de posibilidad HG'!V13&lt;=Hoja1!$D$8,IF('Tabla de posibilidad HI'!V13&lt;=Hoja1!$D$7,IF('Tabla de posibilidad Requisitos'!V13=1,IF('Tabla de posibilidad Localizaci'!V13=1,1+MAX($C13:U13),"."),"."),"."),".")</f>
        <v>.</v>
      </c>
      <c r="W13" t="str">
        <f ca="1">IF('Tabla de posibilidad HG'!W13&lt;=Hoja1!$D$8,IF('Tabla de posibilidad HI'!W13&lt;=Hoja1!$D$7,IF('Tabla de posibilidad Requisitos'!W13=1,IF('Tabla de posibilidad Localizaci'!W13=1,1+MAX($C13:V13),"."),"."),"."),".")</f>
        <v>.</v>
      </c>
      <c r="X13" t="str">
        <f ca="1">IF('Tabla de posibilidad HG'!X13&lt;=Hoja1!$D$8,IF('Tabla de posibilidad HI'!X13&lt;=Hoja1!$D$7,IF('Tabla de posibilidad Requisitos'!X13=1,IF('Tabla de posibilidad Localizaci'!X13=1,1+MAX($C13:W13),"."),"."),"."),".")</f>
        <v>.</v>
      </c>
      <c r="Y13" t="str">
        <f ca="1">IF('Tabla de posibilidad HG'!Y13&lt;=Hoja1!$D$8,IF('Tabla de posibilidad HI'!Y13&lt;=Hoja1!$D$7,IF('Tabla de posibilidad Requisitos'!Y13=1,IF('Tabla de posibilidad Localizaci'!Y13=1,1+MAX($C13:X13),"."),"."),"."),".")</f>
        <v>.</v>
      </c>
      <c r="Z13" t="str">
        <f ca="1">IF('Tabla de posibilidad HG'!Z13&lt;=Hoja1!$D$8,IF('Tabla de posibilidad HI'!Z13&lt;=Hoja1!$D$7,IF('Tabla de posibilidad Requisitos'!Z13=1,IF('Tabla de posibilidad Localizaci'!Z13=1,1+MAX($C13:Y13),"."),"."),"."),".")</f>
        <v>.</v>
      </c>
      <c r="AA13" t="str">
        <f ca="1">IF('Tabla de posibilidad HG'!AA13&lt;=Hoja1!$D$8,IF('Tabla de posibilidad HI'!AA13&lt;=Hoja1!$D$7,IF('Tabla de posibilidad Requisitos'!AA13=1,IF('Tabla de posibilidad Localizaci'!AA13=1,1+MAX($C13:Z13),"."),"."),"."),".")</f>
        <v>.</v>
      </c>
      <c r="AB13" t="str">
        <f ca="1">IF('Tabla de posibilidad HG'!AB13&lt;=Hoja1!$D$8,IF('Tabla de posibilidad HI'!AB13&lt;=Hoja1!$D$7,IF('Tabla de posibilidad Requisitos'!AB13=1,IF('Tabla de posibilidad Localizaci'!AB13=1,1+MAX($C13:AA13),"."),"."),"."),".")</f>
        <v>.</v>
      </c>
      <c r="AC13" t="str">
        <f ca="1">IF('Tabla de posibilidad HG'!AC13&lt;=Hoja1!$D$8,IF('Tabla de posibilidad HI'!AC13&lt;=Hoja1!$D$7,IF('Tabla de posibilidad Requisitos'!AC13=1,IF('Tabla de posibilidad Localizaci'!AC13=1,1+MAX($C13:AB13),"."),"."),"."),".")</f>
        <v>.</v>
      </c>
      <c r="AD13" t="str">
        <f ca="1">IF('Tabla de posibilidad HG'!AD13&lt;=Hoja1!$D$8,IF('Tabla de posibilidad HI'!AD13&lt;=Hoja1!$D$7,IF('Tabla de posibilidad Requisitos'!AD13=1,IF('Tabla de posibilidad Localizaci'!AD13=1,1+MAX($C13:AC13),"."),"."),"."),".")</f>
        <v>.</v>
      </c>
      <c r="AE13" t="str">
        <f ca="1">IF('Tabla de posibilidad HG'!AE13&lt;=Hoja1!$D$8,IF('Tabla de posibilidad HI'!AE13&lt;=Hoja1!$D$7,IF('Tabla de posibilidad Requisitos'!AE13=1,IF('Tabla de posibilidad Localizaci'!AE13=1,1+MAX($C13:AD13),"."),"."),"."),".")</f>
        <v>.</v>
      </c>
      <c r="AF13" t="str">
        <f ca="1">IF('Tabla de posibilidad HG'!AF13&lt;=Hoja1!$D$8,IF('Tabla de posibilidad HI'!AF13&lt;=Hoja1!$D$7,IF('Tabla de posibilidad Requisitos'!AF13=1,IF('Tabla de posibilidad Localizaci'!AF13=1,1+MAX($C13:AE13),"."),"."),"."),".")</f>
        <v>.</v>
      </c>
      <c r="AG13" t="str">
        <f ca="1">IF('Tabla de posibilidad HG'!AG13&lt;=Hoja1!$D$8,IF('Tabla de posibilidad HI'!AG13&lt;=Hoja1!$D$7,IF('Tabla de posibilidad Requisitos'!AG13=1,IF('Tabla de posibilidad Localizaci'!AG13=1,1+MAX($C13:AF13),"."),"."),"."),".")</f>
        <v>.</v>
      </c>
      <c r="AH13" t="str">
        <f ca="1">IF('Tabla de posibilidad HG'!AH13&lt;=Hoja1!$D$8,IF('Tabla de posibilidad HI'!AH13&lt;=Hoja1!$D$7,IF('Tabla de posibilidad Requisitos'!AH13=1,IF('Tabla de posibilidad Localizaci'!AH13=1,1+MAX($C13:AG13),"."),"."),"."),".")</f>
        <v>.</v>
      </c>
      <c r="AI13" t="str">
        <f ca="1">IF('Tabla de posibilidad HG'!AI13&lt;=Hoja1!$D$8,IF('Tabla de posibilidad HI'!AI13&lt;=Hoja1!$D$7,IF('Tabla de posibilidad Requisitos'!AI13=1,IF('Tabla de posibilidad Localizaci'!AI13=1,1+MAX($C13:AH13),"."),"."),"."),".")</f>
        <v>.</v>
      </c>
      <c r="AJ13" t="str">
        <f ca="1">IF('Tabla de posibilidad HG'!AJ13&lt;=Hoja1!$D$8,IF('Tabla de posibilidad HI'!AJ13&lt;=Hoja1!$D$7,IF('Tabla de posibilidad Requisitos'!AJ13=1,IF('Tabla de posibilidad Localizaci'!AJ13=1,1+MAX($C13:AI13),"."),"."),"."),".")</f>
        <v>.</v>
      </c>
      <c r="AK13" t="str">
        <f ca="1">IF('Tabla de posibilidad HG'!AK13&lt;=Hoja1!$D$8,IF('Tabla de posibilidad HI'!AK13&lt;=Hoja1!$D$7,IF('Tabla de posibilidad Requisitos'!AK13=1,IF('Tabla de posibilidad Localizaci'!AK13=1,1+MAX($C13:AJ13),"."),"."),"."),".")</f>
        <v>.</v>
      </c>
      <c r="AL13" t="str">
        <f ca="1">IF('Tabla de posibilidad HG'!AL13&lt;=Hoja1!$D$8,IF('Tabla de posibilidad HI'!AL13&lt;=Hoja1!$D$7,IF('Tabla de posibilidad Requisitos'!AL13=1,IF('Tabla de posibilidad Localizaci'!AL13=1,1+MAX($C13:AK13),"."),"."),"."),".")</f>
        <v>.</v>
      </c>
      <c r="AM13" t="str">
        <f ca="1">IF('Tabla de posibilidad HG'!AM13&lt;=Hoja1!$D$8,IF('Tabla de posibilidad HI'!AM13&lt;=Hoja1!$D$7,IF('Tabla de posibilidad Requisitos'!AM13=1,IF('Tabla de posibilidad Localizaci'!AM13=1,1+MAX($C13:AL13),"."),"."),"."),".")</f>
        <v>.</v>
      </c>
      <c r="AN13" t="str">
        <f ca="1">IF('Tabla de posibilidad HG'!AN13&lt;=Hoja1!$D$8,IF('Tabla de posibilidad HI'!AN13&lt;=Hoja1!$D$7,IF('Tabla de posibilidad Requisitos'!AN13=1,IF('Tabla de posibilidad Localizaci'!AN13=1,1+MAX($C13:AM13),"."),"."),"."),".")</f>
        <v>.</v>
      </c>
      <c r="AO13" t="str">
        <f ca="1">IF('Tabla de posibilidad HG'!AO13&lt;=Hoja1!$D$8,IF('Tabla de posibilidad HI'!AO13&lt;=Hoja1!$D$7,IF('Tabla de posibilidad Requisitos'!AO13=1,IF('Tabla de posibilidad Localizaci'!AO13=1,1+MAX($C13:AN13),"."),"."),"."),".")</f>
        <v>.</v>
      </c>
      <c r="AP13" t="str">
        <f ca="1">IF('Tabla de posibilidad HG'!AP13&lt;=Hoja1!$D$8,IF('Tabla de posibilidad HI'!AP13&lt;=Hoja1!$D$7,IF('Tabla de posibilidad Requisitos'!AP13=1,IF('Tabla de posibilidad Localizaci'!AP13=1,1+MAX($C13:AO13),"."),"."),"."),".")</f>
        <v>.</v>
      </c>
      <c r="AQ13" t="str">
        <f ca="1">IF('Tabla de posibilidad HG'!AQ13&lt;=Hoja1!$D$8,IF('Tabla de posibilidad HI'!AQ13&lt;=Hoja1!$D$7,IF('Tabla de posibilidad Requisitos'!AQ13=1,IF('Tabla de posibilidad Localizaci'!AQ13=1,1+MAX($C13:AP13),"."),"."),"."),".")</f>
        <v>.</v>
      </c>
      <c r="AR13" t="str">
        <f ca="1">IF('Tabla de posibilidad HG'!AR13&lt;=Hoja1!$D$8,IF('Tabla de posibilidad HI'!AR13&lt;=Hoja1!$D$7,IF('Tabla de posibilidad Requisitos'!AR13=1,IF('Tabla de posibilidad Localizaci'!AR13=1,1+MAX($C13:AQ13),"."),"."),"."),".")</f>
        <v>.</v>
      </c>
      <c r="AS13" t="str">
        <f ca="1">IF('Tabla de posibilidad HG'!AS13&lt;=Hoja1!$D$8,IF('Tabla de posibilidad HI'!AS13&lt;=Hoja1!$D$7,IF('Tabla de posibilidad Requisitos'!AS13=1,IF('Tabla de posibilidad Localizaci'!AS13=1,1+MAX($C13:AR13),"."),"."),"."),".")</f>
        <v>.</v>
      </c>
      <c r="AT13" t="str">
        <f ca="1">IF('Tabla de posibilidad HG'!AT13&lt;=Hoja1!$D$8,IF('Tabla de posibilidad HI'!AT13&lt;=Hoja1!$D$7,IF('Tabla de posibilidad Requisitos'!AT13=1,IF('Tabla de posibilidad Localizaci'!AT13=1,1+MAX($C13:AS13),"."),"."),"."),".")</f>
        <v>.</v>
      </c>
      <c r="AU13" t="str">
        <f ca="1">IF('Tabla de posibilidad HG'!AU13&lt;=Hoja1!$D$8,IF('Tabla de posibilidad HI'!AU13&lt;=Hoja1!$D$7,IF('Tabla de posibilidad Requisitos'!AU13=1,IF('Tabla de posibilidad Localizaci'!AU13=1,1+MAX($C13:AT13),"."),"."),"."),".")</f>
        <v>.</v>
      </c>
      <c r="AV13" t="str">
        <f ca="1">IF('Tabla de posibilidad HG'!AV13&lt;=Hoja1!$D$8,IF('Tabla de posibilidad HI'!AV13&lt;=Hoja1!$D$7,IF('Tabla de posibilidad Requisitos'!AV13=1,IF('Tabla de posibilidad Localizaci'!AV13=1,1+MAX($C13:AU13),"."),"."),"."),".")</f>
        <v>.</v>
      </c>
      <c r="AW13" t="str">
        <f ca="1">IF('Tabla de posibilidad HG'!AW13&lt;=Hoja1!$D$8,IF('Tabla de posibilidad HI'!AW13&lt;=Hoja1!$D$7,IF('Tabla de posibilidad Requisitos'!AW13=1,IF('Tabla de posibilidad Localizaci'!AW13=1,1+MAX($C13:AV13),"."),"."),"."),".")</f>
        <v>.</v>
      </c>
      <c r="AX13" t="str">
        <f ca="1">IF('Tabla de posibilidad HG'!AX13&lt;=Hoja1!$D$8,IF('Tabla de posibilidad HI'!AX13&lt;=Hoja1!$D$7,IF('Tabla de posibilidad Requisitos'!AX13=1,IF('Tabla de posibilidad Localizaci'!AX13=1,1+MAX($C13:AW13),"."),"."),"."),".")</f>
        <v>.</v>
      </c>
      <c r="AY13" t="str">
        <f ca="1">IF('Tabla de posibilidad HG'!AY13&lt;=Hoja1!$D$8,IF('Tabla de posibilidad HI'!AY13&lt;=Hoja1!$D$7,IF('Tabla de posibilidad Requisitos'!AY13=1,IF('Tabla de posibilidad Localizaci'!AY13=1,1+MAX($C13:AX13),"."),"."),"."),".")</f>
        <v>.</v>
      </c>
      <c r="AZ13" t="str">
        <f ca="1">IF('Tabla de posibilidad HG'!AZ13&lt;=Hoja1!$D$8,IF('Tabla de posibilidad HI'!AZ13&lt;=Hoja1!$D$7,IF('Tabla de posibilidad Requisitos'!AZ13=1,IF('Tabla de posibilidad Localizaci'!AZ13=1,1+MAX($C13:AY13),"."),"."),"."),".")</f>
        <v>.</v>
      </c>
      <c r="BA13" t="str">
        <f ca="1">IF('Tabla de posibilidad HG'!BA13&lt;=Hoja1!$D$8,IF('Tabla de posibilidad HI'!BA13&lt;=Hoja1!$D$7,IF('Tabla de posibilidad Requisitos'!BA13=1,IF('Tabla de posibilidad Localizaci'!BA13=1,1+MAX($C13:AZ13),"."),"."),"."),".")</f>
        <v>.</v>
      </c>
      <c r="BB13" t="str">
        <f ca="1">IF('Tabla de posibilidad HG'!BB13&lt;=Hoja1!$D$8,IF('Tabla de posibilidad HI'!BB13&lt;=Hoja1!$D$7,IF('Tabla de posibilidad Requisitos'!BB13=1,IF('Tabla de posibilidad Localizaci'!BB13=1,1+MAX($C13:BA13),"."),"."),"."),".")</f>
        <v>.</v>
      </c>
      <c r="BC13" t="str">
        <f ca="1">IF('Tabla de posibilidad HG'!BC13&lt;=Hoja1!$D$8,IF('Tabla de posibilidad HI'!BC13&lt;=Hoja1!$D$7,IF('Tabla de posibilidad Requisitos'!BC13=1,IF('Tabla de posibilidad Localizaci'!BC13=1,1+MAX($C13:BB13),"."),"."),"."),".")</f>
        <v>.</v>
      </c>
      <c r="BD13" t="str">
        <f ca="1">IF('Tabla de posibilidad HG'!BD13&lt;=Hoja1!$D$8,IF('Tabla de posibilidad HI'!BD13&lt;=Hoja1!$D$7,IF('Tabla de posibilidad Requisitos'!BD13=1,IF('Tabla de posibilidad Localizaci'!BD13=1,1+MAX($C13:BC13),"."),"."),"."),".")</f>
        <v>.</v>
      </c>
      <c r="BE13" t="str">
        <f ca="1">IF('Tabla de posibilidad HG'!BE13&lt;=Hoja1!$D$8,IF('Tabla de posibilidad HI'!BE13&lt;=Hoja1!$D$7,IF('Tabla de posibilidad Requisitos'!BE13=1,IF('Tabla de posibilidad Localizaci'!BE13=1,1+MAX($C13:BD13),"."),"."),"."),".")</f>
        <v>.</v>
      </c>
      <c r="BF13" t="str">
        <f ca="1">IF('Tabla de posibilidad HG'!BF13&lt;=Hoja1!$D$8,IF('Tabla de posibilidad HI'!BF13&lt;=Hoja1!$D$7,IF('Tabla de posibilidad Requisitos'!BF13=1,IF('Tabla de posibilidad Localizaci'!BF13=1,1+MAX($C13:BE13),"."),"."),"."),".")</f>
        <v>.</v>
      </c>
      <c r="BG13" t="str">
        <f ca="1">IF('Tabla de posibilidad HG'!BG13&lt;=Hoja1!$D$8,IF('Tabla de posibilidad HI'!BG13&lt;=Hoja1!$D$7,IF('Tabla de posibilidad Requisitos'!BG13=1,IF('Tabla de posibilidad Localizaci'!BG13=1,1+MAX($C13:BF13),"."),"."),"."),".")</f>
        <v>.</v>
      </c>
      <c r="BH13" t="str">
        <f ca="1">IF('Tabla de posibilidad HG'!BH13&lt;=Hoja1!$D$8,IF('Tabla de posibilidad HI'!BH13&lt;=Hoja1!$D$7,IF('Tabla de posibilidad Requisitos'!BH13=1,IF('Tabla de posibilidad Localizaci'!BH13=1,1+MAX($C13:BG13),"."),"."),"."),".")</f>
        <v>.</v>
      </c>
      <c r="BI13" t="str">
        <f ca="1">IF('Tabla de posibilidad HG'!BI13&lt;=Hoja1!$D$8,IF('Tabla de posibilidad HI'!BI13&lt;=Hoja1!$D$7,IF('Tabla de posibilidad Requisitos'!BI13=1,IF('Tabla de posibilidad Localizaci'!BI13=1,1+MAX($C13:BH13),"."),"."),"."),".")</f>
        <v>.</v>
      </c>
    </row>
    <row r="14" spans="1:61" x14ac:dyDescent="0.25">
      <c r="A14" t="s">
        <v>88</v>
      </c>
      <c r="C14">
        <f ca="1">IF('Tabla de posibilidad HG'!C14&lt;=Hoja1!$D$8,IF('Tabla de posibilidad HI'!C14&lt;=Hoja1!$D$7,IF('Tabla de posibilidad Requisitos'!C14=1,IF('Tabla de posibilidad Localizaci'!C14=1,1,"."),"."),"."),".")</f>
        <v>1</v>
      </c>
      <c r="D14" t="str">
        <f ca="1">IF('Tabla de posibilidad HG'!D14&lt;=Hoja1!$D$8,IF('Tabla de posibilidad HI'!D14&lt;=Hoja1!$D$7,IF('Tabla de posibilidad Requisitos'!D14=1,IF('Tabla de posibilidad Localizaci'!D14=1,1+$C14,"."),"."),"."),".")</f>
        <v>.</v>
      </c>
      <c r="E14" t="str">
        <f ca="1">IF('Tabla de posibilidad HG'!E14&lt;=Hoja1!$D$8,IF('Tabla de posibilidad HI'!E14&lt;=Hoja1!$D$7,IF('Tabla de posibilidad Requisitos'!E14=1,IF('Tabla de posibilidad Localizaci'!E14=1,1+MAX($C14:D14),"."),"."),"."),".")</f>
        <v>.</v>
      </c>
      <c r="F14">
        <f ca="1">IF('Tabla de posibilidad HG'!F14&lt;=Hoja1!$D$8,IF('Tabla de posibilidad HI'!F14&lt;=Hoja1!$D$7,IF('Tabla de posibilidad Requisitos'!F14=1,IF('Tabla de posibilidad Localizaci'!F14=1,1+MAX($C14:E14),"."),"."),"."),".")</f>
        <v>2</v>
      </c>
      <c r="G14">
        <f ca="1">IF('Tabla de posibilidad HG'!G14&lt;=Hoja1!$D$8,IF('Tabla de posibilidad HI'!G14&lt;=Hoja1!$D$7,IF('Tabla de posibilidad Requisitos'!G14=1,IF('Tabla de posibilidad Localizaci'!G14=1,1+MAX($C14:F14),"."),"."),"."),".")</f>
        <v>3</v>
      </c>
      <c r="H14">
        <f ca="1">IF('Tabla de posibilidad HG'!H14&lt;=Hoja1!$D$8,IF('Tabla de posibilidad HI'!H14&lt;=Hoja1!$D$7,IF('Tabla de posibilidad Requisitos'!H14=1,IF('Tabla de posibilidad Localizaci'!H14=1,1+MAX($C14:G14),"."),"."),"."),".")</f>
        <v>4</v>
      </c>
      <c r="I14">
        <f ca="1">IF('Tabla de posibilidad HG'!I14&lt;=Hoja1!$D$8,IF('Tabla de posibilidad HI'!I14&lt;=Hoja1!$D$7,IF('Tabla de posibilidad Requisitos'!I14=1,IF('Tabla de posibilidad Localizaci'!I14=1,1+MAX($C14:H14),"."),"."),"."),".")</f>
        <v>5</v>
      </c>
      <c r="J14">
        <f ca="1">IF('Tabla de posibilidad HG'!J14&lt;=Hoja1!$D$8,IF('Tabla de posibilidad HI'!J14&lt;=Hoja1!$D$7,IF('Tabla de posibilidad Requisitos'!J14=1,IF('Tabla de posibilidad Localizaci'!J14=1,1+MAX($C14:I14),"."),"."),"."),".")</f>
        <v>6</v>
      </c>
      <c r="K14">
        <f ca="1">IF('Tabla de posibilidad HG'!K14&lt;=Hoja1!$D$8,IF('Tabla de posibilidad HI'!K14&lt;=Hoja1!$D$7,IF('Tabla de posibilidad Requisitos'!K14=1,IF('Tabla de posibilidad Localizaci'!K14=1,1+MAX($C14:J14),"."),"."),"."),".")</f>
        <v>7</v>
      </c>
      <c r="L14" t="str">
        <f ca="1">IF('Tabla de posibilidad HG'!L14&lt;=Hoja1!$D$8,IF('Tabla de posibilidad HI'!L14&lt;=Hoja1!$D$7,IF('Tabla de posibilidad Requisitos'!L14=1,IF('Tabla de posibilidad Localizaci'!L14=1,1+MAX($C14:K14),"."),"."),"."),".")</f>
        <v>.</v>
      </c>
      <c r="M14" t="str">
        <f ca="1">IF('Tabla de posibilidad HG'!M14&lt;=Hoja1!$D$8,IF('Tabla de posibilidad HI'!M14&lt;=Hoja1!$D$7,IF('Tabla de posibilidad Requisitos'!M14=1,IF('Tabla de posibilidad Localizaci'!M14=1,1+MAX($C14:L14),"."),"."),"."),".")</f>
        <v>.</v>
      </c>
      <c r="N14">
        <f ca="1">IF('Tabla de posibilidad HG'!N14&lt;=Hoja1!$D$8,IF('Tabla de posibilidad HI'!N14&lt;=Hoja1!$D$7,IF('Tabla de posibilidad Requisitos'!N14=1,IF('Tabla de posibilidad Localizaci'!N14=1,1+MAX($C14:M14),"."),"."),"."),".")</f>
        <v>8</v>
      </c>
      <c r="O14">
        <f ca="1">IF('Tabla de posibilidad HG'!O14&lt;=Hoja1!$D$8,IF('Tabla de posibilidad HI'!O14&lt;=Hoja1!$D$7,IF('Tabla de posibilidad Requisitos'!O14=1,IF('Tabla de posibilidad Localizaci'!O14=1,1+MAX($C14:N14),"."),"."),"."),".")</f>
        <v>9</v>
      </c>
      <c r="P14">
        <f ca="1">IF('Tabla de posibilidad HG'!P14&lt;=Hoja1!$D$8,IF('Tabla de posibilidad HI'!P14&lt;=Hoja1!$D$7,IF('Tabla de posibilidad Requisitos'!P14=1,IF('Tabla de posibilidad Localizaci'!P14=1,1+MAX($C14:O14),"."),"."),"."),".")</f>
        <v>10</v>
      </c>
      <c r="Q14">
        <f ca="1">IF('Tabla de posibilidad HG'!Q14&lt;=Hoja1!$D$8,IF('Tabla de posibilidad HI'!Q14&lt;=Hoja1!$D$7,IF('Tabla de posibilidad Requisitos'!Q14=1,IF('Tabla de posibilidad Localizaci'!Q14=1,1+MAX($C14:P14),"."),"."),"."),".")</f>
        <v>11</v>
      </c>
      <c r="R14" t="str">
        <f ca="1">IF('Tabla de posibilidad HG'!R14&lt;=Hoja1!$D$8,IF('Tabla de posibilidad HI'!R14&lt;=Hoja1!$D$7,IF('Tabla de posibilidad Requisitos'!R14=1,IF('Tabla de posibilidad Localizaci'!R14=1,1+MAX($C14:Q14),"."),"."),"."),".")</f>
        <v>.</v>
      </c>
      <c r="S14" t="str">
        <f ca="1">IF('Tabla de posibilidad HG'!S14&lt;=Hoja1!$D$8,IF('Tabla de posibilidad HI'!S14&lt;=Hoja1!$D$7,IF('Tabla de posibilidad Requisitos'!S14=1,IF('Tabla de posibilidad Localizaci'!S14=1,1+MAX($C14:R14),"."),"."),"."),".")</f>
        <v>.</v>
      </c>
      <c r="T14" t="str">
        <f ca="1">IF('Tabla de posibilidad HG'!T14&lt;=Hoja1!$D$8,IF('Tabla de posibilidad HI'!T14&lt;=Hoja1!$D$7,IF('Tabla de posibilidad Requisitos'!T14=1,IF('Tabla de posibilidad Localizaci'!T14=1,1+MAX($C14:S14),"."),"."),"."),".")</f>
        <v>.</v>
      </c>
      <c r="U14" t="str">
        <f ca="1">IF('Tabla de posibilidad HG'!U14&lt;=Hoja1!$D$8,IF('Tabla de posibilidad HI'!U14&lt;=Hoja1!$D$7,IF('Tabla de posibilidad Requisitos'!U14=1,IF('Tabla de posibilidad Localizaci'!U14=1,1+MAX($C14:T14),"."),"."),"."),".")</f>
        <v>.</v>
      </c>
      <c r="V14">
        <f ca="1">IF('Tabla de posibilidad HG'!V14&lt;=Hoja1!$D$8,IF('Tabla de posibilidad HI'!V14&lt;=Hoja1!$D$7,IF('Tabla de posibilidad Requisitos'!V14=1,IF('Tabla de posibilidad Localizaci'!V14=1,1+MAX($C14:U14),"."),"."),"."),".")</f>
        <v>12</v>
      </c>
      <c r="W14" t="str">
        <f ca="1">IF('Tabla de posibilidad HG'!W14&lt;=Hoja1!$D$8,IF('Tabla de posibilidad HI'!W14&lt;=Hoja1!$D$7,IF('Tabla de posibilidad Requisitos'!W14=1,IF('Tabla de posibilidad Localizaci'!W14=1,1+MAX($C14:V14),"."),"."),"."),".")</f>
        <v>.</v>
      </c>
      <c r="X14" t="str">
        <f ca="1">IF('Tabla de posibilidad HG'!X14&lt;=Hoja1!$D$8,IF('Tabla de posibilidad HI'!X14&lt;=Hoja1!$D$7,IF('Tabla de posibilidad Requisitos'!X14=1,IF('Tabla de posibilidad Localizaci'!X14=1,1+MAX($C14:W14),"."),"."),"."),".")</f>
        <v>.</v>
      </c>
      <c r="Y14" t="str">
        <f ca="1">IF('Tabla de posibilidad HG'!Y14&lt;=Hoja1!$D$8,IF('Tabla de posibilidad HI'!Y14&lt;=Hoja1!$D$7,IF('Tabla de posibilidad Requisitos'!Y14=1,IF('Tabla de posibilidad Localizaci'!Y14=1,1+MAX($C14:X14),"."),"."),"."),".")</f>
        <v>.</v>
      </c>
      <c r="Z14">
        <f ca="1">IF('Tabla de posibilidad HG'!Z14&lt;=Hoja1!$D$8,IF('Tabla de posibilidad HI'!Z14&lt;=Hoja1!$D$7,IF('Tabla de posibilidad Requisitos'!Z14=1,IF('Tabla de posibilidad Localizaci'!Z14=1,1+MAX($C14:Y14),"."),"."),"."),".")</f>
        <v>13</v>
      </c>
      <c r="AA14">
        <f ca="1">IF('Tabla de posibilidad HG'!AA14&lt;=Hoja1!$D$8,IF('Tabla de posibilidad HI'!AA14&lt;=Hoja1!$D$7,IF('Tabla de posibilidad Requisitos'!AA14=1,IF('Tabla de posibilidad Localizaci'!AA14=1,1+MAX($C14:Z14),"."),"."),"."),".")</f>
        <v>14</v>
      </c>
      <c r="AB14">
        <f ca="1">IF('Tabla de posibilidad HG'!AB14&lt;=Hoja1!$D$8,IF('Tabla de posibilidad HI'!AB14&lt;=Hoja1!$D$7,IF('Tabla de posibilidad Requisitos'!AB14=1,IF('Tabla de posibilidad Localizaci'!AB14=1,1+MAX($C14:AA14),"."),"."),"."),".")</f>
        <v>15</v>
      </c>
      <c r="AC14">
        <f ca="1">IF('Tabla de posibilidad HG'!AC14&lt;=Hoja1!$D$8,IF('Tabla de posibilidad HI'!AC14&lt;=Hoja1!$D$7,IF('Tabla de posibilidad Requisitos'!AC14=1,IF('Tabla de posibilidad Localizaci'!AC14=1,1+MAX($C14:AB14),"."),"."),"."),".")</f>
        <v>16</v>
      </c>
      <c r="AD14">
        <f ca="1">IF('Tabla de posibilidad HG'!AD14&lt;=Hoja1!$D$8,IF('Tabla de posibilidad HI'!AD14&lt;=Hoja1!$D$7,IF('Tabla de posibilidad Requisitos'!AD14=1,IF('Tabla de posibilidad Localizaci'!AD14=1,1+MAX($C14:AC14),"."),"."),"."),".")</f>
        <v>17</v>
      </c>
      <c r="AE14">
        <f ca="1">IF('Tabla de posibilidad HG'!AE14&lt;=Hoja1!$D$8,IF('Tabla de posibilidad HI'!AE14&lt;=Hoja1!$D$7,IF('Tabla de posibilidad Requisitos'!AE14=1,IF('Tabla de posibilidad Localizaci'!AE14=1,1+MAX($C14:AD14),"."),"."),"."),".")</f>
        <v>18</v>
      </c>
      <c r="AF14">
        <f ca="1">IF('Tabla de posibilidad HG'!AF14&lt;=Hoja1!$D$8,IF('Tabla de posibilidad HI'!AF14&lt;=Hoja1!$D$7,IF('Tabla de posibilidad Requisitos'!AF14=1,IF('Tabla de posibilidad Localizaci'!AF14=1,1+MAX($C14:AE14),"."),"."),"."),".")</f>
        <v>19</v>
      </c>
      <c r="AG14">
        <f ca="1">IF('Tabla de posibilidad HG'!AG14&lt;=Hoja1!$D$8,IF('Tabla de posibilidad HI'!AG14&lt;=Hoja1!$D$7,IF('Tabla de posibilidad Requisitos'!AG14=1,IF('Tabla de posibilidad Localizaci'!AG14=1,1+MAX($C14:AF14),"."),"."),"."),".")</f>
        <v>20</v>
      </c>
      <c r="AH14">
        <f ca="1">IF('Tabla de posibilidad HG'!AH14&lt;=Hoja1!$D$8,IF('Tabla de posibilidad HI'!AH14&lt;=Hoja1!$D$7,IF('Tabla de posibilidad Requisitos'!AH14=1,IF('Tabla de posibilidad Localizaci'!AH14=1,1+MAX($C14:AG14),"."),"."),"."),".")</f>
        <v>21</v>
      </c>
      <c r="AI14">
        <f ca="1">IF('Tabla de posibilidad HG'!AI14&lt;=Hoja1!$D$8,IF('Tabla de posibilidad HI'!AI14&lt;=Hoja1!$D$7,IF('Tabla de posibilidad Requisitos'!AI14=1,IF('Tabla de posibilidad Localizaci'!AI14=1,1+MAX($C14:AH14),"."),"."),"."),".")</f>
        <v>22</v>
      </c>
      <c r="AJ14">
        <f ca="1">IF('Tabla de posibilidad HG'!AJ14&lt;=Hoja1!$D$8,IF('Tabla de posibilidad HI'!AJ14&lt;=Hoja1!$D$7,IF('Tabla de posibilidad Requisitos'!AJ14=1,IF('Tabla de posibilidad Localizaci'!AJ14=1,1+MAX($C14:AI14),"."),"."),"."),".")</f>
        <v>23</v>
      </c>
      <c r="AK14">
        <f ca="1">IF('Tabla de posibilidad HG'!AK14&lt;=Hoja1!$D$8,IF('Tabla de posibilidad HI'!AK14&lt;=Hoja1!$D$7,IF('Tabla de posibilidad Requisitos'!AK14=1,IF('Tabla de posibilidad Localizaci'!AK14=1,1+MAX($C14:AJ14),"."),"."),"."),".")</f>
        <v>24</v>
      </c>
      <c r="AL14" t="str">
        <f ca="1">IF('Tabla de posibilidad HG'!AL14&lt;=Hoja1!$D$8,IF('Tabla de posibilidad HI'!AL14&lt;=Hoja1!$D$7,IF('Tabla de posibilidad Requisitos'!AL14=1,IF('Tabla de posibilidad Localizaci'!AL14=1,1+MAX($C14:AK14),"."),"."),"."),".")</f>
        <v>.</v>
      </c>
      <c r="AM14">
        <f ca="1">IF('Tabla de posibilidad HG'!AM14&lt;=Hoja1!$D$8,IF('Tabla de posibilidad HI'!AM14&lt;=Hoja1!$D$7,IF('Tabla de posibilidad Requisitos'!AM14=1,IF('Tabla de posibilidad Localizaci'!AM14=1,1+MAX($C14:AL14),"."),"."),"."),".")</f>
        <v>25</v>
      </c>
      <c r="AN14" t="str">
        <f ca="1">IF('Tabla de posibilidad HG'!AN14&lt;=Hoja1!$D$8,IF('Tabla de posibilidad HI'!AN14&lt;=Hoja1!$D$7,IF('Tabla de posibilidad Requisitos'!AN14=1,IF('Tabla de posibilidad Localizaci'!AN14=1,1+MAX($C14:AM14),"."),"."),"."),".")</f>
        <v>.</v>
      </c>
      <c r="AO14">
        <f ca="1">IF('Tabla de posibilidad HG'!AO14&lt;=Hoja1!$D$8,IF('Tabla de posibilidad HI'!AO14&lt;=Hoja1!$D$7,IF('Tabla de posibilidad Requisitos'!AO14=1,IF('Tabla de posibilidad Localizaci'!AO14=1,1+MAX($C14:AN14),"."),"."),"."),".")</f>
        <v>26</v>
      </c>
      <c r="AP14">
        <f ca="1">IF('Tabla de posibilidad HG'!AP14&lt;=Hoja1!$D$8,IF('Tabla de posibilidad HI'!AP14&lt;=Hoja1!$D$7,IF('Tabla de posibilidad Requisitos'!AP14=1,IF('Tabla de posibilidad Localizaci'!AP14=1,1+MAX($C14:AO14),"."),"."),"."),".")</f>
        <v>27</v>
      </c>
      <c r="AQ14">
        <f ca="1">IF('Tabla de posibilidad HG'!AQ14&lt;=Hoja1!$D$8,IF('Tabla de posibilidad HI'!AQ14&lt;=Hoja1!$D$7,IF('Tabla de posibilidad Requisitos'!AQ14=1,IF('Tabla de posibilidad Localizaci'!AQ14=1,1+MAX($C14:AP14),"."),"."),"."),".")</f>
        <v>28</v>
      </c>
      <c r="AR14">
        <f ca="1">IF('Tabla de posibilidad HG'!AR14&lt;=Hoja1!$D$8,IF('Tabla de posibilidad HI'!AR14&lt;=Hoja1!$D$7,IF('Tabla de posibilidad Requisitos'!AR14=1,IF('Tabla de posibilidad Localizaci'!AR14=1,1+MAX($C14:AQ14),"."),"."),"."),".")</f>
        <v>29</v>
      </c>
      <c r="AS14">
        <f ca="1">IF('Tabla de posibilidad HG'!AS14&lt;=Hoja1!$D$8,IF('Tabla de posibilidad HI'!AS14&lt;=Hoja1!$D$7,IF('Tabla de posibilidad Requisitos'!AS14=1,IF('Tabla de posibilidad Localizaci'!AS14=1,1+MAX($C14:AR14),"."),"."),"."),".")</f>
        <v>30</v>
      </c>
      <c r="AT14">
        <f ca="1">IF('Tabla de posibilidad HG'!AT14&lt;=Hoja1!$D$8,IF('Tabla de posibilidad HI'!AT14&lt;=Hoja1!$D$7,IF('Tabla de posibilidad Requisitos'!AT14=1,IF('Tabla de posibilidad Localizaci'!AT14=1,1+MAX($C14:AS14),"."),"."),"."),".")</f>
        <v>31</v>
      </c>
      <c r="AU14">
        <f ca="1">IF('Tabla de posibilidad HG'!AU14&lt;=Hoja1!$D$8,IF('Tabla de posibilidad HI'!AU14&lt;=Hoja1!$D$7,IF('Tabla de posibilidad Requisitos'!AU14=1,IF('Tabla de posibilidad Localizaci'!AU14=1,1+MAX($C14:AT14),"."),"."),"."),".")</f>
        <v>32</v>
      </c>
      <c r="AV14">
        <f ca="1">IF('Tabla de posibilidad HG'!AV14&lt;=Hoja1!$D$8,IF('Tabla de posibilidad HI'!AV14&lt;=Hoja1!$D$7,IF('Tabla de posibilidad Requisitos'!AV14=1,IF('Tabla de posibilidad Localizaci'!AV14=1,1+MAX($C14:AU14),"."),"."),"."),".")</f>
        <v>33</v>
      </c>
      <c r="AW14">
        <f ca="1">IF('Tabla de posibilidad HG'!AW14&lt;=Hoja1!$D$8,IF('Tabla de posibilidad HI'!AW14&lt;=Hoja1!$D$7,IF('Tabla de posibilidad Requisitos'!AW14=1,IF('Tabla de posibilidad Localizaci'!AW14=1,1+MAX($C14:AV14),"."),"."),"."),".")</f>
        <v>34</v>
      </c>
      <c r="AX14">
        <f ca="1">IF('Tabla de posibilidad HG'!AX14&lt;=Hoja1!$D$8,IF('Tabla de posibilidad HI'!AX14&lt;=Hoja1!$D$7,IF('Tabla de posibilidad Requisitos'!AX14=1,IF('Tabla de posibilidad Localizaci'!AX14=1,1+MAX($C14:AW14),"."),"."),"."),".")</f>
        <v>35</v>
      </c>
      <c r="AY14">
        <f ca="1">IF('Tabla de posibilidad HG'!AY14&lt;=Hoja1!$D$8,IF('Tabla de posibilidad HI'!AY14&lt;=Hoja1!$D$7,IF('Tabla de posibilidad Requisitos'!AY14=1,IF('Tabla de posibilidad Localizaci'!AY14=1,1+MAX($C14:AX14),"."),"."),"."),".")</f>
        <v>36</v>
      </c>
      <c r="AZ14">
        <f ca="1">IF('Tabla de posibilidad HG'!AZ14&lt;=Hoja1!$D$8,IF('Tabla de posibilidad HI'!AZ14&lt;=Hoja1!$D$7,IF('Tabla de posibilidad Requisitos'!AZ14=1,IF('Tabla de posibilidad Localizaci'!AZ14=1,1+MAX($C14:AY14),"."),"."),"."),".")</f>
        <v>37</v>
      </c>
      <c r="BA14">
        <f ca="1">IF('Tabla de posibilidad HG'!BA14&lt;=Hoja1!$D$8,IF('Tabla de posibilidad HI'!BA14&lt;=Hoja1!$D$7,IF('Tabla de posibilidad Requisitos'!BA14=1,IF('Tabla de posibilidad Localizaci'!BA14=1,1+MAX($C14:AZ14),"."),"."),"."),".")</f>
        <v>38</v>
      </c>
      <c r="BB14">
        <f ca="1">IF('Tabla de posibilidad HG'!BB14&lt;=Hoja1!$D$8,IF('Tabla de posibilidad HI'!BB14&lt;=Hoja1!$D$7,IF('Tabla de posibilidad Requisitos'!BB14=1,IF('Tabla de posibilidad Localizaci'!BB14=1,1+MAX($C14:BA14),"."),"."),"."),".")</f>
        <v>39</v>
      </c>
      <c r="BC14">
        <f ca="1">IF('Tabla de posibilidad HG'!BC14&lt;=Hoja1!$D$8,IF('Tabla de posibilidad HI'!BC14&lt;=Hoja1!$D$7,IF('Tabla de posibilidad Requisitos'!BC14=1,IF('Tabla de posibilidad Localizaci'!BC14=1,1+MAX($C14:BB14),"."),"."),"."),".")</f>
        <v>40</v>
      </c>
      <c r="BD14">
        <f ca="1">IF('Tabla de posibilidad HG'!BD14&lt;=Hoja1!$D$8,IF('Tabla de posibilidad HI'!BD14&lt;=Hoja1!$D$7,IF('Tabla de posibilidad Requisitos'!BD14=1,IF('Tabla de posibilidad Localizaci'!BD14=1,1+MAX($C14:BC14),"."),"."),"."),".")</f>
        <v>41</v>
      </c>
      <c r="BE14">
        <f ca="1">IF('Tabla de posibilidad HG'!BE14&lt;=Hoja1!$D$8,IF('Tabla de posibilidad HI'!BE14&lt;=Hoja1!$D$7,IF('Tabla de posibilidad Requisitos'!BE14=1,IF('Tabla de posibilidad Localizaci'!BE14=1,1+MAX($C14:BD14),"."),"."),"."),".")</f>
        <v>42</v>
      </c>
      <c r="BF14">
        <f ca="1">IF('Tabla de posibilidad HG'!BF14&lt;=Hoja1!$D$8,IF('Tabla de posibilidad HI'!BF14&lt;=Hoja1!$D$7,IF('Tabla de posibilidad Requisitos'!BF14=1,IF('Tabla de posibilidad Localizaci'!BF14=1,1+MAX($C14:BE14),"."),"."),"."),".")</f>
        <v>43</v>
      </c>
      <c r="BG14">
        <f ca="1">IF('Tabla de posibilidad HG'!BG14&lt;=Hoja1!$D$8,IF('Tabla de posibilidad HI'!BG14&lt;=Hoja1!$D$7,IF('Tabla de posibilidad Requisitos'!BG14=1,IF('Tabla de posibilidad Localizaci'!BG14=1,1+MAX($C14:BF14),"."),"."),"."),".")</f>
        <v>44</v>
      </c>
      <c r="BH14">
        <f ca="1">IF('Tabla de posibilidad HG'!BH14&lt;=Hoja1!$D$8,IF('Tabla de posibilidad HI'!BH14&lt;=Hoja1!$D$7,IF('Tabla de posibilidad Requisitos'!BH14=1,IF('Tabla de posibilidad Localizaci'!BH14=1,1+MAX($C14:BG14),"."),"."),"."),".")</f>
        <v>45</v>
      </c>
      <c r="BI14">
        <f ca="1">IF('Tabla de posibilidad HG'!BI14&lt;=Hoja1!$D$8,IF('Tabla de posibilidad HI'!BI14&lt;=Hoja1!$D$7,IF('Tabla de posibilidad Requisitos'!BI14=1,IF('Tabla de posibilidad Localizaci'!BI14=1,1+MAX($C14:BH14),"."),"."),"."),".")</f>
        <v>46</v>
      </c>
    </row>
    <row r="15" spans="1:61" x14ac:dyDescent="0.25">
      <c r="A15" t="s">
        <v>90</v>
      </c>
      <c r="C15" t="str">
        <f ca="1">IF('Tabla de posibilidad HG'!C15&lt;=Hoja1!$D$8,IF('Tabla de posibilidad HI'!C15&lt;=Hoja1!$D$7,IF('Tabla de posibilidad Requisitos'!C15=1,IF('Tabla de posibilidad Localizaci'!C15=1,1,"."),"."),"."),".")</f>
        <v>.</v>
      </c>
      <c r="D15" t="str">
        <f ca="1">IF('Tabla de posibilidad HG'!D15&lt;=Hoja1!$D$8,IF('Tabla de posibilidad HI'!D15&lt;=Hoja1!$D$7,IF('Tabla de posibilidad Requisitos'!D15=1,IF('Tabla de posibilidad Localizaci'!D15=1,1+$C15,"."),"."),"."),".")</f>
        <v>.</v>
      </c>
      <c r="E15" t="str">
        <f ca="1">IF('Tabla de posibilidad HG'!E15&lt;=Hoja1!$D$8,IF('Tabla de posibilidad HI'!E15&lt;=Hoja1!$D$7,IF('Tabla de posibilidad Requisitos'!E15=1,IF('Tabla de posibilidad Localizaci'!E15=1,1+MAX($C15:D15),"."),"."),"."),".")</f>
        <v>.</v>
      </c>
      <c r="F15" t="str">
        <f ca="1">IF('Tabla de posibilidad HG'!F15&lt;=Hoja1!$D$8,IF('Tabla de posibilidad HI'!F15&lt;=Hoja1!$D$7,IF('Tabla de posibilidad Requisitos'!F15=1,IF('Tabla de posibilidad Localizaci'!F15=1,1+MAX($C15:E15),"."),"."),"."),".")</f>
        <v>.</v>
      </c>
      <c r="G15" t="str">
        <f ca="1">IF('Tabla de posibilidad HG'!G15&lt;=Hoja1!$D$8,IF('Tabla de posibilidad HI'!G15&lt;=Hoja1!$D$7,IF('Tabla de posibilidad Requisitos'!G15=1,IF('Tabla de posibilidad Localizaci'!G15=1,1+MAX($C15:F15),"."),"."),"."),".")</f>
        <v>.</v>
      </c>
      <c r="H15" t="str">
        <f ca="1">IF('Tabla de posibilidad HG'!H15&lt;=Hoja1!$D$8,IF('Tabla de posibilidad HI'!H15&lt;=Hoja1!$D$7,IF('Tabla de posibilidad Requisitos'!H15=1,IF('Tabla de posibilidad Localizaci'!H15=1,1+MAX($C15:G15),"."),"."),"."),".")</f>
        <v>.</v>
      </c>
      <c r="I15" t="str">
        <f ca="1">IF('Tabla de posibilidad HG'!I15&lt;=Hoja1!$D$8,IF('Tabla de posibilidad HI'!I15&lt;=Hoja1!$D$7,IF('Tabla de posibilidad Requisitos'!I15=1,IF('Tabla de posibilidad Localizaci'!I15=1,1+MAX($C15:H15),"."),"."),"."),".")</f>
        <v>.</v>
      </c>
      <c r="J15" t="str">
        <f ca="1">IF('Tabla de posibilidad HG'!J15&lt;=Hoja1!$D$8,IF('Tabla de posibilidad HI'!J15&lt;=Hoja1!$D$7,IF('Tabla de posibilidad Requisitos'!J15=1,IF('Tabla de posibilidad Localizaci'!J15=1,1+MAX($C15:I15),"."),"."),"."),".")</f>
        <v>.</v>
      </c>
      <c r="K15" t="str">
        <f ca="1">IF('Tabla de posibilidad HG'!K15&lt;=Hoja1!$D$8,IF('Tabla de posibilidad HI'!K15&lt;=Hoja1!$D$7,IF('Tabla de posibilidad Requisitos'!K15=1,IF('Tabla de posibilidad Localizaci'!K15=1,1+MAX($C15:J15),"."),"."),"."),".")</f>
        <v>.</v>
      </c>
      <c r="L15" t="str">
        <f ca="1">IF('Tabla de posibilidad HG'!L15&lt;=Hoja1!$D$8,IF('Tabla de posibilidad HI'!L15&lt;=Hoja1!$D$7,IF('Tabla de posibilidad Requisitos'!L15=1,IF('Tabla de posibilidad Localizaci'!L15=1,1+MAX($C15:K15),"."),"."),"."),".")</f>
        <v>.</v>
      </c>
      <c r="M15" t="str">
        <f ca="1">IF('Tabla de posibilidad HG'!M15&lt;=Hoja1!$D$8,IF('Tabla de posibilidad HI'!M15&lt;=Hoja1!$D$7,IF('Tabla de posibilidad Requisitos'!M15=1,IF('Tabla de posibilidad Localizaci'!M15=1,1+MAX($C15:L15),"."),"."),"."),".")</f>
        <v>.</v>
      </c>
      <c r="N15" t="str">
        <f ca="1">IF('Tabla de posibilidad HG'!N15&lt;=Hoja1!$D$8,IF('Tabla de posibilidad HI'!N15&lt;=Hoja1!$D$7,IF('Tabla de posibilidad Requisitos'!N15=1,IF('Tabla de posibilidad Localizaci'!N15=1,1+MAX($C15:M15),"."),"."),"."),".")</f>
        <v>.</v>
      </c>
      <c r="O15" t="str">
        <f ca="1">IF('Tabla de posibilidad HG'!O15&lt;=Hoja1!$D$8,IF('Tabla de posibilidad HI'!O15&lt;=Hoja1!$D$7,IF('Tabla de posibilidad Requisitos'!O15=1,IF('Tabla de posibilidad Localizaci'!O15=1,1+MAX($C15:N15),"."),"."),"."),".")</f>
        <v>.</v>
      </c>
      <c r="P15" t="str">
        <f ca="1">IF('Tabla de posibilidad HG'!P15&lt;=Hoja1!$D$8,IF('Tabla de posibilidad HI'!P15&lt;=Hoja1!$D$7,IF('Tabla de posibilidad Requisitos'!P15=1,IF('Tabla de posibilidad Localizaci'!P15=1,1+MAX($C15:O15),"."),"."),"."),".")</f>
        <v>.</v>
      </c>
      <c r="Q15" t="str">
        <f ca="1">IF('Tabla de posibilidad HG'!Q15&lt;=Hoja1!$D$8,IF('Tabla de posibilidad HI'!Q15&lt;=Hoja1!$D$7,IF('Tabla de posibilidad Requisitos'!Q15=1,IF('Tabla de posibilidad Localizaci'!Q15=1,1+MAX($C15:P15),"."),"."),"."),".")</f>
        <v>.</v>
      </c>
      <c r="R15" t="str">
        <f ca="1">IF('Tabla de posibilidad HG'!R15&lt;=Hoja1!$D$8,IF('Tabla de posibilidad HI'!R15&lt;=Hoja1!$D$7,IF('Tabla de posibilidad Requisitos'!R15=1,IF('Tabla de posibilidad Localizaci'!R15=1,1+MAX($C15:Q15),"."),"."),"."),".")</f>
        <v>.</v>
      </c>
      <c r="S15" t="str">
        <f ca="1">IF('Tabla de posibilidad HG'!S15&lt;=Hoja1!$D$8,IF('Tabla de posibilidad HI'!S15&lt;=Hoja1!$D$7,IF('Tabla de posibilidad Requisitos'!S15=1,IF('Tabla de posibilidad Localizaci'!S15=1,1+MAX($C15:R15),"."),"."),"."),".")</f>
        <v>.</v>
      </c>
      <c r="T15" t="str">
        <f ca="1">IF('Tabla de posibilidad HG'!T15&lt;=Hoja1!$D$8,IF('Tabla de posibilidad HI'!T15&lt;=Hoja1!$D$7,IF('Tabla de posibilidad Requisitos'!T15=1,IF('Tabla de posibilidad Localizaci'!T15=1,1+MAX($C15:S15),"."),"."),"."),".")</f>
        <v>.</v>
      </c>
      <c r="U15" t="str">
        <f ca="1">IF('Tabla de posibilidad HG'!U15&lt;=Hoja1!$D$8,IF('Tabla de posibilidad HI'!U15&lt;=Hoja1!$D$7,IF('Tabla de posibilidad Requisitos'!U15=1,IF('Tabla de posibilidad Localizaci'!U15=1,1+MAX($C15:T15),"."),"."),"."),".")</f>
        <v>.</v>
      </c>
      <c r="V15" t="str">
        <f ca="1">IF('Tabla de posibilidad HG'!V15&lt;=Hoja1!$D$8,IF('Tabla de posibilidad HI'!V15&lt;=Hoja1!$D$7,IF('Tabla de posibilidad Requisitos'!V15=1,IF('Tabla de posibilidad Localizaci'!V15=1,1+MAX($C15:U15),"."),"."),"."),".")</f>
        <v>.</v>
      </c>
      <c r="W15">
        <f ca="1">IF('Tabla de posibilidad HG'!W15&lt;=Hoja1!$D$8,IF('Tabla de posibilidad HI'!W15&lt;=Hoja1!$D$7,IF('Tabla de posibilidad Requisitos'!W15=1,IF('Tabla de posibilidad Localizaci'!W15=1,1+MAX($C15:V15),"."),"."),"."),".")</f>
        <v>1</v>
      </c>
      <c r="X15" t="str">
        <f ca="1">IF('Tabla de posibilidad HG'!X15&lt;=Hoja1!$D$8,IF('Tabla de posibilidad HI'!X15&lt;=Hoja1!$D$7,IF('Tabla de posibilidad Requisitos'!X15=1,IF('Tabla de posibilidad Localizaci'!X15=1,1+MAX($C15:W15),"."),"."),"."),".")</f>
        <v>.</v>
      </c>
      <c r="Y15" t="str">
        <f ca="1">IF('Tabla de posibilidad HG'!Y15&lt;=Hoja1!$D$8,IF('Tabla de posibilidad HI'!Y15&lt;=Hoja1!$D$7,IF('Tabla de posibilidad Requisitos'!Y15=1,IF('Tabla de posibilidad Localizaci'!Y15=1,1+MAX($C15:X15),"."),"."),"."),".")</f>
        <v>.</v>
      </c>
      <c r="Z15" t="str">
        <f ca="1">IF('Tabla de posibilidad HG'!Z15&lt;=Hoja1!$D$8,IF('Tabla de posibilidad HI'!Z15&lt;=Hoja1!$D$7,IF('Tabla de posibilidad Requisitos'!Z15=1,IF('Tabla de posibilidad Localizaci'!Z15=1,1+MAX($C15:Y15),"."),"."),"."),".")</f>
        <v>.</v>
      </c>
      <c r="AA15" t="str">
        <f ca="1">IF('Tabla de posibilidad HG'!AA15&lt;=Hoja1!$D$8,IF('Tabla de posibilidad HI'!AA15&lt;=Hoja1!$D$7,IF('Tabla de posibilidad Requisitos'!AA15=1,IF('Tabla de posibilidad Localizaci'!AA15=1,1+MAX($C15:Z15),"."),"."),"."),".")</f>
        <v>.</v>
      </c>
      <c r="AB15" t="str">
        <f ca="1">IF('Tabla de posibilidad HG'!AB15&lt;=Hoja1!$D$8,IF('Tabla de posibilidad HI'!AB15&lt;=Hoja1!$D$7,IF('Tabla de posibilidad Requisitos'!AB15=1,IF('Tabla de posibilidad Localizaci'!AB15=1,1+MAX($C15:AA15),"."),"."),"."),".")</f>
        <v>.</v>
      </c>
      <c r="AC15" t="str">
        <f ca="1">IF('Tabla de posibilidad HG'!AC15&lt;=Hoja1!$D$8,IF('Tabla de posibilidad HI'!AC15&lt;=Hoja1!$D$7,IF('Tabla de posibilidad Requisitos'!AC15=1,IF('Tabla de posibilidad Localizaci'!AC15=1,1+MAX($C15:AB15),"."),"."),"."),".")</f>
        <v>.</v>
      </c>
      <c r="AD15" t="str">
        <f ca="1">IF('Tabla de posibilidad HG'!AD15&lt;=Hoja1!$D$8,IF('Tabla de posibilidad HI'!AD15&lt;=Hoja1!$D$7,IF('Tabla de posibilidad Requisitos'!AD15=1,IF('Tabla de posibilidad Localizaci'!AD15=1,1+MAX($C15:AC15),"."),"."),"."),".")</f>
        <v>.</v>
      </c>
      <c r="AE15" t="str">
        <f ca="1">IF('Tabla de posibilidad HG'!AE15&lt;=Hoja1!$D$8,IF('Tabla de posibilidad HI'!AE15&lt;=Hoja1!$D$7,IF('Tabla de posibilidad Requisitos'!AE15=1,IF('Tabla de posibilidad Localizaci'!AE15=1,1+MAX($C15:AD15),"."),"."),"."),".")</f>
        <v>.</v>
      </c>
      <c r="AF15" t="str">
        <f ca="1">IF('Tabla de posibilidad HG'!AF15&lt;=Hoja1!$D$8,IF('Tabla de posibilidad HI'!AF15&lt;=Hoja1!$D$7,IF('Tabla de posibilidad Requisitos'!AF15=1,IF('Tabla de posibilidad Localizaci'!AF15=1,1+MAX($C15:AE15),"."),"."),"."),".")</f>
        <v>.</v>
      </c>
      <c r="AG15" t="str">
        <f ca="1">IF('Tabla de posibilidad HG'!AG15&lt;=Hoja1!$D$8,IF('Tabla de posibilidad HI'!AG15&lt;=Hoja1!$D$7,IF('Tabla de posibilidad Requisitos'!AG15=1,IF('Tabla de posibilidad Localizaci'!AG15=1,1+MAX($C15:AF15),"."),"."),"."),".")</f>
        <v>.</v>
      </c>
      <c r="AH15" t="str">
        <f ca="1">IF('Tabla de posibilidad HG'!AH15&lt;=Hoja1!$D$8,IF('Tabla de posibilidad HI'!AH15&lt;=Hoja1!$D$7,IF('Tabla de posibilidad Requisitos'!AH15=1,IF('Tabla de posibilidad Localizaci'!AH15=1,1+MAX($C15:AG15),"."),"."),"."),".")</f>
        <v>.</v>
      </c>
      <c r="AI15" t="str">
        <f ca="1">IF('Tabla de posibilidad HG'!AI15&lt;=Hoja1!$D$8,IF('Tabla de posibilidad HI'!AI15&lt;=Hoja1!$D$7,IF('Tabla de posibilidad Requisitos'!AI15=1,IF('Tabla de posibilidad Localizaci'!AI15=1,1+MAX($C15:AH15),"."),"."),"."),".")</f>
        <v>.</v>
      </c>
      <c r="AJ15" t="str">
        <f ca="1">IF('Tabla de posibilidad HG'!AJ15&lt;=Hoja1!$D$8,IF('Tabla de posibilidad HI'!AJ15&lt;=Hoja1!$D$7,IF('Tabla de posibilidad Requisitos'!AJ15=1,IF('Tabla de posibilidad Localizaci'!AJ15=1,1+MAX($C15:AI15),"."),"."),"."),".")</f>
        <v>.</v>
      </c>
      <c r="AK15" t="str">
        <f ca="1">IF('Tabla de posibilidad HG'!AK15&lt;=Hoja1!$D$8,IF('Tabla de posibilidad HI'!AK15&lt;=Hoja1!$D$7,IF('Tabla de posibilidad Requisitos'!AK15=1,IF('Tabla de posibilidad Localizaci'!AK15=1,1+MAX($C15:AJ15),"."),"."),"."),".")</f>
        <v>.</v>
      </c>
      <c r="AL15">
        <f ca="1">IF('Tabla de posibilidad HG'!AL15&lt;=Hoja1!$D$8,IF('Tabla de posibilidad HI'!AL15&lt;=Hoja1!$D$7,IF('Tabla de posibilidad Requisitos'!AL15=1,IF('Tabla de posibilidad Localizaci'!AL15=1,1+MAX($C15:AK15),"."),"."),"."),".")</f>
        <v>2</v>
      </c>
      <c r="AM15" t="str">
        <f ca="1">IF('Tabla de posibilidad HG'!AM15&lt;=Hoja1!$D$8,IF('Tabla de posibilidad HI'!AM15&lt;=Hoja1!$D$7,IF('Tabla de posibilidad Requisitos'!AM15=1,IF('Tabla de posibilidad Localizaci'!AM15=1,1+MAX($C15:AL15),"."),"."),"."),".")</f>
        <v>.</v>
      </c>
      <c r="AN15">
        <f ca="1">IF('Tabla de posibilidad HG'!AN15&lt;=Hoja1!$D$8,IF('Tabla de posibilidad HI'!AN15&lt;=Hoja1!$D$7,IF('Tabla de posibilidad Requisitos'!AN15=1,IF('Tabla de posibilidad Localizaci'!AN15=1,1+MAX($C15:AM15),"."),"."),"."),".")</f>
        <v>3</v>
      </c>
      <c r="AO15" t="str">
        <f ca="1">IF('Tabla de posibilidad HG'!AO15&lt;=Hoja1!$D$8,IF('Tabla de posibilidad HI'!AO15&lt;=Hoja1!$D$7,IF('Tabla de posibilidad Requisitos'!AO15=1,IF('Tabla de posibilidad Localizaci'!AO15=1,1+MAX($C15:AN15),"."),"."),"."),".")</f>
        <v>.</v>
      </c>
      <c r="AP15" t="str">
        <f ca="1">IF('Tabla de posibilidad HG'!AP15&lt;=Hoja1!$D$8,IF('Tabla de posibilidad HI'!AP15&lt;=Hoja1!$D$7,IF('Tabla de posibilidad Requisitos'!AP15=1,IF('Tabla de posibilidad Localizaci'!AP15=1,1+MAX($C15:AO15),"."),"."),"."),".")</f>
        <v>.</v>
      </c>
      <c r="AQ15" t="str">
        <f ca="1">IF('Tabla de posibilidad HG'!AQ15&lt;=Hoja1!$D$8,IF('Tabla de posibilidad HI'!AQ15&lt;=Hoja1!$D$7,IF('Tabla de posibilidad Requisitos'!AQ15=1,IF('Tabla de posibilidad Localizaci'!AQ15=1,1+MAX($C15:AP15),"."),"."),"."),".")</f>
        <v>.</v>
      </c>
      <c r="AR15" t="str">
        <f ca="1">IF('Tabla de posibilidad HG'!AR15&lt;=Hoja1!$D$8,IF('Tabla de posibilidad HI'!AR15&lt;=Hoja1!$D$7,IF('Tabla de posibilidad Requisitos'!AR15=1,IF('Tabla de posibilidad Localizaci'!AR15=1,1+MAX($C15:AQ15),"."),"."),"."),".")</f>
        <v>.</v>
      </c>
      <c r="AS15" t="str">
        <f ca="1">IF('Tabla de posibilidad HG'!AS15&lt;=Hoja1!$D$8,IF('Tabla de posibilidad HI'!AS15&lt;=Hoja1!$D$7,IF('Tabla de posibilidad Requisitos'!AS15=1,IF('Tabla de posibilidad Localizaci'!AS15=1,1+MAX($C15:AR15),"."),"."),"."),".")</f>
        <v>.</v>
      </c>
      <c r="AT15" t="str">
        <f ca="1">IF('Tabla de posibilidad HG'!AT15&lt;=Hoja1!$D$8,IF('Tabla de posibilidad HI'!AT15&lt;=Hoja1!$D$7,IF('Tabla de posibilidad Requisitos'!AT15=1,IF('Tabla de posibilidad Localizaci'!AT15=1,1+MAX($C15:AS15),"."),"."),"."),".")</f>
        <v>.</v>
      </c>
      <c r="AU15" t="str">
        <f ca="1">IF('Tabla de posibilidad HG'!AU15&lt;=Hoja1!$D$8,IF('Tabla de posibilidad HI'!AU15&lt;=Hoja1!$D$7,IF('Tabla de posibilidad Requisitos'!AU15=1,IF('Tabla de posibilidad Localizaci'!AU15=1,1+MAX($C15:AT15),"."),"."),"."),".")</f>
        <v>.</v>
      </c>
      <c r="AV15" t="str">
        <f ca="1">IF('Tabla de posibilidad HG'!AV15&lt;=Hoja1!$D$8,IF('Tabla de posibilidad HI'!AV15&lt;=Hoja1!$D$7,IF('Tabla de posibilidad Requisitos'!AV15=1,IF('Tabla de posibilidad Localizaci'!AV15=1,1+MAX($C15:AU15),"."),"."),"."),".")</f>
        <v>.</v>
      </c>
      <c r="AW15" t="str">
        <f ca="1">IF('Tabla de posibilidad HG'!AW15&lt;=Hoja1!$D$8,IF('Tabla de posibilidad HI'!AW15&lt;=Hoja1!$D$7,IF('Tabla de posibilidad Requisitos'!AW15=1,IF('Tabla de posibilidad Localizaci'!AW15=1,1+MAX($C15:AV15),"."),"."),"."),".")</f>
        <v>.</v>
      </c>
      <c r="AX15" t="str">
        <f ca="1">IF('Tabla de posibilidad HG'!AX15&lt;=Hoja1!$D$8,IF('Tabla de posibilidad HI'!AX15&lt;=Hoja1!$D$7,IF('Tabla de posibilidad Requisitos'!AX15=1,IF('Tabla de posibilidad Localizaci'!AX15=1,1+MAX($C15:AW15),"."),"."),"."),".")</f>
        <v>.</v>
      </c>
      <c r="AY15" t="str">
        <f ca="1">IF('Tabla de posibilidad HG'!AY15&lt;=Hoja1!$D$8,IF('Tabla de posibilidad HI'!AY15&lt;=Hoja1!$D$7,IF('Tabla de posibilidad Requisitos'!AY15=1,IF('Tabla de posibilidad Localizaci'!AY15=1,1+MAX($C15:AX15),"."),"."),"."),".")</f>
        <v>.</v>
      </c>
      <c r="AZ15" t="str">
        <f ca="1">IF('Tabla de posibilidad HG'!AZ15&lt;=Hoja1!$D$8,IF('Tabla de posibilidad HI'!AZ15&lt;=Hoja1!$D$7,IF('Tabla de posibilidad Requisitos'!AZ15=1,IF('Tabla de posibilidad Localizaci'!AZ15=1,1+MAX($C15:AY15),"."),"."),"."),".")</f>
        <v>.</v>
      </c>
      <c r="BA15" t="str">
        <f ca="1">IF('Tabla de posibilidad HG'!BA15&lt;=Hoja1!$D$8,IF('Tabla de posibilidad HI'!BA15&lt;=Hoja1!$D$7,IF('Tabla de posibilidad Requisitos'!BA15=1,IF('Tabla de posibilidad Localizaci'!BA15=1,1+MAX($C15:AZ15),"."),"."),"."),".")</f>
        <v>.</v>
      </c>
      <c r="BB15" t="str">
        <f ca="1">IF('Tabla de posibilidad HG'!BB15&lt;=Hoja1!$D$8,IF('Tabla de posibilidad HI'!BB15&lt;=Hoja1!$D$7,IF('Tabla de posibilidad Requisitos'!BB15=1,IF('Tabla de posibilidad Localizaci'!BB15=1,1+MAX($C15:BA15),"."),"."),"."),".")</f>
        <v>.</v>
      </c>
      <c r="BC15" t="str">
        <f ca="1">IF('Tabla de posibilidad HG'!BC15&lt;=Hoja1!$D$8,IF('Tabla de posibilidad HI'!BC15&lt;=Hoja1!$D$7,IF('Tabla de posibilidad Requisitos'!BC15=1,IF('Tabla de posibilidad Localizaci'!BC15=1,1+MAX($C15:BB15),"."),"."),"."),".")</f>
        <v>.</v>
      </c>
      <c r="BD15" t="str">
        <f ca="1">IF('Tabla de posibilidad HG'!BD15&lt;=Hoja1!$D$8,IF('Tabla de posibilidad HI'!BD15&lt;=Hoja1!$D$7,IF('Tabla de posibilidad Requisitos'!BD15=1,IF('Tabla de posibilidad Localizaci'!BD15=1,1+MAX($C15:BC15),"."),"."),"."),".")</f>
        <v>.</v>
      </c>
      <c r="BE15" t="str">
        <f ca="1">IF('Tabla de posibilidad HG'!BE15&lt;=Hoja1!$D$8,IF('Tabla de posibilidad HI'!BE15&lt;=Hoja1!$D$7,IF('Tabla de posibilidad Requisitos'!BE15=1,IF('Tabla de posibilidad Localizaci'!BE15=1,1+MAX($C15:BD15),"."),"."),"."),".")</f>
        <v>.</v>
      </c>
      <c r="BF15" t="str">
        <f ca="1">IF('Tabla de posibilidad HG'!BF15&lt;=Hoja1!$D$8,IF('Tabla de posibilidad HI'!BF15&lt;=Hoja1!$D$7,IF('Tabla de posibilidad Requisitos'!BF15=1,IF('Tabla de posibilidad Localizaci'!BF15=1,1+MAX($C15:BE15),"."),"."),"."),".")</f>
        <v>.</v>
      </c>
      <c r="BG15" t="str">
        <f ca="1">IF('Tabla de posibilidad HG'!BG15&lt;=Hoja1!$D$8,IF('Tabla de posibilidad HI'!BG15&lt;=Hoja1!$D$7,IF('Tabla de posibilidad Requisitos'!BG15=1,IF('Tabla de posibilidad Localizaci'!BG15=1,1+MAX($C15:BF15),"."),"."),"."),".")</f>
        <v>.</v>
      </c>
      <c r="BH15" t="str">
        <f ca="1">IF('Tabla de posibilidad HG'!BH15&lt;=Hoja1!$D$8,IF('Tabla de posibilidad HI'!BH15&lt;=Hoja1!$D$7,IF('Tabla de posibilidad Requisitos'!BH15=1,IF('Tabla de posibilidad Localizaci'!BH15=1,1+MAX($C15:BG15),"."),"."),"."),".")</f>
        <v>.</v>
      </c>
      <c r="BI15" t="str">
        <f ca="1">IF('Tabla de posibilidad HG'!BI15&lt;=Hoja1!$D$8,IF('Tabla de posibilidad HI'!BI15&lt;=Hoja1!$D$7,IF('Tabla de posibilidad Requisitos'!BI15=1,IF('Tabla de posibilidad Localizaci'!BI15=1,1+MAX($C15:BH15),"."),"."),"."),".")</f>
        <v>.</v>
      </c>
    </row>
    <row r="16" spans="1:61" x14ac:dyDescent="0.25">
      <c r="A16" t="s">
        <v>89</v>
      </c>
      <c r="C16">
        <f ca="1">IF('Tabla de posibilidad HG'!C16&lt;=Hoja1!$D$8,IF('Tabla de posibilidad HI'!C16&lt;=Hoja1!$D$7,IF('Tabla de posibilidad Requisitos'!C16=1,IF('Tabla de posibilidad Localizaci'!C16=1,1,"."),"."),"."),".")</f>
        <v>1</v>
      </c>
      <c r="D16">
        <f ca="1">IF('Tabla de posibilidad HG'!D16&lt;=Hoja1!$D$8,IF('Tabla de posibilidad HI'!D16&lt;=Hoja1!$D$7,IF('Tabla de posibilidad Requisitos'!D16=1,IF('Tabla de posibilidad Localizaci'!D16=1,1+$C16,"."),"."),"."),".")</f>
        <v>2</v>
      </c>
      <c r="E16" t="str">
        <f ca="1">IF('Tabla de posibilidad HG'!E16&lt;=Hoja1!$D$8,IF('Tabla de posibilidad HI'!E16&lt;=Hoja1!$D$7,IF('Tabla de posibilidad Requisitos'!E16=1,IF('Tabla de posibilidad Localizaci'!E16=1,1+MAX($C16:D16),"."),"."),"."),".")</f>
        <v>.</v>
      </c>
      <c r="F16">
        <f ca="1">IF('Tabla de posibilidad HG'!F16&lt;=Hoja1!$D$8,IF('Tabla de posibilidad HI'!F16&lt;=Hoja1!$D$7,IF('Tabla de posibilidad Requisitos'!F16=1,IF('Tabla de posibilidad Localizaci'!F16=1,1+MAX($C16:E16),"."),"."),"."),".")</f>
        <v>3</v>
      </c>
      <c r="G16">
        <f ca="1">IF('Tabla de posibilidad HG'!G16&lt;=Hoja1!$D$8,IF('Tabla de posibilidad HI'!G16&lt;=Hoja1!$D$7,IF('Tabla de posibilidad Requisitos'!G16=1,IF('Tabla de posibilidad Localizaci'!G16=1,1+MAX($C16:F16),"."),"."),"."),".")</f>
        <v>4</v>
      </c>
      <c r="H16">
        <f ca="1">IF('Tabla de posibilidad HG'!H16&lt;=Hoja1!$D$8,IF('Tabla de posibilidad HI'!H16&lt;=Hoja1!$D$7,IF('Tabla de posibilidad Requisitos'!H16=1,IF('Tabla de posibilidad Localizaci'!H16=1,1+MAX($C16:G16),"."),"."),"."),".")</f>
        <v>5</v>
      </c>
      <c r="I16">
        <f ca="1">IF('Tabla de posibilidad HG'!I16&lt;=Hoja1!$D$8,IF('Tabla de posibilidad HI'!I16&lt;=Hoja1!$D$7,IF('Tabla de posibilidad Requisitos'!I16=1,IF('Tabla de posibilidad Localizaci'!I16=1,1+MAX($C16:H16),"."),"."),"."),".")</f>
        <v>6</v>
      </c>
      <c r="J16">
        <f ca="1">IF('Tabla de posibilidad HG'!J16&lt;=Hoja1!$D$8,IF('Tabla de posibilidad HI'!J16&lt;=Hoja1!$D$7,IF('Tabla de posibilidad Requisitos'!J16=1,IF('Tabla de posibilidad Localizaci'!J16=1,1+MAX($C16:I16),"."),"."),"."),".")</f>
        <v>7</v>
      </c>
      <c r="K16">
        <f ca="1">IF('Tabla de posibilidad HG'!K16&lt;=Hoja1!$D$8,IF('Tabla de posibilidad HI'!K16&lt;=Hoja1!$D$7,IF('Tabla de posibilidad Requisitos'!K16=1,IF('Tabla de posibilidad Localizaci'!K16=1,1+MAX($C16:J16),"."),"."),"."),".")</f>
        <v>8</v>
      </c>
      <c r="L16" t="str">
        <f ca="1">IF('Tabla de posibilidad HG'!L16&lt;=Hoja1!$D$8,IF('Tabla de posibilidad HI'!L16&lt;=Hoja1!$D$7,IF('Tabla de posibilidad Requisitos'!L16=1,IF('Tabla de posibilidad Localizaci'!L16=1,1+MAX($C16:K16),"."),"."),"."),".")</f>
        <v>.</v>
      </c>
      <c r="M16" t="str">
        <f ca="1">IF('Tabla de posibilidad HG'!M16&lt;=Hoja1!$D$8,IF('Tabla de posibilidad HI'!M16&lt;=Hoja1!$D$7,IF('Tabla de posibilidad Requisitos'!M16=1,IF('Tabla de posibilidad Localizaci'!M16=1,1+MAX($C16:L16),"."),"."),"."),".")</f>
        <v>.</v>
      </c>
      <c r="N16">
        <f ca="1">IF('Tabla de posibilidad HG'!N16&lt;=Hoja1!$D$8,IF('Tabla de posibilidad HI'!N16&lt;=Hoja1!$D$7,IF('Tabla de posibilidad Requisitos'!N16=1,IF('Tabla de posibilidad Localizaci'!N16=1,1+MAX($C16:M16),"."),"."),"."),".")</f>
        <v>9</v>
      </c>
      <c r="O16">
        <f ca="1">IF('Tabla de posibilidad HG'!O16&lt;=Hoja1!$D$8,IF('Tabla de posibilidad HI'!O16&lt;=Hoja1!$D$7,IF('Tabla de posibilidad Requisitos'!O16=1,IF('Tabla de posibilidad Localizaci'!O16=1,1+MAX($C16:N16),"."),"."),"."),".")</f>
        <v>10</v>
      </c>
      <c r="P16">
        <f ca="1">IF('Tabla de posibilidad HG'!P16&lt;=Hoja1!$D$8,IF('Tabla de posibilidad HI'!P16&lt;=Hoja1!$D$7,IF('Tabla de posibilidad Requisitos'!P16=1,IF('Tabla de posibilidad Localizaci'!P16=1,1+MAX($C16:O16),"."),"."),"."),".")</f>
        <v>11</v>
      </c>
      <c r="Q16">
        <f ca="1">IF('Tabla de posibilidad HG'!Q16&lt;=Hoja1!$D$8,IF('Tabla de posibilidad HI'!Q16&lt;=Hoja1!$D$7,IF('Tabla de posibilidad Requisitos'!Q16=1,IF('Tabla de posibilidad Localizaci'!Q16=1,1+MAX($C16:P16),"."),"."),"."),".")</f>
        <v>12</v>
      </c>
      <c r="R16" t="str">
        <f ca="1">IF('Tabla de posibilidad HG'!R16&lt;=Hoja1!$D$8,IF('Tabla de posibilidad HI'!R16&lt;=Hoja1!$D$7,IF('Tabla de posibilidad Requisitos'!R16=1,IF('Tabla de posibilidad Localizaci'!R16=1,1+MAX($C16:Q16),"."),"."),"."),".")</f>
        <v>.</v>
      </c>
      <c r="S16" t="str">
        <f ca="1">IF('Tabla de posibilidad HG'!S16&lt;=Hoja1!$D$8,IF('Tabla de posibilidad HI'!S16&lt;=Hoja1!$D$7,IF('Tabla de posibilidad Requisitos'!S16=1,IF('Tabla de posibilidad Localizaci'!S16=1,1+MAX($C16:R16),"."),"."),"."),".")</f>
        <v>.</v>
      </c>
      <c r="T16" t="str">
        <f ca="1">IF('Tabla de posibilidad HG'!T16&lt;=Hoja1!$D$8,IF('Tabla de posibilidad HI'!T16&lt;=Hoja1!$D$7,IF('Tabla de posibilidad Requisitos'!T16=1,IF('Tabla de posibilidad Localizaci'!T16=1,1+MAX($C16:S16),"."),"."),"."),".")</f>
        <v>.</v>
      </c>
      <c r="U16" t="str">
        <f ca="1">IF('Tabla de posibilidad HG'!U16&lt;=Hoja1!$D$8,IF('Tabla de posibilidad HI'!U16&lt;=Hoja1!$D$7,IF('Tabla de posibilidad Requisitos'!U16=1,IF('Tabla de posibilidad Localizaci'!U16=1,1+MAX($C16:T16),"."),"."),"."),".")</f>
        <v>.</v>
      </c>
      <c r="V16" t="str">
        <f ca="1">IF('Tabla de posibilidad HG'!V16&lt;=Hoja1!$D$8,IF('Tabla de posibilidad HI'!V16&lt;=Hoja1!$D$7,IF('Tabla de posibilidad Requisitos'!V16=1,IF('Tabla de posibilidad Localizaci'!V16=1,1+MAX($C16:U16),"."),"."),"."),".")</f>
        <v>.</v>
      </c>
      <c r="W16" t="str">
        <f ca="1">IF('Tabla de posibilidad HG'!W16&lt;=Hoja1!$D$8,IF('Tabla de posibilidad HI'!W16&lt;=Hoja1!$D$7,IF('Tabla de posibilidad Requisitos'!W16=1,IF('Tabla de posibilidad Localizaci'!W16=1,1+MAX($C16:V16),"."),"."),"."),".")</f>
        <v>.</v>
      </c>
      <c r="X16">
        <f ca="1">IF('Tabla de posibilidad HG'!X16&lt;=Hoja1!$D$8,IF('Tabla de posibilidad HI'!X16&lt;=Hoja1!$D$7,IF('Tabla de posibilidad Requisitos'!X16=1,IF('Tabla de posibilidad Localizaci'!X16=1,1+MAX($C16:W16),"."),"."),"."),".")</f>
        <v>13</v>
      </c>
      <c r="Y16" t="str">
        <f ca="1">IF('Tabla de posibilidad HG'!Y16&lt;=Hoja1!$D$8,IF('Tabla de posibilidad HI'!Y16&lt;=Hoja1!$D$7,IF('Tabla de posibilidad Requisitos'!Y16=1,IF('Tabla de posibilidad Localizaci'!Y16=1,1+MAX($C16:X16),"."),"."),"."),".")</f>
        <v>.</v>
      </c>
      <c r="Z16">
        <f ca="1">IF('Tabla de posibilidad HG'!Z16&lt;=Hoja1!$D$8,IF('Tabla de posibilidad HI'!Z16&lt;=Hoja1!$D$7,IF('Tabla de posibilidad Requisitos'!Z16=1,IF('Tabla de posibilidad Localizaci'!Z16=1,1+MAX($C16:Y16),"."),"."),"."),".")</f>
        <v>14</v>
      </c>
      <c r="AA16">
        <f ca="1">IF('Tabla de posibilidad HG'!AA16&lt;=Hoja1!$D$8,IF('Tabla de posibilidad HI'!AA16&lt;=Hoja1!$D$7,IF('Tabla de posibilidad Requisitos'!AA16=1,IF('Tabla de posibilidad Localizaci'!AA16=1,1+MAX($C16:Z16),"."),"."),"."),".")</f>
        <v>15</v>
      </c>
      <c r="AB16">
        <f ca="1">IF('Tabla de posibilidad HG'!AB16&lt;=Hoja1!$D$8,IF('Tabla de posibilidad HI'!AB16&lt;=Hoja1!$D$7,IF('Tabla de posibilidad Requisitos'!AB16=1,IF('Tabla de posibilidad Localizaci'!AB16=1,1+MAX($C16:AA16),"."),"."),"."),".")</f>
        <v>16</v>
      </c>
      <c r="AC16">
        <f ca="1">IF('Tabla de posibilidad HG'!AC16&lt;=Hoja1!$D$8,IF('Tabla de posibilidad HI'!AC16&lt;=Hoja1!$D$7,IF('Tabla de posibilidad Requisitos'!AC16=1,IF('Tabla de posibilidad Localizaci'!AC16=1,1+MAX($C16:AB16),"."),"."),"."),".")</f>
        <v>17</v>
      </c>
      <c r="AD16">
        <f ca="1">IF('Tabla de posibilidad HG'!AD16&lt;=Hoja1!$D$8,IF('Tabla de posibilidad HI'!AD16&lt;=Hoja1!$D$7,IF('Tabla de posibilidad Requisitos'!AD16=1,IF('Tabla de posibilidad Localizaci'!AD16=1,1+MAX($C16:AC16),"."),"."),"."),".")</f>
        <v>18</v>
      </c>
      <c r="AE16">
        <f ca="1">IF('Tabla de posibilidad HG'!AE16&lt;=Hoja1!$D$8,IF('Tabla de posibilidad HI'!AE16&lt;=Hoja1!$D$7,IF('Tabla de posibilidad Requisitos'!AE16=1,IF('Tabla de posibilidad Localizaci'!AE16=1,1+MAX($C16:AD16),"."),"."),"."),".")</f>
        <v>19</v>
      </c>
      <c r="AF16">
        <f ca="1">IF('Tabla de posibilidad HG'!AF16&lt;=Hoja1!$D$8,IF('Tabla de posibilidad HI'!AF16&lt;=Hoja1!$D$7,IF('Tabla de posibilidad Requisitos'!AF16=1,IF('Tabla de posibilidad Localizaci'!AF16=1,1+MAX($C16:AE16),"."),"."),"."),".")</f>
        <v>20</v>
      </c>
      <c r="AG16">
        <f ca="1">IF('Tabla de posibilidad HG'!AG16&lt;=Hoja1!$D$8,IF('Tabla de posibilidad HI'!AG16&lt;=Hoja1!$D$7,IF('Tabla de posibilidad Requisitos'!AG16=1,IF('Tabla de posibilidad Localizaci'!AG16=1,1+MAX($C16:AF16),"."),"."),"."),".")</f>
        <v>21</v>
      </c>
      <c r="AH16">
        <f ca="1">IF('Tabla de posibilidad HG'!AH16&lt;=Hoja1!$D$8,IF('Tabla de posibilidad HI'!AH16&lt;=Hoja1!$D$7,IF('Tabla de posibilidad Requisitos'!AH16=1,IF('Tabla de posibilidad Localizaci'!AH16=1,1+MAX($C16:AG16),"."),"."),"."),".")</f>
        <v>22</v>
      </c>
      <c r="AI16">
        <f ca="1">IF('Tabla de posibilidad HG'!AI16&lt;=Hoja1!$D$8,IF('Tabla de posibilidad HI'!AI16&lt;=Hoja1!$D$7,IF('Tabla de posibilidad Requisitos'!AI16=1,IF('Tabla de posibilidad Localizaci'!AI16=1,1+MAX($C16:AH16),"."),"."),"."),".")</f>
        <v>23</v>
      </c>
      <c r="AJ16">
        <f ca="1">IF('Tabla de posibilidad HG'!AJ16&lt;=Hoja1!$D$8,IF('Tabla de posibilidad HI'!AJ16&lt;=Hoja1!$D$7,IF('Tabla de posibilidad Requisitos'!AJ16=1,IF('Tabla de posibilidad Localizaci'!AJ16=1,1+MAX($C16:AI16),"."),"."),"."),".")</f>
        <v>24</v>
      </c>
      <c r="AK16" t="str">
        <f ca="1">IF('Tabla de posibilidad HG'!AK16&lt;=Hoja1!$D$8,IF('Tabla de posibilidad HI'!AK16&lt;=Hoja1!$D$7,IF('Tabla de posibilidad Requisitos'!AK16=1,IF('Tabla de posibilidad Localizaci'!AK16=1,1+MAX($C16:AJ16),"."),"."),"."),".")</f>
        <v>.</v>
      </c>
      <c r="AL16" t="str">
        <f ca="1">IF('Tabla de posibilidad HG'!AL16&lt;=Hoja1!$D$8,IF('Tabla de posibilidad HI'!AL16&lt;=Hoja1!$D$7,IF('Tabla de posibilidad Requisitos'!AL16=1,IF('Tabla de posibilidad Localizaci'!AL16=1,1+MAX($C16:AK16),"."),"."),"."),".")</f>
        <v>.</v>
      </c>
      <c r="AM16" t="str">
        <f ca="1">IF('Tabla de posibilidad HG'!AM16&lt;=Hoja1!$D$8,IF('Tabla de posibilidad HI'!AM16&lt;=Hoja1!$D$7,IF('Tabla de posibilidad Requisitos'!AM16=1,IF('Tabla de posibilidad Localizaci'!AM16=1,1+MAX($C16:AL16),"."),"."),"."),".")</f>
        <v>.</v>
      </c>
      <c r="AN16" t="str">
        <f ca="1">IF('Tabla de posibilidad HG'!AN16&lt;=Hoja1!$D$8,IF('Tabla de posibilidad HI'!AN16&lt;=Hoja1!$D$7,IF('Tabla de posibilidad Requisitos'!AN16=1,IF('Tabla de posibilidad Localizaci'!AN16=1,1+MAX($C16:AM16),"."),"."),"."),".")</f>
        <v>.</v>
      </c>
      <c r="AO16">
        <f ca="1">IF('Tabla de posibilidad HG'!AO16&lt;=Hoja1!$D$8,IF('Tabla de posibilidad HI'!AO16&lt;=Hoja1!$D$7,IF('Tabla de posibilidad Requisitos'!AO16=1,IF('Tabla de posibilidad Localizaci'!AO16=1,1+MAX($C16:AN16),"."),"."),"."),".")</f>
        <v>25</v>
      </c>
      <c r="AP16">
        <f ca="1">IF('Tabla de posibilidad HG'!AP16&lt;=Hoja1!$D$8,IF('Tabla de posibilidad HI'!AP16&lt;=Hoja1!$D$7,IF('Tabla de posibilidad Requisitos'!AP16=1,IF('Tabla de posibilidad Localizaci'!AP16=1,1+MAX($C16:AO16),"."),"."),"."),".")</f>
        <v>26</v>
      </c>
      <c r="AQ16">
        <f ca="1">IF('Tabla de posibilidad HG'!AQ16&lt;=Hoja1!$D$8,IF('Tabla de posibilidad HI'!AQ16&lt;=Hoja1!$D$7,IF('Tabla de posibilidad Requisitos'!AQ16=1,IF('Tabla de posibilidad Localizaci'!AQ16=1,1+MAX($C16:AP16),"."),"."),"."),".")</f>
        <v>27</v>
      </c>
      <c r="AR16">
        <f ca="1">IF('Tabla de posibilidad HG'!AR16&lt;=Hoja1!$D$8,IF('Tabla de posibilidad HI'!AR16&lt;=Hoja1!$D$7,IF('Tabla de posibilidad Requisitos'!AR16=1,IF('Tabla de posibilidad Localizaci'!AR16=1,1+MAX($C16:AQ16),"."),"."),"."),".")</f>
        <v>28</v>
      </c>
      <c r="AS16">
        <f ca="1">IF('Tabla de posibilidad HG'!AS16&lt;=Hoja1!$D$8,IF('Tabla de posibilidad HI'!AS16&lt;=Hoja1!$D$7,IF('Tabla de posibilidad Requisitos'!AS16=1,IF('Tabla de posibilidad Localizaci'!AS16=1,1+MAX($C16:AR16),"."),"."),"."),".")</f>
        <v>29</v>
      </c>
      <c r="AT16">
        <f ca="1">IF('Tabla de posibilidad HG'!AT16&lt;=Hoja1!$D$8,IF('Tabla de posibilidad HI'!AT16&lt;=Hoja1!$D$7,IF('Tabla de posibilidad Requisitos'!AT16=1,IF('Tabla de posibilidad Localizaci'!AT16=1,1+MAX($C16:AS16),"."),"."),"."),".")</f>
        <v>30</v>
      </c>
      <c r="AU16">
        <f ca="1">IF('Tabla de posibilidad HG'!AU16&lt;=Hoja1!$D$8,IF('Tabla de posibilidad HI'!AU16&lt;=Hoja1!$D$7,IF('Tabla de posibilidad Requisitos'!AU16=1,IF('Tabla de posibilidad Localizaci'!AU16=1,1+MAX($C16:AT16),"."),"."),"."),".")</f>
        <v>31</v>
      </c>
      <c r="AV16">
        <f ca="1">IF('Tabla de posibilidad HG'!AV16&lt;=Hoja1!$D$8,IF('Tabla de posibilidad HI'!AV16&lt;=Hoja1!$D$7,IF('Tabla de posibilidad Requisitos'!AV16=1,IF('Tabla de posibilidad Localizaci'!AV16=1,1+MAX($C16:AU16),"."),"."),"."),".")</f>
        <v>32</v>
      </c>
      <c r="AW16">
        <f ca="1">IF('Tabla de posibilidad HG'!AW16&lt;=Hoja1!$D$8,IF('Tabla de posibilidad HI'!AW16&lt;=Hoja1!$D$7,IF('Tabla de posibilidad Requisitos'!AW16=1,IF('Tabla de posibilidad Localizaci'!AW16=1,1+MAX($C16:AV16),"."),"."),"."),".")</f>
        <v>33</v>
      </c>
      <c r="AX16">
        <f ca="1">IF('Tabla de posibilidad HG'!AX16&lt;=Hoja1!$D$8,IF('Tabla de posibilidad HI'!AX16&lt;=Hoja1!$D$7,IF('Tabla de posibilidad Requisitos'!AX16=1,IF('Tabla de posibilidad Localizaci'!AX16=1,1+MAX($C16:AW16),"."),"."),"."),".")</f>
        <v>34</v>
      </c>
      <c r="AY16">
        <f ca="1">IF('Tabla de posibilidad HG'!AY16&lt;=Hoja1!$D$8,IF('Tabla de posibilidad HI'!AY16&lt;=Hoja1!$D$7,IF('Tabla de posibilidad Requisitos'!AY16=1,IF('Tabla de posibilidad Localizaci'!AY16=1,1+MAX($C16:AX16),"."),"."),"."),".")</f>
        <v>35</v>
      </c>
      <c r="AZ16">
        <f ca="1">IF('Tabla de posibilidad HG'!AZ16&lt;=Hoja1!$D$8,IF('Tabla de posibilidad HI'!AZ16&lt;=Hoja1!$D$7,IF('Tabla de posibilidad Requisitos'!AZ16=1,IF('Tabla de posibilidad Localizaci'!AZ16=1,1+MAX($C16:AY16),"."),"."),"."),".")</f>
        <v>36</v>
      </c>
      <c r="BA16">
        <f ca="1">IF('Tabla de posibilidad HG'!BA16&lt;=Hoja1!$D$8,IF('Tabla de posibilidad HI'!BA16&lt;=Hoja1!$D$7,IF('Tabla de posibilidad Requisitos'!BA16=1,IF('Tabla de posibilidad Localizaci'!BA16=1,1+MAX($C16:AZ16),"."),"."),"."),".")</f>
        <v>37</v>
      </c>
      <c r="BB16">
        <f ca="1">IF('Tabla de posibilidad HG'!BB16&lt;=Hoja1!$D$8,IF('Tabla de posibilidad HI'!BB16&lt;=Hoja1!$D$7,IF('Tabla de posibilidad Requisitos'!BB16=1,IF('Tabla de posibilidad Localizaci'!BB16=1,1+MAX($C16:BA16),"."),"."),"."),".")</f>
        <v>38</v>
      </c>
      <c r="BC16">
        <f ca="1">IF('Tabla de posibilidad HG'!BC16&lt;=Hoja1!$D$8,IF('Tabla de posibilidad HI'!BC16&lt;=Hoja1!$D$7,IF('Tabla de posibilidad Requisitos'!BC16=1,IF('Tabla de posibilidad Localizaci'!BC16=1,1+MAX($C16:BB16),"."),"."),"."),".")</f>
        <v>39</v>
      </c>
      <c r="BD16">
        <f ca="1">IF('Tabla de posibilidad HG'!BD16&lt;=Hoja1!$D$8,IF('Tabla de posibilidad HI'!BD16&lt;=Hoja1!$D$7,IF('Tabla de posibilidad Requisitos'!BD16=1,IF('Tabla de posibilidad Localizaci'!BD16=1,1+MAX($C16:BC16),"."),"."),"."),".")</f>
        <v>40</v>
      </c>
      <c r="BE16">
        <f ca="1">IF('Tabla de posibilidad HG'!BE16&lt;=Hoja1!$D$8,IF('Tabla de posibilidad HI'!BE16&lt;=Hoja1!$D$7,IF('Tabla de posibilidad Requisitos'!BE16=1,IF('Tabla de posibilidad Localizaci'!BE16=1,1+MAX($C16:BD16),"."),"."),"."),".")</f>
        <v>41</v>
      </c>
      <c r="BF16">
        <f ca="1">IF('Tabla de posibilidad HG'!BF16&lt;=Hoja1!$D$8,IF('Tabla de posibilidad HI'!BF16&lt;=Hoja1!$D$7,IF('Tabla de posibilidad Requisitos'!BF16=1,IF('Tabla de posibilidad Localizaci'!BF16=1,1+MAX($C16:BE16),"."),"."),"."),".")</f>
        <v>42</v>
      </c>
      <c r="BG16">
        <f ca="1">IF('Tabla de posibilidad HG'!BG16&lt;=Hoja1!$D$8,IF('Tabla de posibilidad HI'!BG16&lt;=Hoja1!$D$7,IF('Tabla de posibilidad Requisitos'!BG16=1,IF('Tabla de posibilidad Localizaci'!BG16=1,1+MAX($C16:BF16),"."),"."),"."),".")</f>
        <v>43</v>
      </c>
      <c r="BH16">
        <f ca="1">IF('Tabla de posibilidad HG'!BH16&lt;=Hoja1!$D$8,IF('Tabla de posibilidad HI'!BH16&lt;=Hoja1!$D$7,IF('Tabla de posibilidad Requisitos'!BH16=1,IF('Tabla de posibilidad Localizaci'!BH16=1,1+MAX($C16:BG16),"."),"."),"."),".")</f>
        <v>44</v>
      </c>
      <c r="BI16">
        <f ca="1">IF('Tabla de posibilidad HG'!BI16&lt;=Hoja1!$D$8,IF('Tabla de posibilidad HI'!BI16&lt;=Hoja1!$D$7,IF('Tabla de posibilidad Requisitos'!BI16=1,IF('Tabla de posibilidad Localizaci'!BI16=1,1+MAX($C16:BH16),"."),"."),"."),".")</f>
        <v>45</v>
      </c>
    </row>
    <row r="17" spans="1:61" x14ac:dyDescent="0.25">
      <c r="A17" t="s">
        <v>91</v>
      </c>
      <c r="C17" t="str">
        <f ca="1">IF('Tabla de posibilidad HG'!C17&lt;=Hoja1!$D$8,IF('Tabla de posibilidad HI'!C17&lt;=Hoja1!$D$7,IF('Tabla de posibilidad Requisitos'!C17=1,IF('Tabla de posibilidad Localizaci'!C17=1,1,"."),"."),"."),".")</f>
        <v>.</v>
      </c>
      <c r="D17" t="str">
        <f ca="1">IF('Tabla de posibilidad HG'!D17&lt;=Hoja1!$D$8,IF('Tabla de posibilidad HI'!D17&lt;=Hoja1!$D$7,IF('Tabla de posibilidad Requisitos'!D17=1,IF('Tabla de posibilidad Localizaci'!D17=1,1+$C17,"."),"."),"."),".")</f>
        <v>.</v>
      </c>
      <c r="E17">
        <f ca="1">IF('Tabla de posibilidad HG'!E17&lt;=Hoja1!$D$8,IF('Tabla de posibilidad HI'!E17&lt;=Hoja1!$D$7,IF('Tabla de posibilidad Requisitos'!E17=1,IF('Tabla de posibilidad Localizaci'!E17=1,1+MAX($C17:D17),"."),"."),"."),".")</f>
        <v>1</v>
      </c>
      <c r="F17" t="str">
        <f ca="1">IF('Tabla de posibilidad HG'!F17&lt;=Hoja1!$D$8,IF('Tabla de posibilidad HI'!F17&lt;=Hoja1!$D$7,IF('Tabla de posibilidad Requisitos'!F17=1,IF('Tabla de posibilidad Localizaci'!F17=1,1+MAX($C17:E17),"."),"."),"."),".")</f>
        <v>.</v>
      </c>
      <c r="G17" t="str">
        <f ca="1">IF('Tabla de posibilidad HG'!G17&lt;=Hoja1!$D$8,IF('Tabla de posibilidad HI'!G17&lt;=Hoja1!$D$7,IF('Tabla de posibilidad Requisitos'!G17=1,IF('Tabla de posibilidad Localizaci'!G17=1,1+MAX($C17:F17),"."),"."),"."),".")</f>
        <v>.</v>
      </c>
      <c r="H17" t="str">
        <f ca="1">IF('Tabla de posibilidad HG'!H17&lt;=Hoja1!$D$8,IF('Tabla de posibilidad HI'!H17&lt;=Hoja1!$D$7,IF('Tabla de posibilidad Requisitos'!H17=1,IF('Tabla de posibilidad Localizaci'!H17=1,1+MAX($C17:G17),"."),"."),"."),".")</f>
        <v>.</v>
      </c>
      <c r="I17" t="str">
        <f ca="1">IF('Tabla de posibilidad HG'!I17&lt;=Hoja1!$D$8,IF('Tabla de posibilidad HI'!I17&lt;=Hoja1!$D$7,IF('Tabla de posibilidad Requisitos'!I17=1,IF('Tabla de posibilidad Localizaci'!I17=1,1+MAX($C17:H17),"."),"."),"."),".")</f>
        <v>.</v>
      </c>
      <c r="J17" t="str">
        <f ca="1">IF('Tabla de posibilidad HG'!J17&lt;=Hoja1!$D$8,IF('Tabla de posibilidad HI'!J17&lt;=Hoja1!$D$7,IF('Tabla de posibilidad Requisitos'!J17=1,IF('Tabla de posibilidad Localizaci'!J17=1,1+MAX($C17:I17),"."),"."),"."),".")</f>
        <v>.</v>
      </c>
      <c r="K17" t="str">
        <f ca="1">IF('Tabla de posibilidad HG'!K17&lt;=Hoja1!$D$8,IF('Tabla de posibilidad HI'!K17&lt;=Hoja1!$D$7,IF('Tabla de posibilidad Requisitos'!K17=1,IF('Tabla de posibilidad Localizaci'!K17=1,1+MAX($C17:J17),"."),"."),"."),".")</f>
        <v>.</v>
      </c>
      <c r="L17" t="str">
        <f ca="1">IF('Tabla de posibilidad HG'!L17&lt;=Hoja1!$D$8,IF('Tabla de posibilidad HI'!L17&lt;=Hoja1!$D$7,IF('Tabla de posibilidad Requisitos'!L17=1,IF('Tabla de posibilidad Localizaci'!L17=1,1+MAX($C17:K17),"."),"."),"."),".")</f>
        <v>.</v>
      </c>
      <c r="M17" t="str">
        <f ca="1">IF('Tabla de posibilidad HG'!M17&lt;=Hoja1!$D$8,IF('Tabla de posibilidad HI'!M17&lt;=Hoja1!$D$7,IF('Tabla de posibilidad Requisitos'!M17=1,IF('Tabla de posibilidad Localizaci'!M17=1,1+MAX($C17:L17),"."),"."),"."),".")</f>
        <v>.</v>
      </c>
      <c r="N17" t="str">
        <f ca="1">IF('Tabla de posibilidad HG'!N17&lt;=Hoja1!$D$8,IF('Tabla de posibilidad HI'!N17&lt;=Hoja1!$D$7,IF('Tabla de posibilidad Requisitos'!N17=1,IF('Tabla de posibilidad Localizaci'!N17=1,1+MAX($C17:M17),"."),"."),"."),".")</f>
        <v>.</v>
      </c>
      <c r="O17" t="str">
        <f ca="1">IF('Tabla de posibilidad HG'!O17&lt;=Hoja1!$D$8,IF('Tabla de posibilidad HI'!O17&lt;=Hoja1!$D$7,IF('Tabla de posibilidad Requisitos'!O17=1,IF('Tabla de posibilidad Localizaci'!O17=1,1+MAX($C17:N17),"."),"."),"."),".")</f>
        <v>.</v>
      </c>
      <c r="P17" t="str">
        <f ca="1">IF('Tabla de posibilidad HG'!P17&lt;=Hoja1!$D$8,IF('Tabla de posibilidad HI'!P17&lt;=Hoja1!$D$7,IF('Tabla de posibilidad Requisitos'!P17=1,IF('Tabla de posibilidad Localizaci'!P17=1,1+MAX($C17:O17),"."),"."),"."),".")</f>
        <v>.</v>
      </c>
      <c r="Q17" t="str">
        <f ca="1">IF('Tabla de posibilidad HG'!Q17&lt;=Hoja1!$D$8,IF('Tabla de posibilidad HI'!Q17&lt;=Hoja1!$D$7,IF('Tabla de posibilidad Requisitos'!Q17=1,IF('Tabla de posibilidad Localizaci'!Q17=1,1+MAX($C17:P17),"."),"."),"."),".")</f>
        <v>.</v>
      </c>
      <c r="R17" t="str">
        <f ca="1">IF('Tabla de posibilidad HG'!R17&lt;=Hoja1!$D$8,IF('Tabla de posibilidad HI'!R17&lt;=Hoja1!$D$7,IF('Tabla de posibilidad Requisitos'!R17=1,IF('Tabla de posibilidad Localizaci'!R17=1,1+MAX($C17:Q17),"."),"."),"."),".")</f>
        <v>.</v>
      </c>
      <c r="S17" t="str">
        <f ca="1">IF('Tabla de posibilidad HG'!S17&lt;=Hoja1!$D$8,IF('Tabla de posibilidad HI'!S17&lt;=Hoja1!$D$7,IF('Tabla de posibilidad Requisitos'!S17=1,IF('Tabla de posibilidad Localizaci'!S17=1,1+MAX($C17:R17),"."),"."),"."),".")</f>
        <v>.</v>
      </c>
      <c r="T17" t="str">
        <f ca="1">IF('Tabla de posibilidad HG'!T17&lt;=Hoja1!$D$8,IF('Tabla de posibilidad HI'!T17&lt;=Hoja1!$D$7,IF('Tabla de posibilidad Requisitos'!T17=1,IF('Tabla de posibilidad Localizaci'!T17=1,1+MAX($C17:S17),"."),"."),"."),".")</f>
        <v>.</v>
      </c>
      <c r="U17" t="str">
        <f ca="1">IF('Tabla de posibilidad HG'!U17&lt;=Hoja1!$D$8,IF('Tabla de posibilidad HI'!U17&lt;=Hoja1!$D$7,IF('Tabla de posibilidad Requisitos'!U17=1,IF('Tabla de posibilidad Localizaci'!U17=1,1+MAX($C17:T17),"."),"."),"."),".")</f>
        <v>.</v>
      </c>
      <c r="V17" t="str">
        <f ca="1">IF('Tabla de posibilidad HG'!V17&lt;=Hoja1!$D$8,IF('Tabla de posibilidad HI'!V17&lt;=Hoja1!$D$7,IF('Tabla de posibilidad Requisitos'!V17=1,IF('Tabla de posibilidad Localizaci'!V17=1,1+MAX($C17:U17),"."),"."),"."),".")</f>
        <v>.</v>
      </c>
      <c r="W17" t="str">
        <f ca="1">IF('Tabla de posibilidad HG'!W17&lt;=Hoja1!$D$8,IF('Tabla de posibilidad HI'!W17&lt;=Hoja1!$D$7,IF('Tabla de posibilidad Requisitos'!W17=1,IF('Tabla de posibilidad Localizaci'!W17=1,1+MAX($C17:V17),"."),"."),"."),".")</f>
        <v>.</v>
      </c>
      <c r="X17" t="str">
        <f ca="1">IF('Tabla de posibilidad HG'!X17&lt;=Hoja1!$D$8,IF('Tabla de posibilidad HI'!X17&lt;=Hoja1!$D$7,IF('Tabla de posibilidad Requisitos'!X17=1,IF('Tabla de posibilidad Localizaci'!X17=1,1+MAX($C17:W17),"."),"."),"."),".")</f>
        <v>.</v>
      </c>
      <c r="Y17">
        <f ca="1">IF('Tabla de posibilidad HG'!Y17&lt;=Hoja1!$D$8,IF('Tabla de posibilidad HI'!Y17&lt;=Hoja1!$D$7,IF('Tabla de posibilidad Requisitos'!Y17=1,IF('Tabla de posibilidad Localizaci'!Y17=1,1+MAX($C17:X17),"."),"."),"."),".")</f>
        <v>2</v>
      </c>
      <c r="Z17" t="str">
        <f ca="1">IF('Tabla de posibilidad HG'!Z17&lt;=Hoja1!$D$8,IF('Tabla de posibilidad HI'!Z17&lt;=Hoja1!$D$7,IF('Tabla de posibilidad Requisitos'!Z17=1,IF('Tabla de posibilidad Localizaci'!Z17=1,1+MAX($C17:Y17),"."),"."),"."),".")</f>
        <v>.</v>
      </c>
      <c r="AA17" t="str">
        <f ca="1">IF('Tabla de posibilidad HG'!AA17&lt;=Hoja1!$D$8,IF('Tabla de posibilidad HI'!AA17&lt;=Hoja1!$D$7,IF('Tabla de posibilidad Requisitos'!AA17=1,IF('Tabla de posibilidad Localizaci'!AA17=1,1+MAX($C17:Z17),"."),"."),"."),".")</f>
        <v>.</v>
      </c>
      <c r="AB17" t="str">
        <f ca="1">IF('Tabla de posibilidad HG'!AB17&lt;=Hoja1!$D$8,IF('Tabla de posibilidad HI'!AB17&lt;=Hoja1!$D$7,IF('Tabla de posibilidad Requisitos'!AB17=1,IF('Tabla de posibilidad Localizaci'!AB17=1,1+MAX($C17:AA17),"."),"."),"."),".")</f>
        <v>.</v>
      </c>
      <c r="AC17" t="str">
        <f ca="1">IF('Tabla de posibilidad HG'!AC17&lt;=Hoja1!$D$8,IF('Tabla de posibilidad HI'!AC17&lt;=Hoja1!$D$7,IF('Tabla de posibilidad Requisitos'!AC17=1,IF('Tabla de posibilidad Localizaci'!AC17=1,1+MAX($C17:AB17),"."),"."),"."),".")</f>
        <v>.</v>
      </c>
      <c r="AD17" t="str">
        <f ca="1">IF('Tabla de posibilidad HG'!AD17&lt;=Hoja1!$D$8,IF('Tabla de posibilidad HI'!AD17&lt;=Hoja1!$D$7,IF('Tabla de posibilidad Requisitos'!AD17=1,IF('Tabla de posibilidad Localizaci'!AD17=1,1+MAX($C17:AC17),"."),"."),"."),".")</f>
        <v>.</v>
      </c>
      <c r="AE17" t="str">
        <f ca="1">IF('Tabla de posibilidad HG'!AE17&lt;=Hoja1!$D$8,IF('Tabla de posibilidad HI'!AE17&lt;=Hoja1!$D$7,IF('Tabla de posibilidad Requisitos'!AE17=1,IF('Tabla de posibilidad Localizaci'!AE17=1,1+MAX($C17:AD17),"."),"."),"."),".")</f>
        <v>.</v>
      </c>
      <c r="AF17" t="str">
        <f ca="1">IF('Tabla de posibilidad HG'!AF17&lt;=Hoja1!$D$8,IF('Tabla de posibilidad HI'!AF17&lt;=Hoja1!$D$7,IF('Tabla de posibilidad Requisitos'!AF17=1,IF('Tabla de posibilidad Localizaci'!AF17=1,1+MAX($C17:AE17),"."),"."),"."),".")</f>
        <v>.</v>
      </c>
      <c r="AG17" t="str">
        <f ca="1">IF('Tabla de posibilidad HG'!AG17&lt;=Hoja1!$D$8,IF('Tabla de posibilidad HI'!AG17&lt;=Hoja1!$D$7,IF('Tabla de posibilidad Requisitos'!AG17=1,IF('Tabla de posibilidad Localizaci'!AG17=1,1+MAX($C17:AF17),"."),"."),"."),".")</f>
        <v>.</v>
      </c>
      <c r="AH17" t="str">
        <f ca="1">IF('Tabla de posibilidad HG'!AH17&lt;=Hoja1!$D$8,IF('Tabla de posibilidad HI'!AH17&lt;=Hoja1!$D$7,IF('Tabla de posibilidad Requisitos'!AH17=1,IF('Tabla de posibilidad Localizaci'!AH17=1,1+MAX($C17:AG17),"."),"."),"."),".")</f>
        <v>.</v>
      </c>
      <c r="AI17" t="str">
        <f ca="1">IF('Tabla de posibilidad HG'!AI17&lt;=Hoja1!$D$8,IF('Tabla de posibilidad HI'!AI17&lt;=Hoja1!$D$7,IF('Tabla de posibilidad Requisitos'!AI17=1,IF('Tabla de posibilidad Localizaci'!AI17=1,1+MAX($C17:AH17),"."),"."),"."),".")</f>
        <v>.</v>
      </c>
      <c r="AJ17" t="str">
        <f ca="1">IF('Tabla de posibilidad HG'!AJ17&lt;=Hoja1!$D$8,IF('Tabla de posibilidad HI'!AJ17&lt;=Hoja1!$D$7,IF('Tabla de posibilidad Requisitos'!AJ17=1,IF('Tabla de posibilidad Localizaci'!AJ17=1,1+MAX($C17:AI17),"."),"."),"."),".")</f>
        <v>.</v>
      </c>
      <c r="AK17" t="str">
        <f ca="1">IF('Tabla de posibilidad HG'!AK17&lt;=Hoja1!$D$8,IF('Tabla de posibilidad HI'!AK17&lt;=Hoja1!$D$7,IF('Tabla de posibilidad Requisitos'!AK17=1,IF('Tabla de posibilidad Localizaci'!AK17=1,1+MAX($C17:AJ17),"."),"."),"."),".")</f>
        <v>.</v>
      </c>
      <c r="AL17" t="str">
        <f ca="1">IF('Tabla de posibilidad HG'!AL17&lt;=Hoja1!$D$8,IF('Tabla de posibilidad HI'!AL17&lt;=Hoja1!$D$7,IF('Tabla de posibilidad Requisitos'!AL17=1,IF('Tabla de posibilidad Localizaci'!AL17=1,1+MAX($C17:AK17),"."),"."),"."),".")</f>
        <v>.</v>
      </c>
      <c r="AM17" t="str">
        <f ca="1">IF('Tabla de posibilidad HG'!AM17&lt;=Hoja1!$D$8,IF('Tabla de posibilidad HI'!AM17&lt;=Hoja1!$D$7,IF('Tabla de posibilidad Requisitos'!AM17=1,IF('Tabla de posibilidad Localizaci'!AM17=1,1+MAX($C17:AL17),"."),"."),"."),".")</f>
        <v>.</v>
      </c>
      <c r="AN17" t="str">
        <f ca="1">IF('Tabla de posibilidad HG'!AN17&lt;=Hoja1!$D$8,IF('Tabla de posibilidad HI'!AN17&lt;=Hoja1!$D$7,IF('Tabla de posibilidad Requisitos'!AN17=1,IF('Tabla de posibilidad Localizaci'!AN17=1,1+MAX($C17:AM17),"."),"."),"."),".")</f>
        <v>.</v>
      </c>
      <c r="AO17" t="str">
        <f ca="1">IF('Tabla de posibilidad HG'!AO17&lt;=Hoja1!$D$8,IF('Tabla de posibilidad HI'!AO17&lt;=Hoja1!$D$7,IF('Tabla de posibilidad Requisitos'!AO17=1,IF('Tabla de posibilidad Localizaci'!AO17=1,1+MAX($C17:AN17),"."),"."),"."),".")</f>
        <v>.</v>
      </c>
      <c r="AP17" t="str">
        <f ca="1">IF('Tabla de posibilidad HG'!AP17&lt;=Hoja1!$D$8,IF('Tabla de posibilidad HI'!AP17&lt;=Hoja1!$D$7,IF('Tabla de posibilidad Requisitos'!AP17=1,IF('Tabla de posibilidad Localizaci'!AP17=1,1+MAX($C17:AO17),"."),"."),"."),".")</f>
        <v>.</v>
      </c>
      <c r="AQ17" t="str">
        <f ca="1">IF('Tabla de posibilidad HG'!AQ17&lt;=Hoja1!$D$8,IF('Tabla de posibilidad HI'!AQ17&lt;=Hoja1!$D$7,IF('Tabla de posibilidad Requisitos'!AQ17=1,IF('Tabla de posibilidad Localizaci'!AQ17=1,1+MAX($C17:AP17),"."),"."),"."),".")</f>
        <v>.</v>
      </c>
      <c r="AR17" t="str">
        <f ca="1">IF('Tabla de posibilidad HG'!AR17&lt;=Hoja1!$D$8,IF('Tabla de posibilidad HI'!AR17&lt;=Hoja1!$D$7,IF('Tabla de posibilidad Requisitos'!AR17=1,IF('Tabla de posibilidad Localizaci'!AR17=1,1+MAX($C17:AQ17),"."),"."),"."),".")</f>
        <v>.</v>
      </c>
      <c r="AS17" t="str">
        <f ca="1">IF('Tabla de posibilidad HG'!AS17&lt;=Hoja1!$D$8,IF('Tabla de posibilidad HI'!AS17&lt;=Hoja1!$D$7,IF('Tabla de posibilidad Requisitos'!AS17=1,IF('Tabla de posibilidad Localizaci'!AS17=1,1+MAX($C17:AR17),"."),"."),"."),".")</f>
        <v>.</v>
      </c>
      <c r="AT17" t="str">
        <f ca="1">IF('Tabla de posibilidad HG'!AT17&lt;=Hoja1!$D$8,IF('Tabla de posibilidad HI'!AT17&lt;=Hoja1!$D$7,IF('Tabla de posibilidad Requisitos'!AT17=1,IF('Tabla de posibilidad Localizaci'!AT17=1,1+MAX($C17:AS17),"."),"."),"."),".")</f>
        <v>.</v>
      </c>
      <c r="AU17" t="str">
        <f ca="1">IF('Tabla de posibilidad HG'!AU17&lt;=Hoja1!$D$8,IF('Tabla de posibilidad HI'!AU17&lt;=Hoja1!$D$7,IF('Tabla de posibilidad Requisitos'!AU17=1,IF('Tabla de posibilidad Localizaci'!AU17=1,1+MAX($C17:AT17),"."),"."),"."),".")</f>
        <v>.</v>
      </c>
      <c r="AV17" t="str">
        <f ca="1">IF('Tabla de posibilidad HG'!AV17&lt;=Hoja1!$D$8,IF('Tabla de posibilidad HI'!AV17&lt;=Hoja1!$D$7,IF('Tabla de posibilidad Requisitos'!AV17=1,IF('Tabla de posibilidad Localizaci'!AV17=1,1+MAX($C17:AU17),"."),"."),"."),".")</f>
        <v>.</v>
      </c>
      <c r="AW17" t="str">
        <f ca="1">IF('Tabla de posibilidad HG'!AW17&lt;=Hoja1!$D$8,IF('Tabla de posibilidad HI'!AW17&lt;=Hoja1!$D$7,IF('Tabla de posibilidad Requisitos'!AW17=1,IF('Tabla de posibilidad Localizaci'!AW17=1,1+MAX($C17:AV17),"."),"."),"."),".")</f>
        <v>.</v>
      </c>
      <c r="AX17" t="str">
        <f ca="1">IF('Tabla de posibilidad HG'!AX17&lt;=Hoja1!$D$8,IF('Tabla de posibilidad HI'!AX17&lt;=Hoja1!$D$7,IF('Tabla de posibilidad Requisitos'!AX17=1,IF('Tabla de posibilidad Localizaci'!AX17=1,1+MAX($C17:AW17),"."),"."),"."),".")</f>
        <v>.</v>
      </c>
      <c r="AY17" t="str">
        <f ca="1">IF('Tabla de posibilidad HG'!AY17&lt;=Hoja1!$D$8,IF('Tabla de posibilidad HI'!AY17&lt;=Hoja1!$D$7,IF('Tabla de posibilidad Requisitos'!AY17=1,IF('Tabla de posibilidad Localizaci'!AY17=1,1+MAX($C17:AX17),"."),"."),"."),".")</f>
        <v>.</v>
      </c>
      <c r="AZ17" t="str">
        <f ca="1">IF('Tabla de posibilidad HG'!AZ17&lt;=Hoja1!$D$8,IF('Tabla de posibilidad HI'!AZ17&lt;=Hoja1!$D$7,IF('Tabla de posibilidad Requisitos'!AZ17=1,IF('Tabla de posibilidad Localizaci'!AZ17=1,1+MAX($C17:AY17),"."),"."),"."),".")</f>
        <v>.</v>
      </c>
      <c r="BA17" t="str">
        <f ca="1">IF('Tabla de posibilidad HG'!BA17&lt;=Hoja1!$D$8,IF('Tabla de posibilidad HI'!BA17&lt;=Hoja1!$D$7,IF('Tabla de posibilidad Requisitos'!BA17=1,IF('Tabla de posibilidad Localizaci'!BA17=1,1+MAX($C17:AZ17),"."),"."),"."),".")</f>
        <v>.</v>
      </c>
      <c r="BB17" t="str">
        <f ca="1">IF('Tabla de posibilidad HG'!BB17&lt;=Hoja1!$D$8,IF('Tabla de posibilidad HI'!BB17&lt;=Hoja1!$D$7,IF('Tabla de posibilidad Requisitos'!BB17=1,IF('Tabla de posibilidad Localizaci'!BB17=1,1+MAX($C17:BA17),"."),"."),"."),".")</f>
        <v>.</v>
      </c>
      <c r="BC17" t="str">
        <f ca="1">IF('Tabla de posibilidad HG'!BC17&lt;=Hoja1!$D$8,IF('Tabla de posibilidad HI'!BC17&lt;=Hoja1!$D$7,IF('Tabla de posibilidad Requisitos'!BC17=1,IF('Tabla de posibilidad Localizaci'!BC17=1,1+MAX($C17:BB17),"."),"."),"."),".")</f>
        <v>.</v>
      </c>
      <c r="BD17" t="str">
        <f ca="1">IF('Tabla de posibilidad HG'!BD17&lt;=Hoja1!$D$8,IF('Tabla de posibilidad HI'!BD17&lt;=Hoja1!$D$7,IF('Tabla de posibilidad Requisitos'!BD17=1,IF('Tabla de posibilidad Localizaci'!BD17=1,1+MAX($C17:BC17),"."),"."),"."),".")</f>
        <v>.</v>
      </c>
      <c r="BE17" t="str">
        <f ca="1">IF('Tabla de posibilidad HG'!BE17&lt;=Hoja1!$D$8,IF('Tabla de posibilidad HI'!BE17&lt;=Hoja1!$D$7,IF('Tabla de posibilidad Requisitos'!BE17=1,IF('Tabla de posibilidad Localizaci'!BE17=1,1+MAX($C17:BD17),"."),"."),"."),".")</f>
        <v>.</v>
      </c>
      <c r="BF17" t="str">
        <f ca="1">IF('Tabla de posibilidad HG'!BF17&lt;=Hoja1!$D$8,IF('Tabla de posibilidad HI'!BF17&lt;=Hoja1!$D$7,IF('Tabla de posibilidad Requisitos'!BF17=1,IF('Tabla de posibilidad Localizaci'!BF17=1,1+MAX($C17:BE17),"."),"."),"."),".")</f>
        <v>.</v>
      </c>
      <c r="BG17" t="str">
        <f ca="1">IF('Tabla de posibilidad HG'!BG17&lt;=Hoja1!$D$8,IF('Tabla de posibilidad HI'!BG17&lt;=Hoja1!$D$7,IF('Tabla de posibilidad Requisitos'!BG17=1,IF('Tabla de posibilidad Localizaci'!BG17=1,1+MAX($C17:BF17),"."),"."),"."),".")</f>
        <v>.</v>
      </c>
      <c r="BH17" t="str">
        <f ca="1">IF('Tabla de posibilidad HG'!BH17&lt;=Hoja1!$D$8,IF('Tabla de posibilidad HI'!BH17&lt;=Hoja1!$D$7,IF('Tabla de posibilidad Requisitos'!BH17=1,IF('Tabla de posibilidad Localizaci'!BH17=1,1+MAX($C17:BG17),"."),"."),"."),".")</f>
        <v>.</v>
      </c>
      <c r="BI17" t="str">
        <f ca="1">IF('Tabla de posibilidad HG'!BI17&lt;=Hoja1!$D$8,IF('Tabla de posibilidad HI'!BI17&lt;=Hoja1!$D$7,IF('Tabla de posibilidad Requisitos'!BI17=1,IF('Tabla de posibilidad Localizaci'!BI17=1,1+MAX($C17:BH17),"."),"."),"."),".")</f>
        <v>.</v>
      </c>
    </row>
    <row r="18" spans="1:61" x14ac:dyDescent="0.25">
      <c r="A18" t="s">
        <v>93</v>
      </c>
      <c r="C18">
        <f ca="1">IF('Tabla de posibilidad HG'!C18&lt;=Hoja1!$D$8,IF('Tabla de posibilidad HI'!C18&lt;=Hoja1!$D$7,IF('Tabla de posibilidad Requisitos'!C18=1,IF('Tabla de posibilidad Localizaci'!C18=1,1,"."),"."),"."),".")</f>
        <v>1</v>
      </c>
      <c r="D18" t="str">
        <f ca="1">IF('Tabla de posibilidad HG'!D18&lt;=Hoja1!$D$8,IF('Tabla de posibilidad HI'!D18&lt;=Hoja1!$D$7,IF('Tabla de posibilidad Requisitos'!D18=1,IF('Tabla de posibilidad Localizaci'!D18=1,1+$C18,"."),"."),"."),".")</f>
        <v>.</v>
      </c>
      <c r="E18" t="str">
        <f ca="1">IF('Tabla de posibilidad HG'!E18&lt;=Hoja1!$D$8,IF('Tabla de posibilidad HI'!E18&lt;=Hoja1!$D$7,IF('Tabla de posibilidad Requisitos'!E18=1,IF('Tabla de posibilidad Localizaci'!E18=1,1+MAX($C18:D18),"."),"."),"."),".")</f>
        <v>.</v>
      </c>
      <c r="F18">
        <f ca="1">IF('Tabla de posibilidad HG'!F18&lt;=Hoja1!$D$8,IF('Tabla de posibilidad HI'!F18&lt;=Hoja1!$D$7,IF('Tabla de posibilidad Requisitos'!F18=1,IF('Tabla de posibilidad Localizaci'!F18=1,1+MAX($C18:E18),"."),"."),"."),".")</f>
        <v>2</v>
      </c>
      <c r="G18">
        <f ca="1">IF('Tabla de posibilidad HG'!G18&lt;=Hoja1!$D$8,IF('Tabla de posibilidad HI'!G18&lt;=Hoja1!$D$7,IF('Tabla de posibilidad Requisitos'!G18=1,IF('Tabla de posibilidad Localizaci'!G18=1,1+MAX($C18:F18),"."),"."),"."),".")</f>
        <v>3</v>
      </c>
      <c r="H18">
        <f ca="1">IF('Tabla de posibilidad HG'!H18&lt;=Hoja1!$D$8,IF('Tabla de posibilidad HI'!H18&lt;=Hoja1!$D$7,IF('Tabla de posibilidad Requisitos'!H18=1,IF('Tabla de posibilidad Localizaci'!H18=1,1+MAX($C18:G18),"."),"."),"."),".")</f>
        <v>4</v>
      </c>
      <c r="I18">
        <f ca="1">IF('Tabla de posibilidad HG'!I18&lt;=Hoja1!$D$8,IF('Tabla de posibilidad HI'!I18&lt;=Hoja1!$D$7,IF('Tabla de posibilidad Requisitos'!I18=1,IF('Tabla de posibilidad Localizaci'!I18=1,1+MAX($C18:H18),"."),"."),"."),".")</f>
        <v>5</v>
      </c>
      <c r="J18">
        <f ca="1">IF('Tabla de posibilidad HG'!J18&lt;=Hoja1!$D$8,IF('Tabla de posibilidad HI'!J18&lt;=Hoja1!$D$7,IF('Tabla de posibilidad Requisitos'!J18=1,IF('Tabla de posibilidad Localizaci'!J18=1,1+MAX($C18:I18),"."),"."),"."),".")</f>
        <v>6</v>
      </c>
      <c r="K18">
        <f ca="1">IF('Tabla de posibilidad HG'!K18&lt;=Hoja1!$D$8,IF('Tabla de posibilidad HI'!K18&lt;=Hoja1!$D$7,IF('Tabla de posibilidad Requisitos'!K18=1,IF('Tabla de posibilidad Localizaci'!K18=1,1+MAX($C18:J18),"."),"."),"."),".")</f>
        <v>7</v>
      </c>
      <c r="L18" t="str">
        <f ca="1">IF('Tabla de posibilidad HG'!L18&lt;=Hoja1!$D$8,IF('Tabla de posibilidad HI'!L18&lt;=Hoja1!$D$7,IF('Tabla de posibilidad Requisitos'!L18=1,IF('Tabla de posibilidad Localizaci'!L18=1,1+MAX($C18:K18),"."),"."),"."),".")</f>
        <v>.</v>
      </c>
      <c r="M18" t="str">
        <f ca="1">IF('Tabla de posibilidad HG'!M18&lt;=Hoja1!$D$8,IF('Tabla de posibilidad HI'!M18&lt;=Hoja1!$D$7,IF('Tabla de posibilidad Requisitos'!M18=1,IF('Tabla de posibilidad Localizaci'!M18=1,1+MAX($C18:L18),"."),"."),"."),".")</f>
        <v>.</v>
      </c>
      <c r="N18">
        <f ca="1">IF('Tabla de posibilidad HG'!N18&lt;=Hoja1!$D$8,IF('Tabla de posibilidad HI'!N18&lt;=Hoja1!$D$7,IF('Tabla de posibilidad Requisitos'!N18=1,IF('Tabla de posibilidad Localizaci'!N18=1,1+MAX($C18:M18),"."),"."),"."),".")</f>
        <v>8</v>
      </c>
      <c r="O18">
        <f ca="1">IF('Tabla de posibilidad HG'!O18&lt;=Hoja1!$D$8,IF('Tabla de posibilidad HI'!O18&lt;=Hoja1!$D$7,IF('Tabla de posibilidad Requisitos'!O18=1,IF('Tabla de posibilidad Localizaci'!O18=1,1+MAX($C18:N18),"."),"."),"."),".")</f>
        <v>9</v>
      </c>
      <c r="P18">
        <f ca="1">IF('Tabla de posibilidad HG'!P18&lt;=Hoja1!$D$8,IF('Tabla de posibilidad HI'!P18&lt;=Hoja1!$D$7,IF('Tabla de posibilidad Requisitos'!P18=1,IF('Tabla de posibilidad Localizaci'!P18=1,1+MAX($C18:O18),"."),"."),"."),".")</f>
        <v>10</v>
      </c>
      <c r="Q18">
        <f ca="1">IF('Tabla de posibilidad HG'!Q18&lt;=Hoja1!$D$8,IF('Tabla de posibilidad HI'!Q18&lt;=Hoja1!$D$7,IF('Tabla de posibilidad Requisitos'!Q18=1,IF('Tabla de posibilidad Localizaci'!Q18=1,1+MAX($C18:P18),"."),"."),"."),".")</f>
        <v>11</v>
      </c>
      <c r="R18" t="str">
        <f ca="1">IF('Tabla de posibilidad HG'!R18&lt;=Hoja1!$D$8,IF('Tabla de posibilidad HI'!R18&lt;=Hoja1!$D$7,IF('Tabla de posibilidad Requisitos'!R18=1,IF('Tabla de posibilidad Localizaci'!R18=1,1+MAX($C18:Q18),"."),"."),"."),".")</f>
        <v>.</v>
      </c>
      <c r="S18" t="str">
        <f ca="1">IF('Tabla de posibilidad HG'!S18&lt;=Hoja1!$D$8,IF('Tabla de posibilidad HI'!S18&lt;=Hoja1!$D$7,IF('Tabla de posibilidad Requisitos'!S18=1,IF('Tabla de posibilidad Localizaci'!S18=1,1+MAX($C18:R18),"."),"."),"."),".")</f>
        <v>.</v>
      </c>
      <c r="T18" t="str">
        <f ca="1">IF('Tabla de posibilidad HG'!T18&lt;=Hoja1!$D$8,IF('Tabla de posibilidad HI'!T18&lt;=Hoja1!$D$7,IF('Tabla de posibilidad Requisitos'!T18=1,IF('Tabla de posibilidad Localizaci'!T18=1,1+MAX($C18:S18),"."),"."),"."),".")</f>
        <v>.</v>
      </c>
      <c r="U18" t="str">
        <f ca="1">IF('Tabla de posibilidad HG'!U18&lt;=Hoja1!$D$8,IF('Tabla de posibilidad HI'!U18&lt;=Hoja1!$D$7,IF('Tabla de posibilidad Requisitos'!U18=1,IF('Tabla de posibilidad Localizaci'!U18=1,1+MAX($C18:T18),"."),"."),"."),".")</f>
        <v>.</v>
      </c>
      <c r="V18" t="str">
        <f ca="1">IF('Tabla de posibilidad HG'!V18&lt;=Hoja1!$D$8,IF('Tabla de posibilidad HI'!V18&lt;=Hoja1!$D$7,IF('Tabla de posibilidad Requisitos'!V18=1,IF('Tabla de posibilidad Localizaci'!V18=1,1+MAX($C18:U18),"."),"."),"."),".")</f>
        <v>.</v>
      </c>
      <c r="W18" t="str">
        <f ca="1">IF('Tabla de posibilidad HG'!W18&lt;=Hoja1!$D$8,IF('Tabla de posibilidad HI'!W18&lt;=Hoja1!$D$7,IF('Tabla de posibilidad Requisitos'!W18=1,IF('Tabla de posibilidad Localizaci'!W18=1,1+MAX($C18:V18),"."),"."),"."),".")</f>
        <v>.</v>
      </c>
      <c r="X18" t="str">
        <f ca="1">IF('Tabla de posibilidad HG'!X18&lt;=Hoja1!$D$8,IF('Tabla de posibilidad HI'!X18&lt;=Hoja1!$D$7,IF('Tabla de posibilidad Requisitos'!X18=1,IF('Tabla de posibilidad Localizaci'!X18=1,1+MAX($C18:W18),"."),"."),"."),".")</f>
        <v>.</v>
      </c>
      <c r="Y18" t="str">
        <f ca="1">IF('Tabla de posibilidad HG'!Y18&lt;=Hoja1!$D$8,IF('Tabla de posibilidad HI'!Y18&lt;=Hoja1!$D$7,IF('Tabla de posibilidad Requisitos'!Y18=1,IF('Tabla de posibilidad Localizaci'!Y18=1,1+MAX($C18:X18),"."),"."),"."),".")</f>
        <v>.</v>
      </c>
      <c r="Z18">
        <f ca="1">IF('Tabla de posibilidad HG'!Z18&lt;=Hoja1!$D$8,IF('Tabla de posibilidad HI'!Z18&lt;=Hoja1!$D$7,IF('Tabla de posibilidad Requisitos'!Z18=1,IF('Tabla de posibilidad Localizaci'!Z18=1,1+MAX($C18:Y18),"."),"."),"."),".")</f>
        <v>12</v>
      </c>
      <c r="AA18">
        <f ca="1">IF('Tabla de posibilidad HG'!AA18&lt;=Hoja1!$D$8,IF('Tabla de posibilidad HI'!AA18&lt;=Hoja1!$D$7,IF('Tabla de posibilidad Requisitos'!AA18=1,IF('Tabla de posibilidad Localizaci'!AA18=1,1+MAX($C18:Z18),"."),"."),"."),".")</f>
        <v>13</v>
      </c>
      <c r="AB18">
        <f ca="1">IF('Tabla de posibilidad HG'!AB18&lt;=Hoja1!$D$8,IF('Tabla de posibilidad HI'!AB18&lt;=Hoja1!$D$7,IF('Tabla de posibilidad Requisitos'!AB18=1,IF('Tabla de posibilidad Localizaci'!AB18=1,1+MAX($C18:AA18),"."),"."),"."),".")</f>
        <v>14</v>
      </c>
      <c r="AC18">
        <f ca="1">IF('Tabla de posibilidad HG'!AC18&lt;=Hoja1!$D$8,IF('Tabla de posibilidad HI'!AC18&lt;=Hoja1!$D$7,IF('Tabla de posibilidad Requisitos'!AC18=1,IF('Tabla de posibilidad Localizaci'!AC18=1,1+MAX($C18:AB18),"."),"."),"."),".")</f>
        <v>15</v>
      </c>
      <c r="AD18">
        <f ca="1">IF('Tabla de posibilidad HG'!AD18&lt;=Hoja1!$D$8,IF('Tabla de posibilidad HI'!AD18&lt;=Hoja1!$D$7,IF('Tabla de posibilidad Requisitos'!AD18=1,IF('Tabla de posibilidad Localizaci'!AD18=1,1+MAX($C18:AC18),"."),"."),"."),".")</f>
        <v>16</v>
      </c>
      <c r="AE18">
        <f ca="1">IF('Tabla de posibilidad HG'!AE18&lt;=Hoja1!$D$8,IF('Tabla de posibilidad HI'!AE18&lt;=Hoja1!$D$7,IF('Tabla de posibilidad Requisitos'!AE18=1,IF('Tabla de posibilidad Localizaci'!AE18=1,1+MAX($C18:AD18),"."),"."),"."),".")</f>
        <v>17</v>
      </c>
      <c r="AF18">
        <f ca="1">IF('Tabla de posibilidad HG'!AF18&lt;=Hoja1!$D$8,IF('Tabla de posibilidad HI'!AF18&lt;=Hoja1!$D$7,IF('Tabla de posibilidad Requisitos'!AF18=1,IF('Tabla de posibilidad Localizaci'!AF18=1,1+MAX($C18:AE18),"."),"."),"."),".")</f>
        <v>18</v>
      </c>
      <c r="AG18">
        <f ca="1">IF('Tabla de posibilidad HG'!AG18&lt;=Hoja1!$D$8,IF('Tabla de posibilidad HI'!AG18&lt;=Hoja1!$D$7,IF('Tabla de posibilidad Requisitos'!AG18=1,IF('Tabla de posibilidad Localizaci'!AG18=1,1+MAX($C18:AF18),"."),"."),"."),".")</f>
        <v>19</v>
      </c>
      <c r="AH18">
        <f ca="1">IF('Tabla de posibilidad HG'!AH18&lt;=Hoja1!$D$8,IF('Tabla de posibilidad HI'!AH18&lt;=Hoja1!$D$7,IF('Tabla de posibilidad Requisitos'!AH18=1,IF('Tabla de posibilidad Localizaci'!AH18=1,1+MAX($C18:AG18),"."),"."),"."),".")</f>
        <v>20</v>
      </c>
      <c r="AI18">
        <f ca="1">IF('Tabla de posibilidad HG'!AI18&lt;=Hoja1!$D$8,IF('Tabla de posibilidad HI'!AI18&lt;=Hoja1!$D$7,IF('Tabla de posibilidad Requisitos'!AI18=1,IF('Tabla de posibilidad Localizaci'!AI18=1,1+MAX($C18:AH18),"."),"."),"."),".")</f>
        <v>21</v>
      </c>
      <c r="AJ18">
        <f ca="1">IF('Tabla de posibilidad HG'!AJ18&lt;=Hoja1!$D$8,IF('Tabla de posibilidad HI'!AJ18&lt;=Hoja1!$D$7,IF('Tabla de posibilidad Requisitos'!AJ18=1,IF('Tabla de posibilidad Localizaci'!AJ18=1,1+MAX($C18:AI18),"."),"."),"."),".")</f>
        <v>22</v>
      </c>
      <c r="AK18" t="str">
        <f ca="1">IF('Tabla de posibilidad HG'!AK18&lt;=Hoja1!$D$8,IF('Tabla de posibilidad HI'!AK18&lt;=Hoja1!$D$7,IF('Tabla de posibilidad Requisitos'!AK18=1,IF('Tabla de posibilidad Localizaci'!AK18=1,1+MAX($C18:AJ18),"."),"."),"."),".")</f>
        <v>.</v>
      </c>
      <c r="AL18" t="str">
        <f ca="1">IF('Tabla de posibilidad HG'!AL18&lt;=Hoja1!$D$8,IF('Tabla de posibilidad HI'!AL18&lt;=Hoja1!$D$7,IF('Tabla de posibilidad Requisitos'!AL18=1,IF('Tabla de posibilidad Localizaci'!AL18=1,1+MAX($C18:AK18),"."),"."),"."),".")</f>
        <v>.</v>
      </c>
      <c r="AM18" t="str">
        <f ca="1">IF('Tabla de posibilidad HG'!AM18&lt;=Hoja1!$D$8,IF('Tabla de posibilidad HI'!AM18&lt;=Hoja1!$D$7,IF('Tabla de posibilidad Requisitos'!AM18=1,IF('Tabla de posibilidad Localizaci'!AM18=1,1+MAX($C18:AL18),"."),"."),"."),".")</f>
        <v>.</v>
      </c>
      <c r="AN18" t="str">
        <f ca="1">IF('Tabla de posibilidad HG'!AN18&lt;=Hoja1!$D$8,IF('Tabla de posibilidad HI'!AN18&lt;=Hoja1!$D$7,IF('Tabla de posibilidad Requisitos'!AN18=1,IF('Tabla de posibilidad Localizaci'!AN18=1,1+MAX($C18:AM18),"."),"."),"."),".")</f>
        <v>.</v>
      </c>
      <c r="AO18">
        <f ca="1">IF('Tabla de posibilidad HG'!AO18&lt;=Hoja1!$D$8,IF('Tabla de posibilidad HI'!AO18&lt;=Hoja1!$D$7,IF('Tabla de posibilidad Requisitos'!AO18=1,IF('Tabla de posibilidad Localizaci'!AO18=1,1+MAX($C18:AN18),"."),"."),"."),".")</f>
        <v>23</v>
      </c>
      <c r="AP18">
        <f ca="1">IF('Tabla de posibilidad HG'!AP18&lt;=Hoja1!$D$8,IF('Tabla de posibilidad HI'!AP18&lt;=Hoja1!$D$7,IF('Tabla de posibilidad Requisitos'!AP18=1,IF('Tabla de posibilidad Localizaci'!AP18=1,1+MAX($C18:AO18),"."),"."),"."),".")</f>
        <v>24</v>
      </c>
      <c r="AQ18">
        <f ca="1">IF('Tabla de posibilidad HG'!AQ18&lt;=Hoja1!$D$8,IF('Tabla de posibilidad HI'!AQ18&lt;=Hoja1!$D$7,IF('Tabla de posibilidad Requisitos'!AQ18=1,IF('Tabla de posibilidad Localizaci'!AQ18=1,1+MAX($C18:AP18),"."),"."),"."),".")</f>
        <v>25</v>
      </c>
      <c r="AR18">
        <f ca="1">IF('Tabla de posibilidad HG'!AR18&lt;=Hoja1!$D$8,IF('Tabla de posibilidad HI'!AR18&lt;=Hoja1!$D$7,IF('Tabla de posibilidad Requisitos'!AR18=1,IF('Tabla de posibilidad Localizaci'!AR18=1,1+MAX($C18:AQ18),"."),"."),"."),".")</f>
        <v>26</v>
      </c>
      <c r="AS18">
        <f ca="1">IF('Tabla de posibilidad HG'!AS18&lt;=Hoja1!$D$8,IF('Tabla de posibilidad HI'!AS18&lt;=Hoja1!$D$7,IF('Tabla de posibilidad Requisitos'!AS18=1,IF('Tabla de posibilidad Localizaci'!AS18=1,1+MAX($C18:AR18),"."),"."),"."),".")</f>
        <v>27</v>
      </c>
      <c r="AT18">
        <f ca="1">IF('Tabla de posibilidad HG'!AT18&lt;=Hoja1!$D$8,IF('Tabla de posibilidad HI'!AT18&lt;=Hoja1!$D$7,IF('Tabla de posibilidad Requisitos'!AT18=1,IF('Tabla de posibilidad Localizaci'!AT18=1,1+MAX($C18:AS18),"."),"."),"."),".")</f>
        <v>28</v>
      </c>
      <c r="AU18">
        <f ca="1">IF('Tabla de posibilidad HG'!AU18&lt;=Hoja1!$D$8,IF('Tabla de posibilidad HI'!AU18&lt;=Hoja1!$D$7,IF('Tabla de posibilidad Requisitos'!AU18=1,IF('Tabla de posibilidad Localizaci'!AU18=1,1+MAX($C18:AT18),"."),"."),"."),".")</f>
        <v>29</v>
      </c>
      <c r="AV18">
        <f ca="1">IF('Tabla de posibilidad HG'!AV18&lt;=Hoja1!$D$8,IF('Tabla de posibilidad HI'!AV18&lt;=Hoja1!$D$7,IF('Tabla de posibilidad Requisitos'!AV18=1,IF('Tabla de posibilidad Localizaci'!AV18=1,1+MAX($C18:AU18),"."),"."),"."),".")</f>
        <v>30</v>
      </c>
      <c r="AW18">
        <f ca="1">IF('Tabla de posibilidad HG'!AW18&lt;=Hoja1!$D$8,IF('Tabla de posibilidad HI'!AW18&lt;=Hoja1!$D$7,IF('Tabla de posibilidad Requisitos'!AW18=1,IF('Tabla de posibilidad Localizaci'!AW18=1,1+MAX($C18:AV18),"."),"."),"."),".")</f>
        <v>31</v>
      </c>
      <c r="AX18">
        <f ca="1">IF('Tabla de posibilidad HG'!AX18&lt;=Hoja1!$D$8,IF('Tabla de posibilidad HI'!AX18&lt;=Hoja1!$D$7,IF('Tabla de posibilidad Requisitos'!AX18=1,IF('Tabla de posibilidad Localizaci'!AX18=1,1+MAX($C18:AW18),"."),"."),"."),".")</f>
        <v>32</v>
      </c>
      <c r="AY18">
        <f ca="1">IF('Tabla de posibilidad HG'!AY18&lt;=Hoja1!$D$8,IF('Tabla de posibilidad HI'!AY18&lt;=Hoja1!$D$7,IF('Tabla de posibilidad Requisitos'!AY18=1,IF('Tabla de posibilidad Localizaci'!AY18=1,1+MAX($C18:AX18),"."),"."),"."),".")</f>
        <v>33</v>
      </c>
      <c r="AZ18">
        <f ca="1">IF('Tabla de posibilidad HG'!AZ18&lt;=Hoja1!$D$8,IF('Tabla de posibilidad HI'!AZ18&lt;=Hoja1!$D$7,IF('Tabla de posibilidad Requisitos'!AZ18=1,IF('Tabla de posibilidad Localizaci'!AZ18=1,1+MAX($C18:AY18),"."),"."),"."),".")</f>
        <v>34</v>
      </c>
      <c r="BA18">
        <f ca="1">IF('Tabla de posibilidad HG'!BA18&lt;=Hoja1!$D$8,IF('Tabla de posibilidad HI'!BA18&lt;=Hoja1!$D$7,IF('Tabla de posibilidad Requisitos'!BA18=1,IF('Tabla de posibilidad Localizaci'!BA18=1,1+MAX($C18:AZ18),"."),"."),"."),".")</f>
        <v>35</v>
      </c>
      <c r="BB18">
        <f ca="1">IF('Tabla de posibilidad HG'!BB18&lt;=Hoja1!$D$8,IF('Tabla de posibilidad HI'!BB18&lt;=Hoja1!$D$7,IF('Tabla de posibilidad Requisitos'!BB18=1,IF('Tabla de posibilidad Localizaci'!BB18=1,1+MAX($C18:BA18),"."),"."),"."),".")</f>
        <v>36</v>
      </c>
      <c r="BC18">
        <f ca="1">IF('Tabla de posibilidad HG'!BC18&lt;=Hoja1!$D$8,IF('Tabla de posibilidad HI'!BC18&lt;=Hoja1!$D$7,IF('Tabla de posibilidad Requisitos'!BC18=1,IF('Tabla de posibilidad Localizaci'!BC18=1,1+MAX($C18:BB18),"."),"."),"."),".")</f>
        <v>37</v>
      </c>
      <c r="BD18">
        <f ca="1">IF('Tabla de posibilidad HG'!BD18&lt;=Hoja1!$D$8,IF('Tabla de posibilidad HI'!BD18&lt;=Hoja1!$D$7,IF('Tabla de posibilidad Requisitos'!BD18=1,IF('Tabla de posibilidad Localizaci'!BD18=1,1+MAX($C18:BC18),"."),"."),"."),".")</f>
        <v>38</v>
      </c>
      <c r="BE18">
        <f ca="1">IF('Tabla de posibilidad HG'!BE18&lt;=Hoja1!$D$8,IF('Tabla de posibilidad HI'!BE18&lt;=Hoja1!$D$7,IF('Tabla de posibilidad Requisitos'!BE18=1,IF('Tabla de posibilidad Localizaci'!BE18=1,1+MAX($C18:BD18),"."),"."),"."),".")</f>
        <v>39</v>
      </c>
      <c r="BF18">
        <f ca="1">IF('Tabla de posibilidad HG'!BF18&lt;=Hoja1!$D$8,IF('Tabla de posibilidad HI'!BF18&lt;=Hoja1!$D$7,IF('Tabla de posibilidad Requisitos'!BF18=1,IF('Tabla de posibilidad Localizaci'!BF18=1,1+MAX($C18:BE18),"."),"."),"."),".")</f>
        <v>40</v>
      </c>
      <c r="BG18">
        <f ca="1">IF('Tabla de posibilidad HG'!BG18&lt;=Hoja1!$D$8,IF('Tabla de posibilidad HI'!BG18&lt;=Hoja1!$D$7,IF('Tabla de posibilidad Requisitos'!BG18=1,IF('Tabla de posibilidad Localizaci'!BG18=1,1+MAX($C18:BF18),"."),"."),"."),".")</f>
        <v>41</v>
      </c>
      <c r="BH18">
        <f ca="1">IF('Tabla de posibilidad HG'!BH18&lt;=Hoja1!$D$8,IF('Tabla de posibilidad HI'!BH18&lt;=Hoja1!$D$7,IF('Tabla de posibilidad Requisitos'!BH18=1,IF('Tabla de posibilidad Localizaci'!BH18=1,1+MAX($C18:BG18),"."),"."),"."),".")</f>
        <v>42</v>
      </c>
      <c r="BI18">
        <f ca="1">IF('Tabla de posibilidad HG'!BI18&lt;=Hoja1!$D$8,IF('Tabla de posibilidad HI'!BI18&lt;=Hoja1!$D$7,IF('Tabla de posibilidad Requisitos'!BI18=1,IF('Tabla de posibilidad Localizaci'!BI18=1,1+MAX($C18:BH18),"."),"."),"."),".")</f>
        <v>43</v>
      </c>
    </row>
    <row r="19" spans="1:61" x14ac:dyDescent="0.25">
      <c r="A19" t="s">
        <v>94</v>
      </c>
      <c r="C19" t="str">
        <f ca="1">IF('Tabla de posibilidad HG'!C19&lt;=Hoja1!$D$8,IF('Tabla de posibilidad HI'!C19&lt;=Hoja1!$D$7,IF('Tabla de posibilidad Requisitos'!C19=1,IF('Tabla de posibilidad Localizaci'!C19=1,1,"."),"."),"."),".")</f>
        <v>.</v>
      </c>
      <c r="D19" t="str">
        <f ca="1">IF('Tabla de posibilidad HG'!D19&lt;=Hoja1!$D$8,IF('Tabla de posibilidad HI'!D19&lt;=Hoja1!$D$7,IF('Tabla de posibilidad Requisitos'!D19=1,IF('Tabla de posibilidad Localizaci'!D19=1,1+$C19,"."),"."),"."),".")</f>
        <v>.</v>
      </c>
      <c r="E19" t="str">
        <f ca="1">IF('Tabla de posibilidad HG'!E19&lt;=Hoja1!$D$8,IF('Tabla de posibilidad HI'!E19&lt;=Hoja1!$D$7,IF('Tabla de posibilidad Requisitos'!E19=1,IF('Tabla de posibilidad Localizaci'!E19=1,1+MAX($C19:D19),"."),"."),"."),".")</f>
        <v>.</v>
      </c>
      <c r="F19" t="str">
        <f ca="1">IF('Tabla de posibilidad HG'!F19&lt;=Hoja1!$D$8,IF('Tabla de posibilidad HI'!F19&lt;=Hoja1!$D$7,IF('Tabla de posibilidad Requisitos'!F19=1,IF('Tabla de posibilidad Localizaci'!F19=1,1+MAX($C19:E19),"."),"."),"."),".")</f>
        <v>.</v>
      </c>
      <c r="G19" t="str">
        <f ca="1">IF('Tabla de posibilidad HG'!G19&lt;=Hoja1!$D$8,IF('Tabla de posibilidad HI'!G19&lt;=Hoja1!$D$7,IF('Tabla de posibilidad Requisitos'!G19=1,IF('Tabla de posibilidad Localizaci'!G19=1,1+MAX($C19:F19),"."),"."),"."),".")</f>
        <v>.</v>
      </c>
      <c r="H19" t="str">
        <f ca="1">IF('Tabla de posibilidad HG'!H19&lt;=Hoja1!$D$8,IF('Tabla de posibilidad HI'!H19&lt;=Hoja1!$D$7,IF('Tabla de posibilidad Requisitos'!H19=1,IF('Tabla de posibilidad Localizaci'!H19=1,1+MAX($C19:G19),"."),"."),"."),".")</f>
        <v>.</v>
      </c>
      <c r="I19" t="str">
        <f ca="1">IF('Tabla de posibilidad HG'!I19&lt;=Hoja1!$D$8,IF('Tabla de posibilidad HI'!I19&lt;=Hoja1!$D$7,IF('Tabla de posibilidad Requisitos'!I19=1,IF('Tabla de posibilidad Localizaci'!I19=1,1+MAX($C19:H19),"."),"."),"."),".")</f>
        <v>.</v>
      </c>
      <c r="J19" t="str">
        <f ca="1">IF('Tabla de posibilidad HG'!J19&lt;=Hoja1!$D$8,IF('Tabla de posibilidad HI'!J19&lt;=Hoja1!$D$7,IF('Tabla de posibilidad Requisitos'!J19=1,IF('Tabla de posibilidad Localizaci'!J19=1,1+MAX($C19:I19),"."),"."),"."),".")</f>
        <v>.</v>
      </c>
      <c r="K19" t="str">
        <f ca="1">IF('Tabla de posibilidad HG'!K19&lt;=Hoja1!$D$8,IF('Tabla de posibilidad HI'!K19&lt;=Hoja1!$D$7,IF('Tabla de posibilidad Requisitos'!K19=1,IF('Tabla de posibilidad Localizaci'!K19=1,1+MAX($C19:J19),"."),"."),"."),".")</f>
        <v>.</v>
      </c>
      <c r="L19" t="str">
        <f ca="1">IF('Tabla de posibilidad HG'!L19&lt;=Hoja1!$D$8,IF('Tabla de posibilidad HI'!L19&lt;=Hoja1!$D$7,IF('Tabla de posibilidad Requisitos'!L19=1,IF('Tabla de posibilidad Localizaci'!L19=1,1+MAX($C19:K19),"."),"."),"."),".")</f>
        <v>.</v>
      </c>
      <c r="M19" t="str">
        <f ca="1">IF('Tabla de posibilidad HG'!M19&lt;=Hoja1!$D$8,IF('Tabla de posibilidad HI'!M19&lt;=Hoja1!$D$7,IF('Tabla de posibilidad Requisitos'!M19=1,IF('Tabla de posibilidad Localizaci'!M19=1,1+MAX($C19:L19),"."),"."),"."),".")</f>
        <v>.</v>
      </c>
      <c r="N19" t="str">
        <f ca="1">IF('Tabla de posibilidad HG'!N19&lt;=Hoja1!$D$8,IF('Tabla de posibilidad HI'!N19&lt;=Hoja1!$D$7,IF('Tabla de posibilidad Requisitos'!N19=1,IF('Tabla de posibilidad Localizaci'!N19=1,1+MAX($C19:M19),"."),"."),"."),".")</f>
        <v>.</v>
      </c>
      <c r="O19" t="str">
        <f ca="1">IF('Tabla de posibilidad HG'!O19&lt;=Hoja1!$D$8,IF('Tabla de posibilidad HI'!O19&lt;=Hoja1!$D$7,IF('Tabla de posibilidad Requisitos'!O19=1,IF('Tabla de posibilidad Localizaci'!O19=1,1+MAX($C19:N19),"."),"."),"."),".")</f>
        <v>.</v>
      </c>
      <c r="P19" t="str">
        <f ca="1">IF('Tabla de posibilidad HG'!P19&lt;=Hoja1!$D$8,IF('Tabla de posibilidad HI'!P19&lt;=Hoja1!$D$7,IF('Tabla de posibilidad Requisitos'!P19=1,IF('Tabla de posibilidad Localizaci'!P19=1,1+MAX($C19:O19),"."),"."),"."),".")</f>
        <v>.</v>
      </c>
      <c r="Q19" t="str">
        <f ca="1">IF('Tabla de posibilidad HG'!Q19&lt;=Hoja1!$D$8,IF('Tabla de posibilidad HI'!Q19&lt;=Hoja1!$D$7,IF('Tabla de posibilidad Requisitos'!Q19=1,IF('Tabla de posibilidad Localizaci'!Q19=1,1+MAX($C19:P19),"."),"."),"."),".")</f>
        <v>.</v>
      </c>
      <c r="R19" t="str">
        <f ca="1">IF('Tabla de posibilidad HG'!R19&lt;=Hoja1!$D$8,IF('Tabla de posibilidad HI'!R19&lt;=Hoja1!$D$7,IF('Tabla de posibilidad Requisitos'!R19=1,IF('Tabla de posibilidad Localizaci'!R19=1,1+MAX($C19:Q19),"."),"."),"."),".")</f>
        <v>.</v>
      </c>
      <c r="S19" t="str">
        <f ca="1">IF('Tabla de posibilidad HG'!S19&lt;=Hoja1!$D$8,IF('Tabla de posibilidad HI'!S19&lt;=Hoja1!$D$7,IF('Tabla de posibilidad Requisitos'!S19=1,IF('Tabla de posibilidad Localizaci'!S19=1,1+MAX($C19:R19),"."),"."),"."),".")</f>
        <v>.</v>
      </c>
      <c r="T19" t="str">
        <f ca="1">IF('Tabla de posibilidad HG'!T19&lt;=Hoja1!$D$8,IF('Tabla de posibilidad HI'!T19&lt;=Hoja1!$D$7,IF('Tabla de posibilidad Requisitos'!T19=1,IF('Tabla de posibilidad Localizaci'!T19=1,1+MAX($C19:S19),"."),"."),"."),".")</f>
        <v>.</v>
      </c>
      <c r="U19" t="str">
        <f ca="1">IF('Tabla de posibilidad HG'!U19&lt;=Hoja1!$D$8,IF('Tabla de posibilidad HI'!U19&lt;=Hoja1!$D$7,IF('Tabla de posibilidad Requisitos'!U19=1,IF('Tabla de posibilidad Localizaci'!U19=1,1+MAX($C19:T19),"."),"."),"."),".")</f>
        <v>.</v>
      </c>
      <c r="V19" t="str">
        <f ca="1">IF('Tabla de posibilidad HG'!V19&lt;=Hoja1!$D$8,IF('Tabla de posibilidad HI'!V19&lt;=Hoja1!$D$7,IF('Tabla de posibilidad Requisitos'!V19=1,IF('Tabla de posibilidad Localizaci'!V19=1,1+MAX($C19:U19),"."),"."),"."),".")</f>
        <v>.</v>
      </c>
      <c r="W19" t="str">
        <f ca="1">IF('Tabla de posibilidad HG'!W19&lt;=Hoja1!$D$8,IF('Tabla de posibilidad HI'!W19&lt;=Hoja1!$D$7,IF('Tabla de posibilidad Requisitos'!W19=1,IF('Tabla de posibilidad Localizaci'!W19=1,1+MAX($C19:V19),"."),"."),"."),".")</f>
        <v>.</v>
      </c>
      <c r="X19" t="str">
        <f ca="1">IF('Tabla de posibilidad HG'!X19&lt;=Hoja1!$D$8,IF('Tabla de posibilidad HI'!X19&lt;=Hoja1!$D$7,IF('Tabla de posibilidad Requisitos'!X19=1,IF('Tabla de posibilidad Localizaci'!X19=1,1+MAX($C19:W19),"."),"."),"."),".")</f>
        <v>.</v>
      </c>
      <c r="Y19" t="str">
        <f ca="1">IF('Tabla de posibilidad HG'!Y19&lt;=Hoja1!$D$8,IF('Tabla de posibilidad HI'!Y19&lt;=Hoja1!$D$7,IF('Tabla de posibilidad Requisitos'!Y19=1,IF('Tabla de posibilidad Localizaci'!Y19=1,1+MAX($C19:X19),"."),"."),"."),".")</f>
        <v>.</v>
      </c>
      <c r="Z19" t="str">
        <f ca="1">IF('Tabla de posibilidad HG'!Z19&lt;=Hoja1!$D$8,IF('Tabla de posibilidad HI'!Z19&lt;=Hoja1!$D$7,IF('Tabla de posibilidad Requisitos'!Z19=1,IF('Tabla de posibilidad Localizaci'!Z19=1,1+MAX($C19:Y19),"."),"."),"."),".")</f>
        <v>.</v>
      </c>
      <c r="AA19" t="str">
        <f ca="1">IF('Tabla de posibilidad HG'!AA19&lt;=Hoja1!$D$8,IF('Tabla de posibilidad HI'!AA19&lt;=Hoja1!$D$7,IF('Tabla de posibilidad Requisitos'!AA19=1,IF('Tabla de posibilidad Localizaci'!AA19=1,1+MAX($C19:Z19),"."),"."),"."),".")</f>
        <v>.</v>
      </c>
      <c r="AB19" t="str">
        <f ca="1">IF('Tabla de posibilidad HG'!AB19&lt;=Hoja1!$D$8,IF('Tabla de posibilidad HI'!AB19&lt;=Hoja1!$D$7,IF('Tabla de posibilidad Requisitos'!AB19=1,IF('Tabla de posibilidad Localizaci'!AB19=1,1+MAX($C19:AA19),"."),"."),"."),".")</f>
        <v>.</v>
      </c>
      <c r="AC19" t="str">
        <f ca="1">IF('Tabla de posibilidad HG'!AC19&lt;=Hoja1!$D$8,IF('Tabla de posibilidad HI'!AC19&lt;=Hoja1!$D$7,IF('Tabla de posibilidad Requisitos'!AC19=1,IF('Tabla de posibilidad Localizaci'!AC19=1,1+MAX($C19:AB19),"."),"."),"."),".")</f>
        <v>.</v>
      </c>
      <c r="AD19" t="str">
        <f ca="1">IF('Tabla de posibilidad HG'!AD19&lt;=Hoja1!$D$8,IF('Tabla de posibilidad HI'!AD19&lt;=Hoja1!$D$7,IF('Tabla de posibilidad Requisitos'!AD19=1,IF('Tabla de posibilidad Localizaci'!AD19=1,1+MAX($C19:AC19),"."),"."),"."),".")</f>
        <v>.</v>
      </c>
      <c r="AE19" t="str">
        <f ca="1">IF('Tabla de posibilidad HG'!AE19&lt;=Hoja1!$D$8,IF('Tabla de posibilidad HI'!AE19&lt;=Hoja1!$D$7,IF('Tabla de posibilidad Requisitos'!AE19=1,IF('Tabla de posibilidad Localizaci'!AE19=1,1+MAX($C19:AD19),"."),"."),"."),".")</f>
        <v>.</v>
      </c>
      <c r="AF19" t="str">
        <f ca="1">IF('Tabla de posibilidad HG'!AF19&lt;=Hoja1!$D$8,IF('Tabla de posibilidad HI'!AF19&lt;=Hoja1!$D$7,IF('Tabla de posibilidad Requisitos'!AF19=1,IF('Tabla de posibilidad Localizaci'!AF19=1,1+MAX($C19:AE19),"."),"."),"."),".")</f>
        <v>.</v>
      </c>
      <c r="AG19" t="str">
        <f ca="1">IF('Tabla de posibilidad HG'!AG19&lt;=Hoja1!$D$8,IF('Tabla de posibilidad HI'!AG19&lt;=Hoja1!$D$7,IF('Tabla de posibilidad Requisitos'!AG19=1,IF('Tabla de posibilidad Localizaci'!AG19=1,1+MAX($C19:AF19),"."),"."),"."),".")</f>
        <v>.</v>
      </c>
      <c r="AH19" t="str">
        <f ca="1">IF('Tabla de posibilidad HG'!AH19&lt;=Hoja1!$D$8,IF('Tabla de posibilidad HI'!AH19&lt;=Hoja1!$D$7,IF('Tabla de posibilidad Requisitos'!AH19=1,IF('Tabla de posibilidad Localizaci'!AH19=1,1+MAX($C19:AG19),"."),"."),"."),".")</f>
        <v>.</v>
      </c>
      <c r="AI19" t="str">
        <f ca="1">IF('Tabla de posibilidad HG'!AI19&lt;=Hoja1!$D$8,IF('Tabla de posibilidad HI'!AI19&lt;=Hoja1!$D$7,IF('Tabla de posibilidad Requisitos'!AI19=1,IF('Tabla de posibilidad Localizaci'!AI19=1,1+MAX($C19:AH19),"."),"."),"."),".")</f>
        <v>.</v>
      </c>
      <c r="AJ19" t="str">
        <f ca="1">IF('Tabla de posibilidad HG'!AJ19&lt;=Hoja1!$D$8,IF('Tabla de posibilidad HI'!AJ19&lt;=Hoja1!$D$7,IF('Tabla de posibilidad Requisitos'!AJ19=1,IF('Tabla de posibilidad Localizaci'!AJ19=1,1+MAX($C19:AI19),"."),"."),"."),".")</f>
        <v>.</v>
      </c>
      <c r="AK19" t="str">
        <f ca="1">IF('Tabla de posibilidad HG'!AK19&lt;=Hoja1!$D$8,IF('Tabla de posibilidad HI'!AK19&lt;=Hoja1!$D$7,IF('Tabla de posibilidad Requisitos'!AK19=1,IF('Tabla de posibilidad Localizaci'!AK19=1,1+MAX($C19:AJ19),"."),"."),"."),".")</f>
        <v>.</v>
      </c>
      <c r="AL19" t="str">
        <f ca="1">IF('Tabla de posibilidad HG'!AL19&lt;=Hoja1!$D$8,IF('Tabla de posibilidad HI'!AL19&lt;=Hoja1!$D$7,IF('Tabla de posibilidad Requisitos'!AL19=1,IF('Tabla de posibilidad Localizaci'!AL19=1,1+MAX($C19:AK19),"."),"."),"."),".")</f>
        <v>.</v>
      </c>
      <c r="AM19" t="str">
        <f ca="1">IF('Tabla de posibilidad HG'!AM19&lt;=Hoja1!$D$8,IF('Tabla de posibilidad HI'!AM19&lt;=Hoja1!$D$7,IF('Tabla de posibilidad Requisitos'!AM19=1,IF('Tabla de posibilidad Localizaci'!AM19=1,1+MAX($C19:AL19),"."),"."),"."),".")</f>
        <v>.</v>
      </c>
      <c r="AN19" t="str">
        <f ca="1">IF('Tabla de posibilidad HG'!AN19&lt;=Hoja1!$D$8,IF('Tabla de posibilidad HI'!AN19&lt;=Hoja1!$D$7,IF('Tabla de posibilidad Requisitos'!AN19=1,IF('Tabla de posibilidad Localizaci'!AN19=1,1+MAX($C19:AM19),"."),"."),"."),".")</f>
        <v>.</v>
      </c>
      <c r="AO19" t="str">
        <f ca="1">IF('Tabla de posibilidad HG'!AO19&lt;=Hoja1!$D$8,IF('Tabla de posibilidad HI'!AO19&lt;=Hoja1!$D$7,IF('Tabla de posibilidad Requisitos'!AO19=1,IF('Tabla de posibilidad Localizaci'!AO19=1,1+MAX($C19:AN19),"."),"."),"."),".")</f>
        <v>.</v>
      </c>
      <c r="AP19" t="str">
        <f ca="1">IF('Tabla de posibilidad HG'!AP19&lt;=Hoja1!$D$8,IF('Tabla de posibilidad HI'!AP19&lt;=Hoja1!$D$7,IF('Tabla de posibilidad Requisitos'!AP19=1,IF('Tabla de posibilidad Localizaci'!AP19=1,1+MAX($C19:AO19),"."),"."),"."),".")</f>
        <v>.</v>
      </c>
      <c r="AQ19" t="str">
        <f ca="1">IF('Tabla de posibilidad HG'!AQ19&lt;=Hoja1!$D$8,IF('Tabla de posibilidad HI'!AQ19&lt;=Hoja1!$D$7,IF('Tabla de posibilidad Requisitos'!AQ19=1,IF('Tabla de posibilidad Localizaci'!AQ19=1,1+MAX($C19:AP19),"."),"."),"."),".")</f>
        <v>.</v>
      </c>
      <c r="AR19" t="str">
        <f ca="1">IF('Tabla de posibilidad HG'!AR19&lt;=Hoja1!$D$8,IF('Tabla de posibilidad HI'!AR19&lt;=Hoja1!$D$7,IF('Tabla de posibilidad Requisitos'!AR19=1,IF('Tabla de posibilidad Localizaci'!AR19=1,1+MAX($C19:AQ19),"."),"."),"."),".")</f>
        <v>.</v>
      </c>
      <c r="AS19" t="str">
        <f ca="1">IF('Tabla de posibilidad HG'!AS19&lt;=Hoja1!$D$8,IF('Tabla de posibilidad HI'!AS19&lt;=Hoja1!$D$7,IF('Tabla de posibilidad Requisitos'!AS19=1,IF('Tabla de posibilidad Localizaci'!AS19=1,1+MAX($C19:AR19),"."),"."),"."),".")</f>
        <v>.</v>
      </c>
      <c r="AT19" t="str">
        <f ca="1">IF('Tabla de posibilidad HG'!AT19&lt;=Hoja1!$D$8,IF('Tabla de posibilidad HI'!AT19&lt;=Hoja1!$D$7,IF('Tabla de posibilidad Requisitos'!AT19=1,IF('Tabla de posibilidad Localizaci'!AT19=1,1+MAX($C19:AS19),"."),"."),"."),".")</f>
        <v>.</v>
      </c>
      <c r="AU19" t="str">
        <f ca="1">IF('Tabla de posibilidad HG'!AU19&lt;=Hoja1!$D$8,IF('Tabla de posibilidad HI'!AU19&lt;=Hoja1!$D$7,IF('Tabla de posibilidad Requisitos'!AU19=1,IF('Tabla de posibilidad Localizaci'!AU19=1,1+MAX($C19:AT19),"."),"."),"."),".")</f>
        <v>.</v>
      </c>
      <c r="AV19" t="str">
        <f ca="1">IF('Tabla de posibilidad HG'!AV19&lt;=Hoja1!$D$8,IF('Tabla de posibilidad HI'!AV19&lt;=Hoja1!$D$7,IF('Tabla de posibilidad Requisitos'!AV19=1,IF('Tabla de posibilidad Localizaci'!AV19=1,1+MAX($C19:AU19),"."),"."),"."),".")</f>
        <v>.</v>
      </c>
      <c r="AW19" t="str">
        <f ca="1">IF('Tabla de posibilidad HG'!AW19&lt;=Hoja1!$D$8,IF('Tabla de posibilidad HI'!AW19&lt;=Hoja1!$D$7,IF('Tabla de posibilidad Requisitos'!AW19=1,IF('Tabla de posibilidad Localizaci'!AW19=1,1+MAX($C19:AV19),"."),"."),"."),".")</f>
        <v>.</v>
      </c>
      <c r="AX19" t="str">
        <f ca="1">IF('Tabla de posibilidad HG'!AX19&lt;=Hoja1!$D$8,IF('Tabla de posibilidad HI'!AX19&lt;=Hoja1!$D$7,IF('Tabla de posibilidad Requisitos'!AX19=1,IF('Tabla de posibilidad Localizaci'!AX19=1,1+MAX($C19:AW19),"."),"."),"."),".")</f>
        <v>.</v>
      </c>
      <c r="AY19" t="str">
        <f ca="1">IF('Tabla de posibilidad HG'!AY19&lt;=Hoja1!$D$8,IF('Tabla de posibilidad HI'!AY19&lt;=Hoja1!$D$7,IF('Tabla de posibilidad Requisitos'!AY19=1,IF('Tabla de posibilidad Localizaci'!AY19=1,1+MAX($C19:AX19),"."),"."),"."),".")</f>
        <v>.</v>
      </c>
      <c r="AZ19" t="str">
        <f ca="1">IF('Tabla de posibilidad HG'!AZ19&lt;=Hoja1!$D$8,IF('Tabla de posibilidad HI'!AZ19&lt;=Hoja1!$D$7,IF('Tabla de posibilidad Requisitos'!AZ19=1,IF('Tabla de posibilidad Localizaci'!AZ19=1,1+MAX($C19:AY19),"."),"."),"."),".")</f>
        <v>.</v>
      </c>
      <c r="BA19" t="str">
        <f ca="1">IF('Tabla de posibilidad HG'!BA19&lt;=Hoja1!$D$8,IF('Tabla de posibilidad HI'!BA19&lt;=Hoja1!$D$7,IF('Tabla de posibilidad Requisitos'!BA19=1,IF('Tabla de posibilidad Localizaci'!BA19=1,1+MAX($C19:AZ19),"."),"."),"."),".")</f>
        <v>.</v>
      </c>
      <c r="BB19" t="str">
        <f ca="1">IF('Tabla de posibilidad HG'!BB19&lt;=Hoja1!$D$8,IF('Tabla de posibilidad HI'!BB19&lt;=Hoja1!$D$7,IF('Tabla de posibilidad Requisitos'!BB19=1,IF('Tabla de posibilidad Localizaci'!BB19=1,1+MAX($C19:BA19),"."),"."),"."),".")</f>
        <v>.</v>
      </c>
      <c r="BC19" t="str">
        <f ca="1">IF('Tabla de posibilidad HG'!BC19&lt;=Hoja1!$D$8,IF('Tabla de posibilidad HI'!BC19&lt;=Hoja1!$D$7,IF('Tabla de posibilidad Requisitos'!BC19=1,IF('Tabla de posibilidad Localizaci'!BC19=1,1+MAX($C19:BB19),"."),"."),"."),".")</f>
        <v>.</v>
      </c>
      <c r="BD19" t="str">
        <f ca="1">IF('Tabla de posibilidad HG'!BD19&lt;=Hoja1!$D$8,IF('Tabla de posibilidad HI'!BD19&lt;=Hoja1!$D$7,IF('Tabla de posibilidad Requisitos'!BD19=1,IF('Tabla de posibilidad Localizaci'!BD19=1,1+MAX($C19:BC19),"."),"."),"."),".")</f>
        <v>.</v>
      </c>
      <c r="BE19" t="str">
        <f ca="1">IF('Tabla de posibilidad HG'!BE19&lt;=Hoja1!$D$8,IF('Tabla de posibilidad HI'!BE19&lt;=Hoja1!$D$7,IF('Tabla de posibilidad Requisitos'!BE19=1,IF('Tabla de posibilidad Localizaci'!BE19=1,1+MAX($C19:BD19),"."),"."),"."),".")</f>
        <v>.</v>
      </c>
      <c r="BF19" t="str">
        <f ca="1">IF('Tabla de posibilidad HG'!BF19&lt;=Hoja1!$D$8,IF('Tabla de posibilidad HI'!BF19&lt;=Hoja1!$D$7,IF('Tabla de posibilidad Requisitos'!BF19=1,IF('Tabla de posibilidad Localizaci'!BF19=1,1+MAX($C19:BE19),"."),"."),"."),".")</f>
        <v>.</v>
      </c>
      <c r="BG19" t="str">
        <f ca="1">IF('Tabla de posibilidad HG'!BG19&lt;=Hoja1!$D$8,IF('Tabla de posibilidad HI'!BG19&lt;=Hoja1!$D$7,IF('Tabla de posibilidad Requisitos'!BG19=1,IF('Tabla de posibilidad Localizaci'!BG19=1,1+MAX($C19:BF19),"."),"."),"."),".")</f>
        <v>.</v>
      </c>
      <c r="BH19" t="str">
        <f ca="1">IF('Tabla de posibilidad HG'!BH19&lt;=Hoja1!$D$8,IF('Tabla de posibilidad HI'!BH19&lt;=Hoja1!$D$7,IF('Tabla de posibilidad Requisitos'!BH19=1,IF('Tabla de posibilidad Localizaci'!BH19=1,1+MAX($C19:BG19),"."),"."),"."),".")</f>
        <v>.</v>
      </c>
      <c r="BI19" t="str">
        <f ca="1">IF('Tabla de posibilidad HG'!BI19&lt;=Hoja1!$D$8,IF('Tabla de posibilidad HI'!BI19&lt;=Hoja1!$D$7,IF('Tabla de posibilidad Requisitos'!BI19=1,IF('Tabla de posibilidad Localizaci'!BI19=1,1+MAX($C19:BH19),"."),"."),"."),".")</f>
        <v>.</v>
      </c>
    </row>
    <row r="20" spans="1:61" x14ac:dyDescent="0.25">
      <c r="A20" t="s">
        <v>92</v>
      </c>
      <c r="C20" t="str">
        <f ca="1">IF('Tabla de posibilidad HG'!C20&lt;=Hoja1!$D$8,IF('Tabla de posibilidad HI'!C20&lt;=Hoja1!$D$7,IF('Tabla de posibilidad Requisitos'!C20=1,IF('Tabla de posibilidad Localizaci'!C20=1,1,"."),"."),"."),".")</f>
        <v>.</v>
      </c>
      <c r="D20" t="str">
        <f ca="1">IF('Tabla de posibilidad HG'!D20&lt;=Hoja1!$D$8,IF('Tabla de posibilidad HI'!D20&lt;=Hoja1!$D$7,IF('Tabla de posibilidad Requisitos'!D20=1,IF('Tabla de posibilidad Localizaci'!D20=1,1+$C20,"."),"."),"."),".")</f>
        <v>.</v>
      </c>
      <c r="E20" t="str">
        <f ca="1">IF('Tabla de posibilidad HG'!E20&lt;=Hoja1!$D$8,IF('Tabla de posibilidad HI'!E20&lt;=Hoja1!$D$7,IF('Tabla de posibilidad Requisitos'!E20=1,IF('Tabla de posibilidad Localizaci'!E20=1,1+MAX($C20:D20),"."),"."),"."),".")</f>
        <v>.</v>
      </c>
      <c r="F20" t="str">
        <f ca="1">IF('Tabla de posibilidad HG'!F20&lt;=Hoja1!$D$8,IF('Tabla de posibilidad HI'!F20&lt;=Hoja1!$D$7,IF('Tabla de posibilidad Requisitos'!F20=1,IF('Tabla de posibilidad Localizaci'!F20=1,1+MAX($C20:E20),"."),"."),"."),".")</f>
        <v>.</v>
      </c>
      <c r="G20" t="str">
        <f ca="1">IF('Tabla de posibilidad HG'!G20&lt;=Hoja1!$D$8,IF('Tabla de posibilidad HI'!G20&lt;=Hoja1!$D$7,IF('Tabla de posibilidad Requisitos'!G20=1,IF('Tabla de posibilidad Localizaci'!G20=1,1+MAX($C20:F20),"."),"."),"."),".")</f>
        <v>.</v>
      </c>
      <c r="H20" t="str">
        <f ca="1">IF('Tabla de posibilidad HG'!H20&lt;=Hoja1!$D$8,IF('Tabla de posibilidad HI'!H20&lt;=Hoja1!$D$7,IF('Tabla de posibilidad Requisitos'!H20=1,IF('Tabla de posibilidad Localizaci'!H20=1,1+MAX($C20:G20),"."),"."),"."),".")</f>
        <v>.</v>
      </c>
      <c r="I20" t="str">
        <f ca="1">IF('Tabla de posibilidad HG'!I20&lt;=Hoja1!$D$8,IF('Tabla de posibilidad HI'!I20&lt;=Hoja1!$D$7,IF('Tabla de posibilidad Requisitos'!I20=1,IF('Tabla de posibilidad Localizaci'!I20=1,1+MAX($C20:H20),"."),"."),"."),".")</f>
        <v>.</v>
      </c>
      <c r="J20" t="str">
        <f ca="1">IF('Tabla de posibilidad HG'!J20&lt;=Hoja1!$D$8,IF('Tabla de posibilidad HI'!J20&lt;=Hoja1!$D$7,IF('Tabla de posibilidad Requisitos'!J20=1,IF('Tabla de posibilidad Localizaci'!J20=1,1+MAX($C20:I20),"."),"."),"."),".")</f>
        <v>.</v>
      </c>
      <c r="K20" t="str">
        <f ca="1">IF('Tabla de posibilidad HG'!K20&lt;=Hoja1!$D$8,IF('Tabla de posibilidad HI'!K20&lt;=Hoja1!$D$7,IF('Tabla de posibilidad Requisitos'!K20=1,IF('Tabla de posibilidad Localizaci'!K20=1,1+MAX($C20:J20),"."),"."),"."),".")</f>
        <v>.</v>
      </c>
      <c r="L20" t="str">
        <f ca="1">IF('Tabla de posibilidad HG'!L20&lt;=Hoja1!$D$8,IF('Tabla de posibilidad HI'!L20&lt;=Hoja1!$D$7,IF('Tabla de posibilidad Requisitos'!L20=1,IF('Tabla de posibilidad Localizaci'!L20=1,1+MAX($C20:K20),"."),"."),"."),".")</f>
        <v>.</v>
      </c>
      <c r="M20" t="str">
        <f ca="1">IF('Tabla de posibilidad HG'!M20&lt;=Hoja1!$D$8,IF('Tabla de posibilidad HI'!M20&lt;=Hoja1!$D$7,IF('Tabla de posibilidad Requisitos'!M20=1,IF('Tabla de posibilidad Localizaci'!M20=1,1+MAX($C20:L20),"."),"."),"."),".")</f>
        <v>.</v>
      </c>
      <c r="N20" t="str">
        <f ca="1">IF('Tabla de posibilidad HG'!N20&lt;=Hoja1!$D$8,IF('Tabla de posibilidad HI'!N20&lt;=Hoja1!$D$7,IF('Tabla de posibilidad Requisitos'!N20=1,IF('Tabla de posibilidad Localizaci'!N20=1,1+MAX($C20:M20),"."),"."),"."),".")</f>
        <v>.</v>
      </c>
      <c r="O20" t="str">
        <f ca="1">IF('Tabla de posibilidad HG'!O20&lt;=Hoja1!$D$8,IF('Tabla de posibilidad HI'!O20&lt;=Hoja1!$D$7,IF('Tabla de posibilidad Requisitos'!O20=1,IF('Tabla de posibilidad Localizaci'!O20=1,1+MAX($C20:N20),"."),"."),"."),".")</f>
        <v>.</v>
      </c>
      <c r="P20" t="str">
        <f ca="1">IF('Tabla de posibilidad HG'!P20&lt;=Hoja1!$D$8,IF('Tabla de posibilidad HI'!P20&lt;=Hoja1!$D$7,IF('Tabla de posibilidad Requisitos'!P20=1,IF('Tabla de posibilidad Localizaci'!P20=1,1+MAX($C20:O20),"."),"."),"."),".")</f>
        <v>.</v>
      </c>
      <c r="Q20" t="str">
        <f ca="1">IF('Tabla de posibilidad HG'!Q20&lt;=Hoja1!$D$8,IF('Tabla de posibilidad HI'!Q20&lt;=Hoja1!$D$7,IF('Tabla de posibilidad Requisitos'!Q20=1,IF('Tabla de posibilidad Localizaci'!Q20=1,1+MAX($C20:P20),"."),"."),"."),".")</f>
        <v>.</v>
      </c>
      <c r="R20" t="str">
        <f ca="1">IF('Tabla de posibilidad HG'!R20&lt;=Hoja1!$D$8,IF('Tabla de posibilidad HI'!R20&lt;=Hoja1!$D$7,IF('Tabla de posibilidad Requisitos'!R20=1,IF('Tabla de posibilidad Localizaci'!R20=1,1+MAX($C20:Q20),"."),"."),"."),".")</f>
        <v>.</v>
      </c>
      <c r="S20" t="str">
        <f ca="1">IF('Tabla de posibilidad HG'!S20&lt;=Hoja1!$D$8,IF('Tabla de posibilidad HI'!S20&lt;=Hoja1!$D$7,IF('Tabla de posibilidad Requisitos'!S20=1,IF('Tabla de posibilidad Localizaci'!S20=1,1+MAX($C20:R20),"."),"."),"."),".")</f>
        <v>.</v>
      </c>
      <c r="T20" t="str">
        <f ca="1">IF('Tabla de posibilidad HG'!T20&lt;=Hoja1!$D$8,IF('Tabla de posibilidad HI'!T20&lt;=Hoja1!$D$7,IF('Tabla de posibilidad Requisitos'!T20=1,IF('Tabla de posibilidad Localizaci'!T20=1,1+MAX($C20:S20),"."),"."),"."),".")</f>
        <v>.</v>
      </c>
      <c r="U20" t="str">
        <f ca="1">IF('Tabla de posibilidad HG'!U20&lt;=Hoja1!$D$8,IF('Tabla de posibilidad HI'!U20&lt;=Hoja1!$D$7,IF('Tabla de posibilidad Requisitos'!U20=1,IF('Tabla de posibilidad Localizaci'!U20=1,1+MAX($C20:T20),"."),"."),"."),".")</f>
        <v>.</v>
      </c>
      <c r="V20" t="str">
        <f ca="1">IF('Tabla de posibilidad HG'!V20&lt;=Hoja1!$D$8,IF('Tabla de posibilidad HI'!V20&lt;=Hoja1!$D$7,IF('Tabla de posibilidad Requisitos'!V20=1,IF('Tabla de posibilidad Localizaci'!V20=1,1+MAX($C20:U20),"."),"."),"."),".")</f>
        <v>.</v>
      </c>
      <c r="W20" t="str">
        <f ca="1">IF('Tabla de posibilidad HG'!W20&lt;=Hoja1!$D$8,IF('Tabla de posibilidad HI'!W20&lt;=Hoja1!$D$7,IF('Tabla de posibilidad Requisitos'!W20=1,IF('Tabla de posibilidad Localizaci'!W20=1,1+MAX($C20:V20),"."),"."),"."),".")</f>
        <v>.</v>
      </c>
      <c r="X20" t="str">
        <f ca="1">IF('Tabla de posibilidad HG'!X20&lt;=Hoja1!$D$8,IF('Tabla de posibilidad HI'!X20&lt;=Hoja1!$D$7,IF('Tabla de posibilidad Requisitos'!X20=1,IF('Tabla de posibilidad Localizaci'!X20=1,1+MAX($C20:W20),"."),"."),"."),".")</f>
        <v>.</v>
      </c>
      <c r="Y20" t="str">
        <f ca="1">IF('Tabla de posibilidad HG'!Y20&lt;=Hoja1!$D$8,IF('Tabla de posibilidad HI'!Y20&lt;=Hoja1!$D$7,IF('Tabla de posibilidad Requisitos'!Y20=1,IF('Tabla de posibilidad Localizaci'!Y20=1,1+MAX($C20:X20),"."),"."),"."),".")</f>
        <v>.</v>
      </c>
      <c r="Z20" t="str">
        <f ca="1">IF('Tabla de posibilidad HG'!Z20&lt;=Hoja1!$D$8,IF('Tabla de posibilidad HI'!Z20&lt;=Hoja1!$D$7,IF('Tabla de posibilidad Requisitos'!Z20=1,IF('Tabla de posibilidad Localizaci'!Z20=1,1+MAX($C20:Y20),"."),"."),"."),".")</f>
        <v>.</v>
      </c>
      <c r="AA20" t="str">
        <f ca="1">IF('Tabla de posibilidad HG'!AA20&lt;=Hoja1!$D$8,IF('Tabla de posibilidad HI'!AA20&lt;=Hoja1!$D$7,IF('Tabla de posibilidad Requisitos'!AA20=1,IF('Tabla de posibilidad Localizaci'!AA20=1,1+MAX($C20:Z20),"."),"."),"."),".")</f>
        <v>.</v>
      </c>
      <c r="AB20" t="str">
        <f ca="1">IF('Tabla de posibilidad HG'!AB20&lt;=Hoja1!$D$8,IF('Tabla de posibilidad HI'!AB20&lt;=Hoja1!$D$7,IF('Tabla de posibilidad Requisitos'!AB20=1,IF('Tabla de posibilidad Localizaci'!AB20=1,1+MAX($C20:AA20),"."),"."),"."),".")</f>
        <v>.</v>
      </c>
      <c r="AC20" t="str">
        <f ca="1">IF('Tabla de posibilidad HG'!AC20&lt;=Hoja1!$D$8,IF('Tabla de posibilidad HI'!AC20&lt;=Hoja1!$D$7,IF('Tabla de posibilidad Requisitos'!AC20=1,IF('Tabla de posibilidad Localizaci'!AC20=1,1+MAX($C20:AB20),"."),"."),"."),".")</f>
        <v>.</v>
      </c>
      <c r="AD20" t="str">
        <f ca="1">IF('Tabla de posibilidad HG'!AD20&lt;=Hoja1!$D$8,IF('Tabla de posibilidad HI'!AD20&lt;=Hoja1!$D$7,IF('Tabla de posibilidad Requisitos'!AD20=1,IF('Tabla de posibilidad Localizaci'!AD20=1,1+MAX($C20:AC20),"."),"."),"."),".")</f>
        <v>.</v>
      </c>
      <c r="AE20" t="str">
        <f ca="1">IF('Tabla de posibilidad HG'!AE20&lt;=Hoja1!$D$8,IF('Tabla de posibilidad HI'!AE20&lt;=Hoja1!$D$7,IF('Tabla de posibilidad Requisitos'!AE20=1,IF('Tabla de posibilidad Localizaci'!AE20=1,1+MAX($C20:AD20),"."),"."),"."),".")</f>
        <v>.</v>
      </c>
      <c r="AF20" t="str">
        <f ca="1">IF('Tabla de posibilidad HG'!AF20&lt;=Hoja1!$D$8,IF('Tabla de posibilidad HI'!AF20&lt;=Hoja1!$D$7,IF('Tabla de posibilidad Requisitos'!AF20=1,IF('Tabla de posibilidad Localizaci'!AF20=1,1+MAX($C20:AE20),"."),"."),"."),".")</f>
        <v>.</v>
      </c>
      <c r="AG20" t="str">
        <f ca="1">IF('Tabla de posibilidad HG'!AG20&lt;=Hoja1!$D$8,IF('Tabla de posibilidad HI'!AG20&lt;=Hoja1!$D$7,IF('Tabla de posibilidad Requisitos'!AG20=1,IF('Tabla de posibilidad Localizaci'!AG20=1,1+MAX($C20:AF20),"."),"."),"."),".")</f>
        <v>.</v>
      </c>
      <c r="AH20" t="str">
        <f ca="1">IF('Tabla de posibilidad HG'!AH20&lt;=Hoja1!$D$8,IF('Tabla de posibilidad HI'!AH20&lt;=Hoja1!$D$7,IF('Tabla de posibilidad Requisitos'!AH20=1,IF('Tabla de posibilidad Localizaci'!AH20=1,1+MAX($C20:AG20),"."),"."),"."),".")</f>
        <v>.</v>
      </c>
      <c r="AI20" t="str">
        <f ca="1">IF('Tabla de posibilidad HG'!AI20&lt;=Hoja1!$D$8,IF('Tabla de posibilidad HI'!AI20&lt;=Hoja1!$D$7,IF('Tabla de posibilidad Requisitos'!AI20=1,IF('Tabla de posibilidad Localizaci'!AI20=1,1+MAX($C20:AH20),"."),"."),"."),".")</f>
        <v>.</v>
      </c>
      <c r="AJ20" t="str">
        <f ca="1">IF('Tabla de posibilidad HG'!AJ20&lt;=Hoja1!$D$8,IF('Tabla de posibilidad HI'!AJ20&lt;=Hoja1!$D$7,IF('Tabla de posibilidad Requisitos'!AJ20=1,IF('Tabla de posibilidad Localizaci'!AJ20=1,1+MAX($C20:AI20),"."),"."),"."),".")</f>
        <v>.</v>
      </c>
      <c r="AK20" t="str">
        <f ca="1">IF('Tabla de posibilidad HG'!AK20&lt;=Hoja1!$D$8,IF('Tabla de posibilidad HI'!AK20&lt;=Hoja1!$D$7,IF('Tabla de posibilidad Requisitos'!AK20=1,IF('Tabla de posibilidad Localizaci'!AK20=1,1+MAX($C20:AJ20),"."),"."),"."),".")</f>
        <v>.</v>
      </c>
      <c r="AL20" t="str">
        <f ca="1">IF('Tabla de posibilidad HG'!AL20&lt;=Hoja1!$D$8,IF('Tabla de posibilidad HI'!AL20&lt;=Hoja1!$D$7,IF('Tabla de posibilidad Requisitos'!AL20=1,IF('Tabla de posibilidad Localizaci'!AL20=1,1+MAX($C20:AK20),"."),"."),"."),".")</f>
        <v>.</v>
      </c>
      <c r="AM20" t="str">
        <f ca="1">IF('Tabla de posibilidad HG'!AM20&lt;=Hoja1!$D$8,IF('Tabla de posibilidad HI'!AM20&lt;=Hoja1!$D$7,IF('Tabla de posibilidad Requisitos'!AM20=1,IF('Tabla de posibilidad Localizaci'!AM20=1,1+MAX($C20:AL20),"."),"."),"."),".")</f>
        <v>.</v>
      </c>
      <c r="AN20" t="str">
        <f ca="1">IF('Tabla de posibilidad HG'!AN20&lt;=Hoja1!$D$8,IF('Tabla de posibilidad HI'!AN20&lt;=Hoja1!$D$7,IF('Tabla de posibilidad Requisitos'!AN20=1,IF('Tabla de posibilidad Localizaci'!AN20=1,1+MAX($C20:AM20),"."),"."),"."),".")</f>
        <v>.</v>
      </c>
      <c r="AO20" t="str">
        <f ca="1">IF('Tabla de posibilidad HG'!AO20&lt;=Hoja1!$D$8,IF('Tabla de posibilidad HI'!AO20&lt;=Hoja1!$D$7,IF('Tabla de posibilidad Requisitos'!AO20=1,IF('Tabla de posibilidad Localizaci'!AO20=1,1+MAX($C20:AN20),"."),"."),"."),".")</f>
        <v>.</v>
      </c>
      <c r="AP20" t="str">
        <f ca="1">IF('Tabla de posibilidad HG'!AP20&lt;=Hoja1!$D$8,IF('Tabla de posibilidad HI'!AP20&lt;=Hoja1!$D$7,IF('Tabla de posibilidad Requisitos'!AP20=1,IF('Tabla de posibilidad Localizaci'!AP20=1,1+MAX($C20:AO20),"."),"."),"."),".")</f>
        <v>.</v>
      </c>
      <c r="AQ20" t="str">
        <f ca="1">IF('Tabla de posibilidad HG'!AQ20&lt;=Hoja1!$D$8,IF('Tabla de posibilidad HI'!AQ20&lt;=Hoja1!$D$7,IF('Tabla de posibilidad Requisitos'!AQ20=1,IF('Tabla de posibilidad Localizaci'!AQ20=1,1+MAX($C20:AP20),"."),"."),"."),".")</f>
        <v>.</v>
      </c>
      <c r="AR20" t="str">
        <f ca="1">IF('Tabla de posibilidad HG'!AR20&lt;=Hoja1!$D$8,IF('Tabla de posibilidad HI'!AR20&lt;=Hoja1!$D$7,IF('Tabla de posibilidad Requisitos'!AR20=1,IF('Tabla de posibilidad Localizaci'!AR20=1,1+MAX($C20:AQ20),"."),"."),"."),".")</f>
        <v>.</v>
      </c>
      <c r="AS20" t="str">
        <f ca="1">IF('Tabla de posibilidad HG'!AS20&lt;=Hoja1!$D$8,IF('Tabla de posibilidad HI'!AS20&lt;=Hoja1!$D$7,IF('Tabla de posibilidad Requisitos'!AS20=1,IF('Tabla de posibilidad Localizaci'!AS20=1,1+MAX($C20:AR20),"."),"."),"."),".")</f>
        <v>.</v>
      </c>
      <c r="AT20" t="str">
        <f ca="1">IF('Tabla de posibilidad HG'!AT20&lt;=Hoja1!$D$8,IF('Tabla de posibilidad HI'!AT20&lt;=Hoja1!$D$7,IF('Tabla de posibilidad Requisitos'!AT20=1,IF('Tabla de posibilidad Localizaci'!AT20=1,1+MAX($C20:AS20),"."),"."),"."),".")</f>
        <v>.</v>
      </c>
      <c r="AU20" t="str">
        <f ca="1">IF('Tabla de posibilidad HG'!AU20&lt;=Hoja1!$D$8,IF('Tabla de posibilidad HI'!AU20&lt;=Hoja1!$D$7,IF('Tabla de posibilidad Requisitos'!AU20=1,IF('Tabla de posibilidad Localizaci'!AU20=1,1+MAX($C20:AT20),"."),"."),"."),".")</f>
        <v>.</v>
      </c>
      <c r="AV20" t="str">
        <f ca="1">IF('Tabla de posibilidad HG'!AV20&lt;=Hoja1!$D$8,IF('Tabla de posibilidad HI'!AV20&lt;=Hoja1!$D$7,IF('Tabla de posibilidad Requisitos'!AV20=1,IF('Tabla de posibilidad Localizaci'!AV20=1,1+MAX($C20:AU20),"."),"."),"."),".")</f>
        <v>.</v>
      </c>
      <c r="AW20" t="str">
        <f ca="1">IF('Tabla de posibilidad HG'!AW20&lt;=Hoja1!$D$8,IF('Tabla de posibilidad HI'!AW20&lt;=Hoja1!$D$7,IF('Tabla de posibilidad Requisitos'!AW20=1,IF('Tabla de posibilidad Localizaci'!AW20=1,1+MAX($C20:AV20),"."),"."),"."),".")</f>
        <v>.</v>
      </c>
      <c r="AX20" t="str">
        <f ca="1">IF('Tabla de posibilidad HG'!AX20&lt;=Hoja1!$D$8,IF('Tabla de posibilidad HI'!AX20&lt;=Hoja1!$D$7,IF('Tabla de posibilidad Requisitos'!AX20=1,IF('Tabla de posibilidad Localizaci'!AX20=1,1+MAX($C20:AW20),"."),"."),"."),".")</f>
        <v>.</v>
      </c>
      <c r="AY20" t="str">
        <f ca="1">IF('Tabla de posibilidad HG'!AY20&lt;=Hoja1!$D$8,IF('Tabla de posibilidad HI'!AY20&lt;=Hoja1!$D$7,IF('Tabla de posibilidad Requisitos'!AY20=1,IF('Tabla de posibilidad Localizaci'!AY20=1,1+MAX($C20:AX20),"."),"."),"."),".")</f>
        <v>.</v>
      </c>
      <c r="AZ20" t="str">
        <f ca="1">IF('Tabla de posibilidad HG'!AZ20&lt;=Hoja1!$D$8,IF('Tabla de posibilidad HI'!AZ20&lt;=Hoja1!$D$7,IF('Tabla de posibilidad Requisitos'!AZ20=1,IF('Tabla de posibilidad Localizaci'!AZ20=1,1+MAX($C20:AY20),"."),"."),"."),".")</f>
        <v>.</v>
      </c>
      <c r="BA20" t="str">
        <f ca="1">IF('Tabla de posibilidad HG'!BA20&lt;=Hoja1!$D$8,IF('Tabla de posibilidad HI'!BA20&lt;=Hoja1!$D$7,IF('Tabla de posibilidad Requisitos'!BA20=1,IF('Tabla de posibilidad Localizaci'!BA20=1,1+MAX($C20:AZ20),"."),"."),"."),".")</f>
        <v>.</v>
      </c>
      <c r="BB20" t="str">
        <f ca="1">IF('Tabla de posibilidad HG'!BB20&lt;=Hoja1!$D$8,IF('Tabla de posibilidad HI'!BB20&lt;=Hoja1!$D$7,IF('Tabla de posibilidad Requisitos'!BB20=1,IF('Tabla de posibilidad Localizaci'!BB20=1,1+MAX($C20:BA20),"."),"."),"."),".")</f>
        <v>.</v>
      </c>
      <c r="BC20" t="str">
        <f ca="1">IF('Tabla de posibilidad HG'!BC20&lt;=Hoja1!$D$8,IF('Tabla de posibilidad HI'!BC20&lt;=Hoja1!$D$7,IF('Tabla de posibilidad Requisitos'!BC20=1,IF('Tabla de posibilidad Localizaci'!BC20=1,1+MAX($C20:BB20),"."),"."),"."),".")</f>
        <v>.</v>
      </c>
      <c r="BD20" t="str">
        <f ca="1">IF('Tabla de posibilidad HG'!BD20&lt;=Hoja1!$D$8,IF('Tabla de posibilidad HI'!BD20&lt;=Hoja1!$D$7,IF('Tabla de posibilidad Requisitos'!BD20=1,IF('Tabla de posibilidad Localizaci'!BD20=1,1+MAX($C20:BC20),"."),"."),"."),".")</f>
        <v>.</v>
      </c>
      <c r="BE20" t="str">
        <f ca="1">IF('Tabla de posibilidad HG'!BE20&lt;=Hoja1!$D$8,IF('Tabla de posibilidad HI'!BE20&lt;=Hoja1!$D$7,IF('Tabla de posibilidad Requisitos'!BE20=1,IF('Tabla de posibilidad Localizaci'!BE20=1,1+MAX($C20:BD20),"."),"."),"."),".")</f>
        <v>.</v>
      </c>
      <c r="BF20" t="str">
        <f ca="1">IF('Tabla de posibilidad HG'!BF20&lt;=Hoja1!$D$8,IF('Tabla de posibilidad HI'!BF20&lt;=Hoja1!$D$7,IF('Tabla de posibilidad Requisitos'!BF20=1,IF('Tabla de posibilidad Localizaci'!BF20=1,1+MAX($C20:BE20),"."),"."),"."),".")</f>
        <v>.</v>
      </c>
      <c r="BG20" t="str">
        <f ca="1">IF('Tabla de posibilidad HG'!BG20&lt;=Hoja1!$D$8,IF('Tabla de posibilidad HI'!BG20&lt;=Hoja1!$D$7,IF('Tabla de posibilidad Requisitos'!BG20=1,IF('Tabla de posibilidad Localizaci'!BG20=1,1+MAX($C20:BF20),"."),"."),"."),".")</f>
        <v>.</v>
      </c>
      <c r="BH20" t="str">
        <f ca="1">IF('Tabla de posibilidad HG'!BH20&lt;=Hoja1!$D$8,IF('Tabla de posibilidad HI'!BH20&lt;=Hoja1!$D$7,IF('Tabla de posibilidad Requisitos'!BH20=1,IF('Tabla de posibilidad Localizaci'!BH20=1,1+MAX($C20:BG20),"."),"."),"."),".")</f>
        <v>.</v>
      </c>
      <c r="BI20" t="str">
        <f ca="1">IF('Tabla de posibilidad HG'!BI20&lt;=Hoja1!$D$8,IF('Tabla de posibilidad HI'!BI20&lt;=Hoja1!$D$7,IF('Tabla de posibilidad Requisitos'!BI20=1,IF('Tabla de posibilidad Localizaci'!BI20=1,1+MAX($C20:BH20),"."),"."),"."),".")</f>
        <v>.</v>
      </c>
    </row>
    <row r="21" spans="1:61" x14ac:dyDescent="0.25">
      <c r="A21" t="s">
        <v>95</v>
      </c>
      <c r="C21">
        <f ca="1">IF('Tabla de posibilidad HG'!C21&lt;=Hoja1!$D$8,IF('Tabla de posibilidad HI'!C21&lt;=Hoja1!$D$7,IF('Tabla de posibilidad Requisitos'!C21=1,IF('Tabla de posibilidad Localizaci'!C21=1,1,"."),"."),"."),".")</f>
        <v>1</v>
      </c>
      <c r="D21" t="str">
        <f ca="1">IF('Tabla de posibilidad HG'!D21&lt;=Hoja1!$D$8,IF('Tabla de posibilidad HI'!D21&lt;=Hoja1!$D$7,IF('Tabla de posibilidad Requisitos'!D21=1,IF('Tabla de posibilidad Localizaci'!D21=1,1+$C21,"."),"."),"."),".")</f>
        <v>.</v>
      </c>
      <c r="E21" t="str">
        <f ca="1">IF('Tabla de posibilidad HG'!E21&lt;=Hoja1!$D$8,IF('Tabla de posibilidad HI'!E21&lt;=Hoja1!$D$7,IF('Tabla de posibilidad Requisitos'!E21=1,IF('Tabla de posibilidad Localizaci'!E21=1,1+MAX($C21:D21),"."),"."),"."),".")</f>
        <v>.</v>
      </c>
      <c r="F21">
        <f ca="1">IF('Tabla de posibilidad HG'!F21&lt;=Hoja1!$D$8,IF('Tabla de posibilidad HI'!F21&lt;=Hoja1!$D$7,IF('Tabla de posibilidad Requisitos'!F21=1,IF('Tabla de posibilidad Localizaci'!F21=1,1+MAX($C21:E21),"."),"."),"."),".")</f>
        <v>2</v>
      </c>
      <c r="G21">
        <f ca="1">IF('Tabla de posibilidad HG'!G21&lt;=Hoja1!$D$8,IF('Tabla de posibilidad HI'!G21&lt;=Hoja1!$D$7,IF('Tabla de posibilidad Requisitos'!G21=1,IF('Tabla de posibilidad Localizaci'!G21=1,1+MAX($C21:F21),"."),"."),"."),".")</f>
        <v>3</v>
      </c>
      <c r="H21">
        <f ca="1">IF('Tabla de posibilidad HG'!H21&lt;=Hoja1!$D$8,IF('Tabla de posibilidad HI'!H21&lt;=Hoja1!$D$7,IF('Tabla de posibilidad Requisitos'!H21=1,IF('Tabla de posibilidad Localizaci'!H21=1,1+MAX($C21:G21),"."),"."),"."),".")</f>
        <v>4</v>
      </c>
      <c r="I21">
        <f ca="1">IF('Tabla de posibilidad HG'!I21&lt;=Hoja1!$D$8,IF('Tabla de posibilidad HI'!I21&lt;=Hoja1!$D$7,IF('Tabla de posibilidad Requisitos'!I21=1,IF('Tabla de posibilidad Localizaci'!I21=1,1+MAX($C21:H21),"."),"."),"."),".")</f>
        <v>5</v>
      </c>
      <c r="J21">
        <f ca="1">IF('Tabla de posibilidad HG'!J21&lt;=Hoja1!$D$8,IF('Tabla de posibilidad HI'!J21&lt;=Hoja1!$D$7,IF('Tabla de posibilidad Requisitos'!J21=1,IF('Tabla de posibilidad Localizaci'!J21=1,1+MAX($C21:I21),"."),"."),"."),".")</f>
        <v>6</v>
      </c>
      <c r="K21">
        <f ca="1">IF('Tabla de posibilidad HG'!K21&lt;=Hoja1!$D$8,IF('Tabla de posibilidad HI'!K21&lt;=Hoja1!$D$7,IF('Tabla de posibilidad Requisitos'!K21=1,IF('Tabla de posibilidad Localizaci'!K21=1,1+MAX($C21:J21),"."),"."),"."),".")</f>
        <v>7</v>
      </c>
      <c r="L21" t="str">
        <f ca="1">IF('Tabla de posibilidad HG'!L21&lt;=Hoja1!$D$8,IF('Tabla de posibilidad HI'!L21&lt;=Hoja1!$D$7,IF('Tabla de posibilidad Requisitos'!L21=1,IF('Tabla de posibilidad Localizaci'!L21=1,1+MAX($C21:K21),"."),"."),"."),".")</f>
        <v>.</v>
      </c>
      <c r="M21" t="str">
        <f ca="1">IF('Tabla de posibilidad HG'!M21&lt;=Hoja1!$D$8,IF('Tabla de posibilidad HI'!M21&lt;=Hoja1!$D$7,IF('Tabla de posibilidad Requisitos'!M21=1,IF('Tabla de posibilidad Localizaci'!M21=1,1+MAX($C21:L21),"."),"."),"."),".")</f>
        <v>.</v>
      </c>
      <c r="N21">
        <f ca="1">IF('Tabla de posibilidad HG'!N21&lt;=Hoja1!$D$8,IF('Tabla de posibilidad HI'!N21&lt;=Hoja1!$D$7,IF('Tabla de posibilidad Requisitos'!N21=1,IF('Tabla de posibilidad Localizaci'!N21=1,1+MAX($C21:M21),"."),"."),"."),".")</f>
        <v>8</v>
      </c>
      <c r="O21">
        <f ca="1">IF('Tabla de posibilidad HG'!O21&lt;=Hoja1!$D$8,IF('Tabla de posibilidad HI'!O21&lt;=Hoja1!$D$7,IF('Tabla de posibilidad Requisitos'!O21=1,IF('Tabla de posibilidad Localizaci'!O21=1,1+MAX($C21:N21),"."),"."),"."),".")</f>
        <v>9</v>
      </c>
      <c r="P21">
        <f ca="1">IF('Tabla de posibilidad HG'!P21&lt;=Hoja1!$D$8,IF('Tabla de posibilidad HI'!P21&lt;=Hoja1!$D$7,IF('Tabla de posibilidad Requisitos'!P21=1,IF('Tabla de posibilidad Localizaci'!P21=1,1+MAX($C21:O21),"."),"."),"."),".")</f>
        <v>10</v>
      </c>
      <c r="Q21">
        <f ca="1">IF('Tabla de posibilidad HG'!Q21&lt;=Hoja1!$D$8,IF('Tabla de posibilidad HI'!Q21&lt;=Hoja1!$D$7,IF('Tabla de posibilidad Requisitos'!Q21=1,IF('Tabla de posibilidad Localizaci'!Q21=1,1+MAX($C21:P21),"."),"."),"."),".")</f>
        <v>11</v>
      </c>
      <c r="R21">
        <f ca="1">IF('Tabla de posibilidad HG'!R21&lt;=Hoja1!$D$8,IF('Tabla de posibilidad HI'!R21&lt;=Hoja1!$D$7,IF('Tabla de posibilidad Requisitos'!R21=1,IF('Tabla de posibilidad Localizaci'!R21=1,1+MAX($C21:Q21),"."),"."),"."),".")</f>
        <v>12</v>
      </c>
      <c r="S21" t="str">
        <f ca="1">IF('Tabla de posibilidad HG'!S21&lt;=Hoja1!$D$8,IF('Tabla de posibilidad HI'!S21&lt;=Hoja1!$D$7,IF('Tabla de posibilidad Requisitos'!S21=1,IF('Tabla de posibilidad Localizaci'!S21=1,1+MAX($C21:R21),"."),"."),"."),".")</f>
        <v>.</v>
      </c>
      <c r="T21" t="str">
        <f ca="1">IF('Tabla de posibilidad HG'!T21&lt;=Hoja1!$D$8,IF('Tabla de posibilidad HI'!T21&lt;=Hoja1!$D$7,IF('Tabla de posibilidad Requisitos'!T21=1,IF('Tabla de posibilidad Localizaci'!T21=1,1+MAX($C21:S21),"."),"."),"."),".")</f>
        <v>.</v>
      </c>
      <c r="U21" t="str">
        <f ca="1">IF('Tabla de posibilidad HG'!U21&lt;=Hoja1!$D$8,IF('Tabla de posibilidad HI'!U21&lt;=Hoja1!$D$7,IF('Tabla de posibilidad Requisitos'!U21=1,IF('Tabla de posibilidad Localizaci'!U21=1,1+MAX($C21:T21),"."),"."),"."),".")</f>
        <v>.</v>
      </c>
      <c r="V21" t="str">
        <f ca="1">IF('Tabla de posibilidad HG'!V21&lt;=Hoja1!$D$8,IF('Tabla de posibilidad HI'!V21&lt;=Hoja1!$D$7,IF('Tabla de posibilidad Requisitos'!V21=1,IF('Tabla de posibilidad Localizaci'!V21=1,1+MAX($C21:U21),"."),"."),"."),".")</f>
        <v>.</v>
      </c>
      <c r="W21" t="str">
        <f ca="1">IF('Tabla de posibilidad HG'!W21&lt;=Hoja1!$D$8,IF('Tabla de posibilidad HI'!W21&lt;=Hoja1!$D$7,IF('Tabla de posibilidad Requisitos'!W21=1,IF('Tabla de posibilidad Localizaci'!W21=1,1+MAX($C21:V21),"."),"."),"."),".")</f>
        <v>.</v>
      </c>
      <c r="X21" t="str">
        <f ca="1">IF('Tabla de posibilidad HG'!X21&lt;=Hoja1!$D$8,IF('Tabla de posibilidad HI'!X21&lt;=Hoja1!$D$7,IF('Tabla de posibilidad Requisitos'!X21=1,IF('Tabla de posibilidad Localizaci'!X21=1,1+MAX($C21:W21),"."),"."),"."),".")</f>
        <v>.</v>
      </c>
      <c r="Y21" t="str">
        <f ca="1">IF('Tabla de posibilidad HG'!Y21&lt;=Hoja1!$D$8,IF('Tabla de posibilidad HI'!Y21&lt;=Hoja1!$D$7,IF('Tabla de posibilidad Requisitos'!Y21=1,IF('Tabla de posibilidad Localizaci'!Y21=1,1+MAX($C21:X21),"."),"."),"."),".")</f>
        <v>.</v>
      </c>
      <c r="Z21">
        <f ca="1">IF('Tabla de posibilidad HG'!Z21&lt;=Hoja1!$D$8,IF('Tabla de posibilidad HI'!Z21&lt;=Hoja1!$D$7,IF('Tabla de posibilidad Requisitos'!Z21=1,IF('Tabla de posibilidad Localizaci'!Z21=1,1+MAX($C21:Y21),"."),"."),"."),".")</f>
        <v>13</v>
      </c>
      <c r="AA21">
        <f ca="1">IF('Tabla de posibilidad HG'!AA21&lt;=Hoja1!$D$8,IF('Tabla de posibilidad HI'!AA21&lt;=Hoja1!$D$7,IF('Tabla de posibilidad Requisitos'!AA21=1,IF('Tabla de posibilidad Localizaci'!AA21=1,1+MAX($C21:Z21),"."),"."),"."),".")</f>
        <v>14</v>
      </c>
      <c r="AB21">
        <f ca="1">IF('Tabla de posibilidad HG'!AB21&lt;=Hoja1!$D$8,IF('Tabla de posibilidad HI'!AB21&lt;=Hoja1!$D$7,IF('Tabla de posibilidad Requisitos'!AB21=1,IF('Tabla de posibilidad Localizaci'!AB21=1,1+MAX($C21:AA21),"."),"."),"."),".")</f>
        <v>15</v>
      </c>
      <c r="AC21">
        <f ca="1">IF('Tabla de posibilidad HG'!AC21&lt;=Hoja1!$D$8,IF('Tabla de posibilidad HI'!AC21&lt;=Hoja1!$D$7,IF('Tabla de posibilidad Requisitos'!AC21=1,IF('Tabla de posibilidad Localizaci'!AC21=1,1+MAX($C21:AB21),"."),"."),"."),".")</f>
        <v>16</v>
      </c>
      <c r="AD21">
        <f ca="1">IF('Tabla de posibilidad HG'!AD21&lt;=Hoja1!$D$8,IF('Tabla de posibilidad HI'!AD21&lt;=Hoja1!$D$7,IF('Tabla de posibilidad Requisitos'!AD21=1,IF('Tabla de posibilidad Localizaci'!AD21=1,1+MAX($C21:AC21),"."),"."),"."),".")</f>
        <v>17</v>
      </c>
      <c r="AE21">
        <f ca="1">IF('Tabla de posibilidad HG'!AE21&lt;=Hoja1!$D$8,IF('Tabla de posibilidad HI'!AE21&lt;=Hoja1!$D$7,IF('Tabla de posibilidad Requisitos'!AE21=1,IF('Tabla de posibilidad Localizaci'!AE21=1,1+MAX($C21:AD21),"."),"."),"."),".")</f>
        <v>18</v>
      </c>
      <c r="AF21">
        <f ca="1">IF('Tabla de posibilidad HG'!AF21&lt;=Hoja1!$D$8,IF('Tabla de posibilidad HI'!AF21&lt;=Hoja1!$D$7,IF('Tabla de posibilidad Requisitos'!AF21=1,IF('Tabla de posibilidad Localizaci'!AF21=1,1+MAX($C21:AE21),"."),"."),"."),".")</f>
        <v>19</v>
      </c>
      <c r="AG21">
        <f ca="1">IF('Tabla de posibilidad HG'!AG21&lt;=Hoja1!$D$8,IF('Tabla de posibilidad HI'!AG21&lt;=Hoja1!$D$7,IF('Tabla de posibilidad Requisitos'!AG21=1,IF('Tabla de posibilidad Localizaci'!AG21=1,1+MAX($C21:AF21),"."),"."),"."),".")</f>
        <v>20</v>
      </c>
      <c r="AH21">
        <f ca="1">IF('Tabla de posibilidad HG'!AH21&lt;=Hoja1!$D$8,IF('Tabla de posibilidad HI'!AH21&lt;=Hoja1!$D$7,IF('Tabla de posibilidad Requisitos'!AH21=1,IF('Tabla de posibilidad Localizaci'!AH21=1,1+MAX($C21:AG21),"."),"."),"."),".")</f>
        <v>21</v>
      </c>
      <c r="AI21">
        <f ca="1">IF('Tabla de posibilidad HG'!AI21&lt;=Hoja1!$D$8,IF('Tabla de posibilidad HI'!AI21&lt;=Hoja1!$D$7,IF('Tabla de posibilidad Requisitos'!AI21=1,IF('Tabla de posibilidad Localizaci'!AI21=1,1+MAX($C21:AH21),"."),"."),"."),".")</f>
        <v>22</v>
      </c>
      <c r="AJ21">
        <f ca="1">IF('Tabla de posibilidad HG'!AJ21&lt;=Hoja1!$D$8,IF('Tabla de posibilidad HI'!AJ21&lt;=Hoja1!$D$7,IF('Tabla de posibilidad Requisitos'!AJ21=1,IF('Tabla de posibilidad Localizaci'!AJ21=1,1+MAX($C21:AI21),"."),"."),"."),".")</f>
        <v>23</v>
      </c>
      <c r="AK21" t="str">
        <f ca="1">IF('Tabla de posibilidad HG'!AK21&lt;=Hoja1!$D$8,IF('Tabla de posibilidad HI'!AK21&lt;=Hoja1!$D$7,IF('Tabla de posibilidad Requisitos'!AK21=1,IF('Tabla de posibilidad Localizaci'!AK21=1,1+MAX($C21:AJ21),"."),"."),"."),".")</f>
        <v>.</v>
      </c>
      <c r="AL21" t="str">
        <f ca="1">IF('Tabla de posibilidad HG'!AL21&lt;=Hoja1!$D$8,IF('Tabla de posibilidad HI'!AL21&lt;=Hoja1!$D$7,IF('Tabla de posibilidad Requisitos'!AL21=1,IF('Tabla de posibilidad Localizaci'!AL21=1,1+MAX($C21:AK21),"."),"."),"."),".")</f>
        <v>.</v>
      </c>
      <c r="AM21" t="str">
        <f ca="1">IF('Tabla de posibilidad HG'!AM21&lt;=Hoja1!$D$8,IF('Tabla de posibilidad HI'!AM21&lt;=Hoja1!$D$7,IF('Tabla de posibilidad Requisitos'!AM21=1,IF('Tabla de posibilidad Localizaci'!AM21=1,1+MAX($C21:AL21),"."),"."),"."),".")</f>
        <v>.</v>
      </c>
      <c r="AN21" t="str">
        <f ca="1">IF('Tabla de posibilidad HG'!AN21&lt;=Hoja1!$D$8,IF('Tabla de posibilidad HI'!AN21&lt;=Hoja1!$D$7,IF('Tabla de posibilidad Requisitos'!AN21=1,IF('Tabla de posibilidad Localizaci'!AN21=1,1+MAX($C21:AM21),"."),"."),"."),".")</f>
        <v>.</v>
      </c>
      <c r="AO21">
        <f ca="1">IF('Tabla de posibilidad HG'!AO21&lt;=Hoja1!$D$8,IF('Tabla de posibilidad HI'!AO21&lt;=Hoja1!$D$7,IF('Tabla de posibilidad Requisitos'!AO21=1,IF('Tabla de posibilidad Localizaci'!AO21=1,1+MAX($C21:AN21),"."),"."),"."),".")</f>
        <v>24</v>
      </c>
      <c r="AP21">
        <f ca="1">IF('Tabla de posibilidad HG'!AP21&lt;=Hoja1!$D$8,IF('Tabla de posibilidad HI'!AP21&lt;=Hoja1!$D$7,IF('Tabla de posibilidad Requisitos'!AP21=1,IF('Tabla de posibilidad Localizaci'!AP21=1,1+MAX($C21:AO21),"."),"."),"."),".")</f>
        <v>25</v>
      </c>
      <c r="AQ21">
        <f ca="1">IF('Tabla de posibilidad HG'!AQ21&lt;=Hoja1!$D$8,IF('Tabla de posibilidad HI'!AQ21&lt;=Hoja1!$D$7,IF('Tabla de posibilidad Requisitos'!AQ21=1,IF('Tabla de posibilidad Localizaci'!AQ21=1,1+MAX($C21:AP21),"."),"."),"."),".")</f>
        <v>26</v>
      </c>
      <c r="AR21">
        <f ca="1">IF('Tabla de posibilidad HG'!AR21&lt;=Hoja1!$D$8,IF('Tabla de posibilidad HI'!AR21&lt;=Hoja1!$D$7,IF('Tabla de posibilidad Requisitos'!AR21=1,IF('Tabla de posibilidad Localizaci'!AR21=1,1+MAX($C21:AQ21),"."),"."),"."),".")</f>
        <v>27</v>
      </c>
      <c r="AS21">
        <f ca="1">IF('Tabla de posibilidad HG'!AS21&lt;=Hoja1!$D$8,IF('Tabla de posibilidad HI'!AS21&lt;=Hoja1!$D$7,IF('Tabla de posibilidad Requisitos'!AS21=1,IF('Tabla de posibilidad Localizaci'!AS21=1,1+MAX($C21:AR21),"."),"."),"."),".")</f>
        <v>28</v>
      </c>
      <c r="AT21">
        <f ca="1">IF('Tabla de posibilidad HG'!AT21&lt;=Hoja1!$D$8,IF('Tabla de posibilidad HI'!AT21&lt;=Hoja1!$D$7,IF('Tabla de posibilidad Requisitos'!AT21=1,IF('Tabla de posibilidad Localizaci'!AT21=1,1+MAX($C21:AS21),"."),"."),"."),".")</f>
        <v>29</v>
      </c>
      <c r="AU21">
        <f ca="1">IF('Tabla de posibilidad HG'!AU21&lt;=Hoja1!$D$8,IF('Tabla de posibilidad HI'!AU21&lt;=Hoja1!$D$7,IF('Tabla de posibilidad Requisitos'!AU21=1,IF('Tabla de posibilidad Localizaci'!AU21=1,1+MAX($C21:AT21),"."),"."),"."),".")</f>
        <v>30</v>
      </c>
      <c r="AV21">
        <f ca="1">IF('Tabla de posibilidad HG'!AV21&lt;=Hoja1!$D$8,IF('Tabla de posibilidad HI'!AV21&lt;=Hoja1!$D$7,IF('Tabla de posibilidad Requisitos'!AV21=1,IF('Tabla de posibilidad Localizaci'!AV21=1,1+MAX($C21:AU21),"."),"."),"."),".")</f>
        <v>31</v>
      </c>
      <c r="AW21">
        <f ca="1">IF('Tabla de posibilidad HG'!AW21&lt;=Hoja1!$D$8,IF('Tabla de posibilidad HI'!AW21&lt;=Hoja1!$D$7,IF('Tabla de posibilidad Requisitos'!AW21=1,IF('Tabla de posibilidad Localizaci'!AW21=1,1+MAX($C21:AV21),"."),"."),"."),".")</f>
        <v>32</v>
      </c>
      <c r="AX21">
        <f ca="1">IF('Tabla de posibilidad HG'!AX21&lt;=Hoja1!$D$8,IF('Tabla de posibilidad HI'!AX21&lt;=Hoja1!$D$7,IF('Tabla de posibilidad Requisitos'!AX21=1,IF('Tabla de posibilidad Localizaci'!AX21=1,1+MAX($C21:AW21),"."),"."),"."),".")</f>
        <v>33</v>
      </c>
      <c r="AY21">
        <f ca="1">IF('Tabla de posibilidad HG'!AY21&lt;=Hoja1!$D$8,IF('Tabla de posibilidad HI'!AY21&lt;=Hoja1!$D$7,IF('Tabla de posibilidad Requisitos'!AY21=1,IF('Tabla de posibilidad Localizaci'!AY21=1,1+MAX($C21:AX21),"."),"."),"."),".")</f>
        <v>34</v>
      </c>
      <c r="AZ21">
        <f ca="1">IF('Tabla de posibilidad HG'!AZ21&lt;=Hoja1!$D$8,IF('Tabla de posibilidad HI'!AZ21&lt;=Hoja1!$D$7,IF('Tabla de posibilidad Requisitos'!AZ21=1,IF('Tabla de posibilidad Localizaci'!AZ21=1,1+MAX($C21:AY21),"."),"."),"."),".")</f>
        <v>35</v>
      </c>
      <c r="BA21">
        <f ca="1">IF('Tabla de posibilidad HG'!BA21&lt;=Hoja1!$D$8,IF('Tabla de posibilidad HI'!BA21&lt;=Hoja1!$D$7,IF('Tabla de posibilidad Requisitos'!BA21=1,IF('Tabla de posibilidad Localizaci'!BA21=1,1+MAX($C21:AZ21),"."),"."),"."),".")</f>
        <v>36</v>
      </c>
      <c r="BB21">
        <f ca="1">IF('Tabla de posibilidad HG'!BB21&lt;=Hoja1!$D$8,IF('Tabla de posibilidad HI'!BB21&lt;=Hoja1!$D$7,IF('Tabla de posibilidad Requisitos'!BB21=1,IF('Tabla de posibilidad Localizaci'!BB21=1,1+MAX($C21:BA21),"."),"."),"."),".")</f>
        <v>37</v>
      </c>
      <c r="BC21">
        <f ca="1">IF('Tabla de posibilidad HG'!BC21&lt;=Hoja1!$D$8,IF('Tabla de posibilidad HI'!BC21&lt;=Hoja1!$D$7,IF('Tabla de posibilidad Requisitos'!BC21=1,IF('Tabla de posibilidad Localizaci'!BC21=1,1+MAX($C21:BB21),"."),"."),"."),".")</f>
        <v>38</v>
      </c>
      <c r="BD21">
        <f ca="1">IF('Tabla de posibilidad HG'!BD21&lt;=Hoja1!$D$8,IF('Tabla de posibilidad HI'!BD21&lt;=Hoja1!$D$7,IF('Tabla de posibilidad Requisitos'!BD21=1,IF('Tabla de posibilidad Localizaci'!BD21=1,1+MAX($C21:BC21),"."),"."),"."),".")</f>
        <v>39</v>
      </c>
      <c r="BE21">
        <f ca="1">IF('Tabla de posibilidad HG'!BE21&lt;=Hoja1!$D$8,IF('Tabla de posibilidad HI'!BE21&lt;=Hoja1!$D$7,IF('Tabla de posibilidad Requisitos'!BE21=1,IF('Tabla de posibilidad Localizaci'!BE21=1,1+MAX($C21:BD21),"."),"."),"."),".")</f>
        <v>40</v>
      </c>
      <c r="BF21">
        <f ca="1">IF('Tabla de posibilidad HG'!BF21&lt;=Hoja1!$D$8,IF('Tabla de posibilidad HI'!BF21&lt;=Hoja1!$D$7,IF('Tabla de posibilidad Requisitos'!BF21=1,IF('Tabla de posibilidad Localizaci'!BF21=1,1+MAX($C21:BE21),"."),"."),"."),".")</f>
        <v>41</v>
      </c>
      <c r="BG21">
        <f ca="1">IF('Tabla de posibilidad HG'!BG21&lt;=Hoja1!$D$8,IF('Tabla de posibilidad HI'!BG21&lt;=Hoja1!$D$7,IF('Tabla de posibilidad Requisitos'!BG21=1,IF('Tabla de posibilidad Localizaci'!BG21=1,1+MAX($C21:BF21),"."),"."),"."),".")</f>
        <v>42</v>
      </c>
      <c r="BH21">
        <f ca="1">IF('Tabla de posibilidad HG'!BH21&lt;=Hoja1!$D$8,IF('Tabla de posibilidad HI'!BH21&lt;=Hoja1!$D$7,IF('Tabla de posibilidad Requisitos'!BH21=1,IF('Tabla de posibilidad Localizaci'!BH21=1,1+MAX($C21:BG21),"."),"."),"."),".")</f>
        <v>43</v>
      </c>
      <c r="BI21">
        <f ca="1">IF('Tabla de posibilidad HG'!BI21&lt;=Hoja1!$D$8,IF('Tabla de posibilidad HI'!BI21&lt;=Hoja1!$D$7,IF('Tabla de posibilidad Requisitos'!BI21=1,IF('Tabla de posibilidad Localizaci'!BI21=1,1+MAX($C21:BH21),"."),"."),"."),".")</f>
        <v>44</v>
      </c>
    </row>
    <row r="22" spans="1:61" x14ac:dyDescent="0.25">
      <c r="A22" t="s">
        <v>97</v>
      </c>
      <c r="C22" t="str">
        <f ca="1">IF('Tabla de posibilidad HG'!C22&lt;=Hoja1!$D$8,IF('Tabla de posibilidad HI'!C22&lt;=Hoja1!$D$7,IF('Tabla de posibilidad Requisitos'!C22=1,IF('Tabla de posibilidad Localizaci'!C22=1,1,"."),"."),"."),".")</f>
        <v>.</v>
      </c>
      <c r="D22" t="str">
        <f ca="1">IF('Tabla de posibilidad HG'!D22&lt;=Hoja1!$D$8,IF('Tabla de posibilidad HI'!D22&lt;=Hoja1!$D$7,IF('Tabla de posibilidad Requisitos'!D22=1,IF('Tabla de posibilidad Localizaci'!D22=1,1+$C22,"."),"."),"."),".")</f>
        <v>.</v>
      </c>
      <c r="E22" t="str">
        <f ca="1">IF('Tabla de posibilidad HG'!E22&lt;=Hoja1!$D$8,IF('Tabla de posibilidad HI'!E22&lt;=Hoja1!$D$7,IF('Tabla de posibilidad Requisitos'!E22=1,IF('Tabla de posibilidad Localizaci'!E22=1,1+MAX($C22:D22),"."),"."),"."),".")</f>
        <v>.</v>
      </c>
      <c r="F22" t="str">
        <f ca="1">IF('Tabla de posibilidad HG'!F22&lt;=Hoja1!$D$8,IF('Tabla de posibilidad HI'!F22&lt;=Hoja1!$D$7,IF('Tabla de posibilidad Requisitos'!F22=1,IF('Tabla de posibilidad Localizaci'!F22=1,1+MAX($C22:E22),"."),"."),"."),".")</f>
        <v>.</v>
      </c>
      <c r="G22" t="str">
        <f ca="1">IF('Tabla de posibilidad HG'!G22&lt;=Hoja1!$D$8,IF('Tabla de posibilidad HI'!G22&lt;=Hoja1!$D$7,IF('Tabla de posibilidad Requisitos'!G22=1,IF('Tabla de posibilidad Localizaci'!G22=1,1+MAX($C22:F22),"."),"."),"."),".")</f>
        <v>.</v>
      </c>
      <c r="H22" t="str">
        <f ca="1">IF('Tabla de posibilidad HG'!H22&lt;=Hoja1!$D$8,IF('Tabla de posibilidad HI'!H22&lt;=Hoja1!$D$7,IF('Tabla de posibilidad Requisitos'!H22=1,IF('Tabla de posibilidad Localizaci'!H22=1,1+MAX($C22:G22),"."),"."),"."),".")</f>
        <v>.</v>
      </c>
      <c r="I22" t="str">
        <f ca="1">IF('Tabla de posibilidad HG'!I22&lt;=Hoja1!$D$8,IF('Tabla de posibilidad HI'!I22&lt;=Hoja1!$D$7,IF('Tabla de posibilidad Requisitos'!I22=1,IF('Tabla de posibilidad Localizaci'!I22=1,1+MAX($C22:H22),"."),"."),"."),".")</f>
        <v>.</v>
      </c>
      <c r="J22" t="str">
        <f ca="1">IF('Tabla de posibilidad HG'!J22&lt;=Hoja1!$D$8,IF('Tabla de posibilidad HI'!J22&lt;=Hoja1!$D$7,IF('Tabla de posibilidad Requisitos'!J22=1,IF('Tabla de posibilidad Localizaci'!J22=1,1+MAX($C22:I22),"."),"."),"."),".")</f>
        <v>.</v>
      </c>
      <c r="K22" t="str">
        <f ca="1">IF('Tabla de posibilidad HG'!K22&lt;=Hoja1!$D$8,IF('Tabla de posibilidad HI'!K22&lt;=Hoja1!$D$7,IF('Tabla de posibilidad Requisitos'!K22=1,IF('Tabla de posibilidad Localizaci'!K22=1,1+MAX($C22:J22),"."),"."),"."),".")</f>
        <v>.</v>
      </c>
      <c r="L22">
        <f ca="1">IF('Tabla de posibilidad HG'!L22&lt;=Hoja1!$D$8,IF('Tabla de posibilidad HI'!L22&lt;=Hoja1!$D$7,IF('Tabla de posibilidad Requisitos'!L22=1,IF('Tabla de posibilidad Localizaci'!L22=1,1+MAX($C22:K22),"."),"."),"."),".")</f>
        <v>1</v>
      </c>
      <c r="M22" t="str">
        <f ca="1">IF('Tabla de posibilidad HG'!M22&lt;=Hoja1!$D$8,IF('Tabla de posibilidad HI'!M22&lt;=Hoja1!$D$7,IF('Tabla de posibilidad Requisitos'!M22=1,IF('Tabla de posibilidad Localizaci'!M22=1,1+MAX($C22:L22),"."),"."),"."),".")</f>
        <v>.</v>
      </c>
      <c r="N22" t="str">
        <f ca="1">IF('Tabla de posibilidad HG'!N22&lt;=Hoja1!$D$8,IF('Tabla de posibilidad HI'!N22&lt;=Hoja1!$D$7,IF('Tabla de posibilidad Requisitos'!N22=1,IF('Tabla de posibilidad Localizaci'!N22=1,1+MAX($C22:M22),"."),"."),"."),".")</f>
        <v>.</v>
      </c>
      <c r="O22" t="str">
        <f ca="1">IF('Tabla de posibilidad HG'!O22&lt;=Hoja1!$D$8,IF('Tabla de posibilidad HI'!O22&lt;=Hoja1!$D$7,IF('Tabla de posibilidad Requisitos'!O22=1,IF('Tabla de posibilidad Localizaci'!O22=1,1+MAX($C22:N22),"."),"."),"."),".")</f>
        <v>.</v>
      </c>
      <c r="P22" t="str">
        <f ca="1">IF('Tabla de posibilidad HG'!P22&lt;=Hoja1!$D$8,IF('Tabla de posibilidad HI'!P22&lt;=Hoja1!$D$7,IF('Tabla de posibilidad Requisitos'!P22=1,IF('Tabla de posibilidad Localizaci'!P22=1,1+MAX($C22:O22),"."),"."),"."),".")</f>
        <v>.</v>
      </c>
      <c r="Q22" t="str">
        <f ca="1">IF('Tabla de posibilidad HG'!Q22&lt;=Hoja1!$D$8,IF('Tabla de posibilidad HI'!Q22&lt;=Hoja1!$D$7,IF('Tabla de posibilidad Requisitos'!Q22=1,IF('Tabla de posibilidad Localizaci'!Q22=1,1+MAX($C22:P22),"."),"."),"."),".")</f>
        <v>.</v>
      </c>
      <c r="R22" t="str">
        <f ca="1">IF('Tabla de posibilidad HG'!R22&lt;=Hoja1!$D$8,IF('Tabla de posibilidad HI'!R22&lt;=Hoja1!$D$7,IF('Tabla de posibilidad Requisitos'!R22=1,IF('Tabla de posibilidad Localizaci'!R22=1,1+MAX($C22:Q22),"."),"."),"."),".")</f>
        <v>.</v>
      </c>
      <c r="S22">
        <f ca="1">IF('Tabla de posibilidad HG'!S22&lt;=Hoja1!$D$8,IF('Tabla de posibilidad HI'!S22&lt;=Hoja1!$D$7,IF('Tabla de posibilidad Requisitos'!S22=1,IF('Tabla de posibilidad Localizaci'!S22=1,1+MAX($C22:R22),"."),"."),"."),".")</f>
        <v>2</v>
      </c>
      <c r="T22" t="str">
        <f ca="1">IF('Tabla de posibilidad HG'!T22&lt;=Hoja1!$D$8,IF('Tabla de posibilidad HI'!T22&lt;=Hoja1!$D$7,IF('Tabla de posibilidad Requisitos'!T22=1,IF('Tabla de posibilidad Localizaci'!T22=1,1+MAX($C22:S22),"."),"."),"."),".")</f>
        <v>.</v>
      </c>
      <c r="U22" t="str">
        <f ca="1">IF('Tabla de posibilidad HG'!U22&lt;=Hoja1!$D$8,IF('Tabla de posibilidad HI'!U22&lt;=Hoja1!$D$7,IF('Tabla de posibilidad Requisitos'!U22=1,IF('Tabla de posibilidad Localizaci'!U22=1,1+MAX($C22:T22),"."),"."),"."),".")</f>
        <v>.</v>
      </c>
      <c r="V22" t="str">
        <f ca="1">IF('Tabla de posibilidad HG'!V22&lt;=Hoja1!$D$8,IF('Tabla de posibilidad HI'!V22&lt;=Hoja1!$D$7,IF('Tabla de posibilidad Requisitos'!V22=1,IF('Tabla de posibilidad Localizaci'!V22=1,1+MAX($C22:U22),"."),"."),"."),".")</f>
        <v>.</v>
      </c>
      <c r="W22" t="str">
        <f ca="1">IF('Tabla de posibilidad HG'!W22&lt;=Hoja1!$D$8,IF('Tabla de posibilidad HI'!W22&lt;=Hoja1!$D$7,IF('Tabla de posibilidad Requisitos'!W22=1,IF('Tabla de posibilidad Localizaci'!W22=1,1+MAX($C22:V22),"."),"."),"."),".")</f>
        <v>.</v>
      </c>
      <c r="X22" t="str">
        <f ca="1">IF('Tabla de posibilidad HG'!X22&lt;=Hoja1!$D$8,IF('Tabla de posibilidad HI'!X22&lt;=Hoja1!$D$7,IF('Tabla de posibilidad Requisitos'!X22=1,IF('Tabla de posibilidad Localizaci'!X22=1,1+MAX($C22:W22),"."),"."),"."),".")</f>
        <v>.</v>
      </c>
      <c r="Y22" t="str">
        <f ca="1">IF('Tabla de posibilidad HG'!Y22&lt;=Hoja1!$D$8,IF('Tabla de posibilidad HI'!Y22&lt;=Hoja1!$D$7,IF('Tabla de posibilidad Requisitos'!Y22=1,IF('Tabla de posibilidad Localizaci'!Y22=1,1+MAX($C22:X22),"."),"."),"."),".")</f>
        <v>.</v>
      </c>
      <c r="Z22" t="str">
        <f ca="1">IF('Tabla de posibilidad HG'!Z22&lt;=Hoja1!$D$8,IF('Tabla de posibilidad HI'!Z22&lt;=Hoja1!$D$7,IF('Tabla de posibilidad Requisitos'!Z22=1,IF('Tabla de posibilidad Localizaci'!Z22=1,1+MAX($C22:Y22),"."),"."),"."),".")</f>
        <v>.</v>
      </c>
      <c r="AA22" t="str">
        <f ca="1">IF('Tabla de posibilidad HG'!AA22&lt;=Hoja1!$D$8,IF('Tabla de posibilidad HI'!AA22&lt;=Hoja1!$D$7,IF('Tabla de posibilidad Requisitos'!AA22=1,IF('Tabla de posibilidad Localizaci'!AA22=1,1+MAX($C22:Z22),"."),"."),"."),".")</f>
        <v>.</v>
      </c>
      <c r="AB22" t="str">
        <f ca="1">IF('Tabla de posibilidad HG'!AB22&lt;=Hoja1!$D$8,IF('Tabla de posibilidad HI'!AB22&lt;=Hoja1!$D$7,IF('Tabla de posibilidad Requisitos'!AB22=1,IF('Tabla de posibilidad Localizaci'!AB22=1,1+MAX($C22:AA22),"."),"."),"."),".")</f>
        <v>.</v>
      </c>
      <c r="AC22" t="str">
        <f ca="1">IF('Tabla de posibilidad HG'!AC22&lt;=Hoja1!$D$8,IF('Tabla de posibilidad HI'!AC22&lt;=Hoja1!$D$7,IF('Tabla de posibilidad Requisitos'!AC22=1,IF('Tabla de posibilidad Localizaci'!AC22=1,1+MAX($C22:AB22),"."),"."),"."),".")</f>
        <v>.</v>
      </c>
      <c r="AD22" t="str">
        <f ca="1">IF('Tabla de posibilidad HG'!AD22&lt;=Hoja1!$D$8,IF('Tabla de posibilidad HI'!AD22&lt;=Hoja1!$D$7,IF('Tabla de posibilidad Requisitos'!AD22=1,IF('Tabla de posibilidad Localizaci'!AD22=1,1+MAX($C22:AC22),"."),"."),"."),".")</f>
        <v>.</v>
      </c>
      <c r="AE22" t="str">
        <f ca="1">IF('Tabla de posibilidad HG'!AE22&lt;=Hoja1!$D$8,IF('Tabla de posibilidad HI'!AE22&lt;=Hoja1!$D$7,IF('Tabla de posibilidad Requisitos'!AE22=1,IF('Tabla de posibilidad Localizaci'!AE22=1,1+MAX($C22:AD22),"."),"."),"."),".")</f>
        <v>.</v>
      </c>
      <c r="AF22" t="str">
        <f ca="1">IF('Tabla de posibilidad HG'!AF22&lt;=Hoja1!$D$8,IF('Tabla de posibilidad HI'!AF22&lt;=Hoja1!$D$7,IF('Tabla de posibilidad Requisitos'!AF22=1,IF('Tabla de posibilidad Localizaci'!AF22=1,1+MAX($C22:AE22),"."),"."),"."),".")</f>
        <v>.</v>
      </c>
      <c r="AG22" t="str">
        <f ca="1">IF('Tabla de posibilidad HG'!AG22&lt;=Hoja1!$D$8,IF('Tabla de posibilidad HI'!AG22&lt;=Hoja1!$D$7,IF('Tabla de posibilidad Requisitos'!AG22=1,IF('Tabla de posibilidad Localizaci'!AG22=1,1+MAX($C22:AF22),"."),"."),"."),".")</f>
        <v>.</v>
      </c>
      <c r="AH22" t="str">
        <f ca="1">IF('Tabla de posibilidad HG'!AH22&lt;=Hoja1!$D$8,IF('Tabla de posibilidad HI'!AH22&lt;=Hoja1!$D$7,IF('Tabla de posibilidad Requisitos'!AH22=1,IF('Tabla de posibilidad Localizaci'!AH22=1,1+MAX($C22:AG22),"."),"."),"."),".")</f>
        <v>.</v>
      </c>
      <c r="AI22" t="str">
        <f ca="1">IF('Tabla de posibilidad HG'!AI22&lt;=Hoja1!$D$8,IF('Tabla de posibilidad HI'!AI22&lt;=Hoja1!$D$7,IF('Tabla de posibilidad Requisitos'!AI22=1,IF('Tabla de posibilidad Localizaci'!AI22=1,1+MAX($C22:AH22),"."),"."),"."),".")</f>
        <v>.</v>
      </c>
      <c r="AJ22" t="str">
        <f ca="1">IF('Tabla de posibilidad HG'!AJ22&lt;=Hoja1!$D$8,IF('Tabla de posibilidad HI'!AJ22&lt;=Hoja1!$D$7,IF('Tabla de posibilidad Requisitos'!AJ22=1,IF('Tabla de posibilidad Localizaci'!AJ22=1,1+MAX($C22:AI22),"."),"."),"."),".")</f>
        <v>.</v>
      </c>
      <c r="AK22" t="str">
        <f ca="1">IF('Tabla de posibilidad HG'!AK22&lt;=Hoja1!$D$8,IF('Tabla de posibilidad HI'!AK22&lt;=Hoja1!$D$7,IF('Tabla de posibilidad Requisitos'!AK22=1,IF('Tabla de posibilidad Localizaci'!AK22=1,1+MAX($C22:AJ22),"."),"."),"."),".")</f>
        <v>.</v>
      </c>
      <c r="AL22" t="str">
        <f ca="1">IF('Tabla de posibilidad HG'!AL22&lt;=Hoja1!$D$8,IF('Tabla de posibilidad HI'!AL22&lt;=Hoja1!$D$7,IF('Tabla de posibilidad Requisitos'!AL22=1,IF('Tabla de posibilidad Localizaci'!AL22=1,1+MAX($C22:AK22),"."),"."),"."),".")</f>
        <v>.</v>
      </c>
      <c r="AM22" t="str">
        <f ca="1">IF('Tabla de posibilidad HG'!AM22&lt;=Hoja1!$D$8,IF('Tabla de posibilidad HI'!AM22&lt;=Hoja1!$D$7,IF('Tabla de posibilidad Requisitos'!AM22=1,IF('Tabla de posibilidad Localizaci'!AM22=1,1+MAX($C22:AL22),"."),"."),"."),".")</f>
        <v>.</v>
      </c>
      <c r="AN22" t="str">
        <f ca="1">IF('Tabla de posibilidad HG'!AN22&lt;=Hoja1!$D$8,IF('Tabla de posibilidad HI'!AN22&lt;=Hoja1!$D$7,IF('Tabla de posibilidad Requisitos'!AN22=1,IF('Tabla de posibilidad Localizaci'!AN22=1,1+MAX($C22:AM22),"."),"."),"."),".")</f>
        <v>.</v>
      </c>
      <c r="AO22" t="str">
        <f ca="1">IF('Tabla de posibilidad HG'!AO22&lt;=Hoja1!$D$8,IF('Tabla de posibilidad HI'!AO22&lt;=Hoja1!$D$7,IF('Tabla de posibilidad Requisitos'!AO22=1,IF('Tabla de posibilidad Localizaci'!AO22=1,1+MAX($C22:AN22),"."),"."),"."),".")</f>
        <v>.</v>
      </c>
      <c r="AP22" t="str">
        <f ca="1">IF('Tabla de posibilidad HG'!AP22&lt;=Hoja1!$D$8,IF('Tabla de posibilidad HI'!AP22&lt;=Hoja1!$D$7,IF('Tabla de posibilidad Requisitos'!AP22=1,IF('Tabla de posibilidad Localizaci'!AP22=1,1+MAX($C22:AO22),"."),"."),"."),".")</f>
        <v>.</v>
      </c>
      <c r="AQ22" t="str">
        <f ca="1">IF('Tabla de posibilidad HG'!AQ22&lt;=Hoja1!$D$8,IF('Tabla de posibilidad HI'!AQ22&lt;=Hoja1!$D$7,IF('Tabla de posibilidad Requisitos'!AQ22=1,IF('Tabla de posibilidad Localizaci'!AQ22=1,1+MAX($C22:AP22),"."),"."),"."),".")</f>
        <v>.</v>
      </c>
      <c r="AR22" t="str">
        <f ca="1">IF('Tabla de posibilidad HG'!AR22&lt;=Hoja1!$D$8,IF('Tabla de posibilidad HI'!AR22&lt;=Hoja1!$D$7,IF('Tabla de posibilidad Requisitos'!AR22=1,IF('Tabla de posibilidad Localizaci'!AR22=1,1+MAX($C22:AQ22),"."),"."),"."),".")</f>
        <v>.</v>
      </c>
      <c r="AS22" t="str">
        <f ca="1">IF('Tabla de posibilidad HG'!AS22&lt;=Hoja1!$D$8,IF('Tabla de posibilidad HI'!AS22&lt;=Hoja1!$D$7,IF('Tabla de posibilidad Requisitos'!AS22=1,IF('Tabla de posibilidad Localizaci'!AS22=1,1+MAX($C22:AR22),"."),"."),"."),".")</f>
        <v>.</v>
      </c>
      <c r="AT22" t="str">
        <f ca="1">IF('Tabla de posibilidad HG'!AT22&lt;=Hoja1!$D$8,IF('Tabla de posibilidad HI'!AT22&lt;=Hoja1!$D$7,IF('Tabla de posibilidad Requisitos'!AT22=1,IF('Tabla de posibilidad Localizaci'!AT22=1,1+MAX($C22:AS22),"."),"."),"."),".")</f>
        <v>.</v>
      </c>
      <c r="AU22" t="str">
        <f ca="1">IF('Tabla de posibilidad HG'!AU22&lt;=Hoja1!$D$8,IF('Tabla de posibilidad HI'!AU22&lt;=Hoja1!$D$7,IF('Tabla de posibilidad Requisitos'!AU22=1,IF('Tabla de posibilidad Localizaci'!AU22=1,1+MAX($C22:AT22),"."),"."),"."),".")</f>
        <v>.</v>
      </c>
      <c r="AV22" t="str">
        <f ca="1">IF('Tabla de posibilidad HG'!AV22&lt;=Hoja1!$D$8,IF('Tabla de posibilidad HI'!AV22&lt;=Hoja1!$D$7,IF('Tabla de posibilidad Requisitos'!AV22=1,IF('Tabla de posibilidad Localizaci'!AV22=1,1+MAX($C22:AU22),"."),"."),"."),".")</f>
        <v>.</v>
      </c>
      <c r="AW22" t="str">
        <f ca="1">IF('Tabla de posibilidad HG'!AW22&lt;=Hoja1!$D$8,IF('Tabla de posibilidad HI'!AW22&lt;=Hoja1!$D$7,IF('Tabla de posibilidad Requisitos'!AW22=1,IF('Tabla de posibilidad Localizaci'!AW22=1,1+MAX($C22:AV22),"."),"."),"."),".")</f>
        <v>.</v>
      </c>
      <c r="AX22" t="str">
        <f ca="1">IF('Tabla de posibilidad HG'!AX22&lt;=Hoja1!$D$8,IF('Tabla de posibilidad HI'!AX22&lt;=Hoja1!$D$7,IF('Tabla de posibilidad Requisitos'!AX22=1,IF('Tabla de posibilidad Localizaci'!AX22=1,1+MAX($C22:AW22),"."),"."),"."),".")</f>
        <v>.</v>
      </c>
      <c r="AY22" t="str">
        <f ca="1">IF('Tabla de posibilidad HG'!AY22&lt;=Hoja1!$D$8,IF('Tabla de posibilidad HI'!AY22&lt;=Hoja1!$D$7,IF('Tabla de posibilidad Requisitos'!AY22=1,IF('Tabla de posibilidad Localizaci'!AY22=1,1+MAX($C22:AX22),"."),"."),"."),".")</f>
        <v>.</v>
      </c>
      <c r="AZ22" t="str">
        <f ca="1">IF('Tabla de posibilidad HG'!AZ22&lt;=Hoja1!$D$8,IF('Tabla de posibilidad HI'!AZ22&lt;=Hoja1!$D$7,IF('Tabla de posibilidad Requisitos'!AZ22=1,IF('Tabla de posibilidad Localizaci'!AZ22=1,1+MAX($C22:AY22),"."),"."),"."),".")</f>
        <v>.</v>
      </c>
      <c r="BA22" t="str">
        <f ca="1">IF('Tabla de posibilidad HG'!BA22&lt;=Hoja1!$D$8,IF('Tabla de posibilidad HI'!BA22&lt;=Hoja1!$D$7,IF('Tabla de posibilidad Requisitos'!BA22=1,IF('Tabla de posibilidad Localizaci'!BA22=1,1+MAX($C22:AZ22),"."),"."),"."),".")</f>
        <v>.</v>
      </c>
      <c r="BB22" t="str">
        <f ca="1">IF('Tabla de posibilidad HG'!BB22&lt;=Hoja1!$D$8,IF('Tabla de posibilidad HI'!BB22&lt;=Hoja1!$D$7,IF('Tabla de posibilidad Requisitos'!BB22=1,IF('Tabla de posibilidad Localizaci'!BB22=1,1+MAX($C22:BA22),"."),"."),"."),".")</f>
        <v>.</v>
      </c>
      <c r="BC22" t="str">
        <f ca="1">IF('Tabla de posibilidad HG'!BC22&lt;=Hoja1!$D$8,IF('Tabla de posibilidad HI'!BC22&lt;=Hoja1!$D$7,IF('Tabla de posibilidad Requisitos'!BC22=1,IF('Tabla de posibilidad Localizaci'!BC22=1,1+MAX($C22:BB22),"."),"."),"."),".")</f>
        <v>.</v>
      </c>
      <c r="BD22" t="str">
        <f ca="1">IF('Tabla de posibilidad HG'!BD22&lt;=Hoja1!$D$8,IF('Tabla de posibilidad HI'!BD22&lt;=Hoja1!$D$7,IF('Tabla de posibilidad Requisitos'!BD22=1,IF('Tabla de posibilidad Localizaci'!BD22=1,1+MAX($C22:BC22),"."),"."),"."),".")</f>
        <v>.</v>
      </c>
      <c r="BE22" t="str">
        <f ca="1">IF('Tabla de posibilidad HG'!BE22&lt;=Hoja1!$D$8,IF('Tabla de posibilidad HI'!BE22&lt;=Hoja1!$D$7,IF('Tabla de posibilidad Requisitos'!BE22=1,IF('Tabla de posibilidad Localizaci'!BE22=1,1+MAX($C22:BD22),"."),"."),"."),".")</f>
        <v>.</v>
      </c>
      <c r="BF22" t="str">
        <f ca="1">IF('Tabla de posibilidad HG'!BF22&lt;=Hoja1!$D$8,IF('Tabla de posibilidad HI'!BF22&lt;=Hoja1!$D$7,IF('Tabla de posibilidad Requisitos'!BF22=1,IF('Tabla de posibilidad Localizaci'!BF22=1,1+MAX($C22:BE22),"."),"."),"."),".")</f>
        <v>.</v>
      </c>
      <c r="BG22" t="str">
        <f ca="1">IF('Tabla de posibilidad HG'!BG22&lt;=Hoja1!$D$8,IF('Tabla de posibilidad HI'!BG22&lt;=Hoja1!$D$7,IF('Tabla de posibilidad Requisitos'!BG22=1,IF('Tabla de posibilidad Localizaci'!BG22=1,1+MAX($C22:BF22),"."),"."),"."),".")</f>
        <v>.</v>
      </c>
      <c r="BH22" t="str">
        <f ca="1">IF('Tabla de posibilidad HG'!BH22&lt;=Hoja1!$D$8,IF('Tabla de posibilidad HI'!BH22&lt;=Hoja1!$D$7,IF('Tabla de posibilidad Requisitos'!BH22=1,IF('Tabla de posibilidad Localizaci'!BH22=1,1+MAX($C22:BG22),"."),"."),"."),".")</f>
        <v>.</v>
      </c>
      <c r="BI22" t="str">
        <f ca="1">IF('Tabla de posibilidad HG'!BI22&lt;=Hoja1!$D$8,IF('Tabla de posibilidad HI'!BI22&lt;=Hoja1!$D$7,IF('Tabla de posibilidad Requisitos'!BI22=1,IF('Tabla de posibilidad Localizaci'!BI22=1,1+MAX($C22:BH22),"."),"."),"."),".")</f>
        <v>.</v>
      </c>
    </row>
    <row r="23" spans="1:61" x14ac:dyDescent="0.25">
      <c r="A23" t="s">
        <v>96</v>
      </c>
      <c r="C23">
        <f ca="1">IF('Tabla de posibilidad HG'!C23&lt;=Hoja1!$D$8,IF('Tabla de posibilidad HI'!C23&lt;=Hoja1!$D$7,IF('Tabla de posibilidad Requisitos'!C23=1,IF('Tabla de posibilidad Localizaci'!C23=1,1,"."),"."),"."),".")</f>
        <v>1</v>
      </c>
      <c r="D23" t="str">
        <f ca="1">IF('Tabla de posibilidad HG'!D23&lt;=Hoja1!$D$8,IF('Tabla de posibilidad HI'!D23&lt;=Hoja1!$D$7,IF('Tabla de posibilidad Requisitos'!D23=1,IF('Tabla de posibilidad Localizaci'!D23=1,1+$C23,"."),"."),"."),".")</f>
        <v>.</v>
      </c>
      <c r="E23" t="str">
        <f ca="1">IF('Tabla de posibilidad HG'!E23&lt;=Hoja1!$D$8,IF('Tabla de posibilidad HI'!E23&lt;=Hoja1!$D$7,IF('Tabla de posibilidad Requisitos'!E23=1,IF('Tabla de posibilidad Localizaci'!E23=1,1+MAX($C23:D23),"."),"."),"."),".")</f>
        <v>.</v>
      </c>
      <c r="F23">
        <f ca="1">IF('Tabla de posibilidad HG'!F23&lt;=Hoja1!$D$8,IF('Tabla de posibilidad HI'!F23&lt;=Hoja1!$D$7,IF('Tabla de posibilidad Requisitos'!F23=1,IF('Tabla de posibilidad Localizaci'!F23=1,1+MAX($C23:E23),"."),"."),"."),".")</f>
        <v>2</v>
      </c>
      <c r="G23">
        <f ca="1">IF('Tabla de posibilidad HG'!G23&lt;=Hoja1!$D$8,IF('Tabla de posibilidad HI'!G23&lt;=Hoja1!$D$7,IF('Tabla de posibilidad Requisitos'!G23=1,IF('Tabla de posibilidad Localizaci'!G23=1,1+MAX($C23:F23),"."),"."),"."),".")</f>
        <v>3</v>
      </c>
      <c r="H23">
        <f ca="1">IF('Tabla de posibilidad HG'!H23&lt;=Hoja1!$D$8,IF('Tabla de posibilidad HI'!H23&lt;=Hoja1!$D$7,IF('Tabla de posibilidad Requisitos'!H23=1,IF('Tabla de posibilidad Localizaci'!H23=1,1+MAX($C23:G23),"."),"."),"."),".")</f>
        <v>4</v>
      </c>
      <c r="I23">
        <f ca="1">IF('Tabla de posibilidad HG'!I23&lt;=Hoja1!$D$8,IF('Tabla de posibilidad HI'!I23&lt;=Hoja1!$D$7,IF('Tabla de posibilidad Requisitos'!I23=1,IF('Tabla de posibilidad Localizaci'!I23=1,1+MAX($C23:H23),"."),"."),"."),".")</f>
        <v>5</v>
      </c>
      <c r="J23">
        <f ca="1">IF('Tabla de posibilidad HG'!J23&lt;=Hoja1!$D$8,IF('Tabla de posibilidad HI'!J23&lt;=Hoja1!$D$7,IF('Tabla de posibilidad Requisitos'!J23=1,IF('Tabla de posibilidad Localizaci'!J23=1,1+MAX($C23:I23),"."),"."),"."),".")</f>
        <v>6</v>
      </c>
      <c r="K23">
        <f ca="1">IF('Tabla de posibilidad HG'!K23&lt;=Hoja1!$D$8,IF('Tabla de posibilidad HI'!K23&lt;=Hoja1!$D$7,IF('Tabla de posibilidad Requisitos'!K23=1,IF('Tabla de posibilidad Localizaci'!K23=1,1+MAX($C23:J23),"."),"."),"."),".")</f>
        <v>7</v>
      </c>
      <c r="L23" t="str">
        <f ca="1">IF('Tabla de posibilidad HG'!L23&lt;=Hoja1!$D$8,IF('Tabla de posibilidad HI'!L23&lt;=Hoja1!$D$7,IF('Tabla de posibilidad Requisitos'!L23=1,IF('Tabla de posibilidad Localizaci'!L23=1,1+MAX($C23:K23),"."),"."),"."),".")</f>
        <v>.</v>
      </c>
      <c r="M23" t="str">
        <f ca="1">IF('Tabla de posibilidad HG'!M23&lt;=Hoja1!$D$8,IF('Tabla de posibilidad HI'!M23&lt;=Hoja1!$D$7,IF('Tabla de posibilidad Requisitos'!M23=1,IF('Tabla de posibilidad Localizaci'!M23=1,1+MAX($C23:L23),"."),"."),"."),".")</f>
        <v>.</v>
      </c>
      <c r="N23">
        <f ca="1">IF('Tabla de posibilidad HG'!N23&lt;=Hoja1!$D$8,IF('Tabla de posibilidad HI'!N23&lt;=Hoja1!$D$7,IF('Tabla de posibilidad Requisitos'!N23=1,IF('Tabla de posibilidad Localizaci'!N23=1,1+MAX($C23:M23),"."),"."),"."),".")</f>
        <v>8</v>
      </c>
      <c r="O23">
        <f ca="1">IF('Tabla de posibilidad HG'!O23&lt;=Hoja1!$D$8,IF('Tabla de posibilidad HI'!O23&lt;=Hoja1!$D$7,IF('Tabla de posibilidad Requisitos'!O23=1,IF('Tabla de posibilidad Localizaci'!O23=1,1+MAX($C23:N23),"."),"."),"."),".")</f>
        <v>9</v>
      </c>
      <c r="P23">
        <f ca="1">IF('Tabla de posibilidad HG'!P23&lt;=Hoja1!$D$8,IF('Tabla de posibilidad HI'!P23&lt;=Hoja1!$D$7,IF('Tabla de posibilidad Requisitos'!P23=1,IF('Tabla de posibilidad Localizaci'!P23=1,1+MAX($C23:O23),"."),"."),"."),".")</f>
        <v>10</v>
      </c>
      <c r="Q23">
        <f ca="1">IF('Tabla de posibilidad HG'!Q23&lt;=Hoja1!$D$8,IF('Tabla de posibilidad HI'!Q23&lt;=Hoja1!$D$7,IF('Tabla de posibilidad Requisitos'!Q23=1,IF('Tabla de posibilidad Localizaci'!Q23=1,1+MAX($C23:P23),"."),"."),"."),".")</f>
        <v>11</v>
      </c>
      <c r="R23" t="str">
        <f ca="1">IF('Tabla de posibilidad HG'!R23&lt;=Hoja1!$D$8,IF('Tabla de posibilidad HI'!R23&lt;=Hoja1!$D$7,IF('Tabla de posibilidad Requisitos'!R23=1,IF('Tabla de posibilidad Localizaci'!R23=1,1+MAX($C23:Q23),"."),"."),"."),".")</f>
        <v>.</v>
      </c>
      <c r="S23" t="str">
        <f ca="1">IF('Tabla de posibilidad HG'!S23&lt;=Hoja1!$D$8,IF('Tabla de posibilidad HI'!S23&lt;=Hoja1!$D$7,IF('Tabla de posibilidad Requisitos'!S23=1,IF('Tabla de posibilidad Localizaci'!S23=1,1+MAX($C23:R23),"."),"."),"."),".")</f>
        <v>.</v>
      </c>
      <c r="T23">
        <f ca="1">IF('Tabla de posibilidad HG'!T23&lt;=Hoja1!$D$8,IF('Tabla de posibilidad HI'!T23&lt;=Hoja1!$D$7,IF('Tabla de posibilidad Requisitos'!T23=1,IF('Tabla de posibilidad Localizaci'!T23=1,1+MAX($C23:S23),"."),"."),"."),".")</f>
        <v>12</v>
      </c>
      <c r="U23" t="str">
        <f ca="1">IF('Tabla de posibilidad HG'!U23&lt;=Hoja1!$D$8,IF('Tabla de posibilidad HI'!U23&lt;=Hoja1!$D$7,IF('Tabla de posibilidad Requisitos'!U23=1,IF('Tabla de posibilidad Localizaci'!U23=1,1+MAX($C23:T23),"."),"."),"."),".")</f>
        <v>.</v>
      </c>
      <c r="V23" t="str">
        <f ca="1">IF('Tabla de posibilidad HG'!V23&lt;=Hoja1!$D$8,IF('Tabla de posibilidad HI'!V23&lt;=Hoja1!$D$7,IF('Tabla de posibilidad Requisitos'!V23=1,IF('Tabla de posibilidad Localizaci'!V23=1,1+MAX($C23:U23),"."),"."),"."),".")</f>
        <v>.</v>
      </c>
      <c r="W23" t="str">
        <f ca="1">IF('Tabla de posibilidad HG'!W23&lt;=Hoja1!$D$8,IF('Tabla de posibilidad HI'!W23&lt;=Hoja1!$D$7,IF('Tabla de posibilidad Requisitos'!W23=1,IF('Tabla de posibilidad Localizaci'!W23=1,1+MAX($C23:V23),"."),"."),"."),".")</f>
        <v>.</v>
      </c>
      <c r="X23" t="str">
        <f ca="1">IF('Tabla de posibilidad HG'!X23&lt;=Hoja1!$D$8,IF('Tabla de posibilidad HI'!X23&lt;=Hoja1!$D$7,IF('Tabla de posibilidad Requisitos'!X23=1,IF('Tabla de posibilidad Localizaci'!X23=1,1+MAX($C23:W23),"."),"."),"."),".")</f>
        <v>.</v>
      </c>
      <c r="Y23" t="str">
        <f ca="1">IF('Tabla de posibilidad HG'!Y23&lt;=Hoja1!$D$8,IF('Tabla de posibilidad HI'!Y23&lt;=Hoja1!$D$7,IF('Tabla de posibilidad Requisitos'!Y23=1,IF('Tabla de posibilidad Localizaci'!Y23=1,1+MAX($C23:X23),"."),"."),"."),".")</f>
        <v>.</v>
      </c>
      <c r="Z23">
        <f ca="1">IF('Tabla de posibilidad HG'!Z23&lt;=Hoja1!$D$8,IF('Tabla de posibilidad HI'!Z23&lt;=Hoja1!$D$7,IF('Tabla de posibilidad Requisitos'!Z23=1,IF('Tabla de posibilidad Localizaci'!Z23=1,1+MAX($C23:Y23),"."),"."),"."),".")</f>
        <v>13</v>
      </c>
      <c r="AA23">
        <f ca="1">IF('Tabla de posibilidad HG'!AA23&lt;=Hoja1!$D$8,IF('Tabla de posibilidad HI'!AA23&lt;=Hoja1!$D$7,IF('Tabla de posibilidad Requisitos'!AA23=1,IF('Tabla de posibilidad Localizaci'!AA23=1,1+MAX($C23:Z23),"."),"."),"."),".")</f>
        <v>14</v>
      </c>
      <c r="AB23">
        <f ca="1">IF('Tabla de posibilidad HG'!AB23&lt;=Hoja1!$D$8,IF('Tabla de posibilidad HI'!AB23&lt;=Hoja1!$D$7,IF('Tabla de posibilidad Requisitos'!AB23=1,IF('Tabla de posibilidad Localizaci'!AB23=1,1+MAX($C23:AA23),"."),"."),"."),".")</f>
        <v>15</v>
      </c>
      <c r="AC23">
        <f ca="1">IF('Tabla de posibilidad HG'!AC23&lt;=Hoja1!$D$8,IF('Tabla de posibilidad HI'!AC23&lt;=Hoja1!$D$7,IF('Tabla de posibilidad Requisitos'!AC23=1,IF('Tabla de posibilidad Localizaci'!AC23=1,1+MAX($C23:AB23),"."),"."),"."),".")</f>
        <v>16</v>
      </c>
      <c r="AD23">
        <f ca="1">IF('Tabla de posibilidad HG'!AD23&lt;=Hoja1!$D$8,IF('Tabla de posibilidad HI'!AD23&lt;=Hoja1!$D$7,IF('Tabla de posibilidad Requisitos'!AD23=1,IF('Tabla de posibilidad Localizaci'!AD23=1,1+MAX($C23:AC23),"."),"."),"."),".")</f>
        <v>17</v>
      </c>
      <c r="AE23">
        <f ca="1">IF('Tabla de posibilidad HG'!AE23&lt;=Hoja1!$D$8,IF('Tabla de posibilidad HI'!AE23&lt;=Hoja1!$D$7,IF('Tabla de posibilidad Requisitos'!AE23=1,IF('Tabla de posibilidad Localizaci'!AE23=1,1+MAX($C23:AD23),"."),"."),"."),".")</f>
        <v>18</v>
      </c>
      <c r="AF23">
        <f ca="1">IF('Tabla de posibilidad HG'!AF23&lt;=Hoja1!$D$8,IF('Tabla de posibilidad HI'!AF23&lt;=Hoja1!$D$7,IF('Tabla de posibilidad Requisitos'!AF23=1,IF('Tabla de posibilidad Localizaci'!AF23=1,1+MAX($C23:AE23),"."),"."),"."),".")</f>
        <v>19</v>
      </c>
      <c r="AG23">
        <f ca="1">IF('Tabla de posibilidad HG'!AG23&lt;=Hoja1!$D$8,IF('Tabla de posibilidad HI'!AG23&lt;=Hoja1!$D$7,IF('Tabla de posibilidad Requisitos'!AG23=1,IF('Tabla de posibilidad Localizaci'!AG23=1,1+MAX($C23:AF23),"."),"."),"."),".")</f>
        <v>20</v>
      </c>
      <c r="AH23">
        <f ca="1">IF('Tabla de posibilidad HG'!AH23&lt;=Hoja1!$D$8,IF('Tabla de posibilidad HI'!AH23&lt;=Hoja1!$D$7,IF('Tabla de posibilidad Requisitos'!AH23=1,IF('Tabla de posibilidad Localizaci'!AH23=1,1+MAX($C23:AG23),"."),"."),"."),".")</f>
        <v>21</v>
      </c>
      <c r="AI23">
        <f ca="1">IF('Tabla de posibilidad HG'!AI23&lt;=Hoja1!$D$8,IF('Tabla de posibilidad HI'!AI23&lt;=Hoja1!$D$7,IF('Tabla de posibilidad Requisitos'!AI23=1,IF('Tabla de posibilidad Localizaci'!AI23=1,1+MAX($C23:AH23),"."),"."),"."),".")</f>
        <v>22</v>
      </c>
      <c r="AJ23">
        <f ca="1">IF('Tabla de posibilidad HG'!AJ23&lt;=Hoja1!$D$8,IF('Tabla de posibilidad HI'!AJ23&lt;=Hoja1!$D$7,IF('Tabla de posibilidad Requisitos'!AJ23=1,IF('Tabla de posibilidad Localizaci'!AJ23=1,1+MAX($C23:AI23),"."),"."),"."),".")</f>
        <v>23</v>
      </c>
      <c r="AK23" t="str">
        <f ca="1">IF('Tabla de posibilidad HG'!AK23&lt;=Hoja1!$D$8,IF('Tabla de posibilidad HI'!AK23&lt;=Hoja1!$D$7,IF('Tabla de posibilidad Requisitos'!AK23=1,IF('Tabla de posibilidad Localizaci'!AK23=1,1+MAX($C23:AJ23),"."),"."),"."),".")</f>
        <v>.</v>
      </c>
      <c r="AL23" t="str">
        <f ca="1">IF('Tabla de posibilidad HG'!AL23&lt;=Hoja1!$D$8,IF('Tabla de posibilidad HI'!AL23&lt;=Hoja1!$D$7,IF('Tabla de posibilidad Requisitos'!AL23=1,IF('Tabla de posibilidad Localizaci'!AL23=1,1+MAX($C23:AK23),"."),"."),"."),".")</f>
        <v>.</v>
      </c>
      <c r="AM23" t="str">
        <f ca="1">IF('Tabla de posibilidad HG'!AM23&lt;=Hoja1!$D$8,IF('Tabla de posibilidad HI'!AM23&lt;=Hoja1!$D$7,IF('Tabla de posibilidad Requisitos'!AM23=1,IF('Tabla de posibilidad Localizaci'!AM23=1,1+MAX($C23:AL23),"."),"."),"."),".")</f>
        <v>.</v>
      </c>
      <c r="AN23" t="str">
        <f ca="1">IF('Tabla de posibilidad HG'!AN23&lt;=Hoja1!$D$8,IF('Tabla de posibilidad HI'!AN23&lt;=Hoja1!$D$7,IF('Tabla de posibilidad Requisitos'!AN23=1,IF('Tabla de posibilidad Localizaci'!AN23=1,1+MAX($C23:AM23),"."),"."),"."),".")</f>
        <v>.</v>
      </c>
      <c r="AO23">
        <f ca="1">IF('Tabla de posibilidad HG'!AO23&lt;=Hoja1!$D$8,IF('Tabla de posibilidad HI'!AO23&lt;=Hoja1!$D$7,IF('Tabla de posibilidad Requisitos'!AO23=1,IF('Tabla de posibilidad Localizaci'!AO23=1,1+MAX($C23:AN23),"."),"."),"."),".")</f>
        <v>24</v>
      </c>
      <c r="AP23">
        <f ca="1">IF('Tabla de posibilidad HG'!AP23&lt;=Hoja1!$D$8,IF('Tabla de posibilidad HI'!AP23&lt;=Hoja1!$D$7,IF('Tabla de posibilidad Requisitos'!AP23=1,IF('Tabla de posibilidad Localizaci'!AP23=1,1+MAX($C23:AO23),"."),"."),"."),".")</f>
        <v>25</v>
      </c>
      <c r="AQ23">
        <f ca="1">IF('Tabla de posibilidad HG'!AQ23&lt;=Hoja1!$D$8,IF('Tabla de posibilidad HI'!AQ23&lt;=Hoja1!$D$7,IF('Tabla de posibilidad Requisitos'!AQ23=1,IF('Tabla de posibilidad Localizaci'!AQ23=1,1+MAX($C23:AP23),"."),"."),"."),".")</f>
        <v>26</v>
      </c>
      <c r="AR23">
        <f ca="1">IF('Tabla de posibilidad HG'!AR23&lt;=Hoja1!$D$8,IF('Tabla de posibilidad HI'!AR23&lt;=Hoja1!$D$7,IF('Tabla de posibilidad Requisitos'!AR23=1,IF('Tabla de posibilidad Localizaci'!AR23=1,1+MAX($C23:AQ23),"."),"."),"."),".")</f>
        <v>27</v>
      </c>
      <c r="AS23">
        <f ca="1">IF('Tabla de posibilidad HG'!AS23&lt;=Hoja1!$D$8,IF('Tabla de posibilidad HI'!AS23&lt;=Hoja1!$D$7,IF('Tabla de posibilidad Requisitos'!AS23=1,IF('Tabla de posibilidad Localizaci'!AS23=1,1+MAX($C23:AR23),"."),"."),"."),".")</f>
        <v>28</v>
      </c>
      <c r="AT23">
        <f ca="1">IF('Tabla de posibilidad HG'!AT23&lt;=Hoja1!$D$8,IF('Tabla de posibilidad HI'!AT23&lt;=Hoja1!$D$7,IF('Tabla de posibilidad Requisitos'!AT23=1,IF('Tabla de posibilidad Localizaci'!AT23=1,1+MAX($C23:AS23),"."),"."),"."),".")</f>
        <v>29</v>
      </c>
      <c r="AU23">
        <f ca="1">IF('Tabla de posibilidad HG'!AU23&lt;=Hoja1!$D$8,IF('Tabla de posibilidad HI'!AU23&lt;=Hoja1!$D$7,IF('Tabla de posibilidad Requisitos'!AU23=1,IF('Tabla de posibilidad Localizaci'!AU23=1,1+MAX($C23:AT23),"."),"."),"."),".")</f>
        <v>30</v>
      </c>
      <c r="AV23">
        <f ca="1">IF('Tabla de posibilidad HG'!AV23&lt;=Hoja1!$D$8,IF('Tabla de posibilidad HI'!AV23&lt;=Hoja1!$D$7,IF('Tabla de posibilidad Requisitos'!AV23=1,IF('Tabla de posibilidad Localizaci'!AV23=1,1+MAX($C23:AU23),"."),"."),"."),".")</f>
        <v>31</v>
      </c>
      <c r="AW23">
        <f ca="1">IF('Tabla de posibilidad HG'!AW23&lt;=Hoja1!$D$8,IF('Tabla de posibilidad HI'!AW23&lt;=Hoja1!$D$7,IF('Tabla de posibilidad Requisitos'!AW23=1,IF('Tabla de posibilidad Localizaci'!AW23=1,1+MAX($C23:AV23),"."),"."),"."),".")</f>
        <v>32</v>
      </c>
      <c r="AX23">
        <f ca="1">IF('Tabla de posibilidad HG'!AX23&lt;=Hoja1!$D$8,IF('Tabla de posibilidad HI'!AX23&lt;=Hoja1!$D$7,IF('Tabla de posibilidad Requisitos'!AX23=1,IF('Tabla de posibilidad Localizaci'!AX23=1,1+MAX($C23:AW23),"."),"."),"."),".")</f>
        <v>33</v>
      </c>
      <c r="AY23">
        <f ca="1">IF('Tabla de posibilidad HG'!AY23&lt;=Hoja1!$D$8,IF('Tabla de posibilidad HI'!AY23&lt;=Hoja1!$D$7,IF('Tabla de posibilidad Requisitos'!AY23=1,IF('Tabla de posibilidad Localizaci'!AY23=1,1+MAX($C23:AX23),"."),"."),"."),".")</f>
        <v>34</v>
      </c>
      <c r="AZ23">
        <f ca="1">IF('Tabla de posibilidad HG'!AZ23&lt;=Hoja1!$D$8,IF('Tabla de posibilidad HI'!AZ23&lt;=Hoja1!$D$7,IF('Tabla de posibilidad Requisitos'!AZ23=1,IF('Tabla de posibilidad Localizaci'!AZ23=1,1+MAX($C23:AY23),"."),"."),"."),".")</f>
        <v>35</v>
      </c>
      <c r="BA23">
        <f ca="1">IF('Tabla de posibilidad HG'!BA23&lt;=Hoja1!$D$8,IF('Tabla de posibilidad HI'!BA23&lt;=Hoja1!$D$7,IF('Tabla de posibilidad Requisitos'!BA23=1,IF('Tabla de posibilidad Localizaci'!BA23=1,1+MAX($C23:AZ23),"."),"."),"."),".")</f>
        <v>36</v>
      </c>
      <c r="BB23">
        <f ca="1">IF('Tabla de posibilidad HG'!BB23&lt;=Hoja1!$D$8,IF('Tabla de posibilidad HI'!BB23&lt;=Hoja1!$D$7,IF('Tabla de posibilidad Requisitos'!BB23=1,IF('Tabla de posibilidad Localizaci'!BB23=1,1+MAX($C23:BA23),"."),"."),"."),".")</f>
        <v>37</v>
      </c>
      <c r="BC23">
        <f ca="1">IF('Tabla de posibilidad HG'!BC23&lt;=Hoja1!$D$8,IF('Tabla de posibilidad HI'!BC23&lt;=Hoja1!$D$7,IF('Tabla de posibilidad Requisitos'!BC23=1,IF('Tabla de posibilidad Localizaci'!BC23=1,1+MAX($C23:BB23),"."),"."),"."),".")</f>
        <v>38</v>
      </c>
      <c r="BD23">
        <f ca="1">IF('Tabla de posibilidad HG'!BD23&lt;=Hoja1!$D$8,IF('Tabla de posibilidad HI'!BD23&lt;=Hoja1!$D$7,IF('Tabla de posibilidad Requisitos'!BD23=1,IF('Tabla de posibilidad Localizaci'!BD23=1,1+MAX($C23:BC23),"."),"."),"."),".")</f>
        <v>39</v>
      </c>
      <c r="BE23">
        <f ca="1">IF('Tabla de posibilidad HG'!BE23&lt;=Hoja1!$D$8,IF('Tabla de posibilidad HI'!BE23&lt;=Hoja1!$D$7,IF('Tabla de posibilidad Requisitos'!BE23=1,IF('Tabla de posibilidad Localizaci'!BE23=1,1+MAX($C23:BD23),"."),"."),"."),".")</f>
        <v>40</v>
      </c>
      <c r="BF23">
        <f ca="1">IF('Tabla de posibilidad HG'!BF23&lt;=Hoja1!$D$8,IF('Tabla de posibilidad HI'!BF23&lt;=Hoja1!$D$7,IF('Tabla de posibilidad Requisitos'!BF23=1,IF('Tabla de posibilidad Localizaci'!BF23=1,1+MAX($C23:BE23),"."),"."),"."),".")</f>
        <v>41</v>
      </c>
      <c r="BG23">
        <f ca="1">IF('Tabla de posibilidad HG'!BG23&lt;=Hoja1!$D$8,IF('Tabla de posibilidad HI'!BG23&lt;=Hoja1!$D$7,IF('Tabla de posibilidad Requisitos'!BG23=1,IF('Tabla de posibilidad Localizaci'!BG23=1,1+MAX($C23:BF23),"."),"."),"."),".")</f>
        <v>42</v>
      </c>
      <c r="BH23">
        <f ca="1">IF('Tabla de posibilidad HG'!BH23&lt;=Hoja1!$D$8,IF('Tabla de posibilidad HI'!BH23&lt;=Hoja1!$D$7,IF('Tabla de posibilidad Requisitos'!BH23=1,IF('Tabla de posibilidad Localizaci'!BH23=1,1+MAX($C23:BG23),"."),"."),"."),".")</f>
        <v>43</v>
      </c>
      <c r="BI23">
        <f ca="1">IF('Tabla de posibilidad HG'!BI23&lt;=Hoja1!$D$8,IF('Tabla de posibilidad HI'!BI23&lt;=Hoja1!$D$7,IF('Tabla de posibilidad Requisitos'!BI23=1,IF('Tabla de posibilidad Localizaci'!BI23=1,1+MAX($C23:BH23),"."),"."),"."),".")</f>
        <v>44</v>
      </c>
    </row>
    <row r="24" spans="1:61" x14ac:dyDescent="0.25">
      <c r="A24" t="s">
        <v>98</v>
      </c>
      <c r="C24" t="str">
        <f ca="1">IF('Tabla de posibilidad HG'!C24&lt;=Hoja1!$D$8,IF('Tabla de posibilidad HI'!C24&lt;=Hoja1!$D$7,IF('Tabla de posibilidad Requisitos'!C24=1,IF('Tabla de posibilidad Localizaci'!C24=1,1,"."),"."),"."),".")</f>
        <v>.</v>
      </c>
      <c r="D24" t="str">
        <f ca="1">IF('Tabla de posibilidad HG'!D24&lt;=Hoja1!$D$8,IF('Tabla de posibilidad HI'!D24&lt;=Hoja1!$D$7,IF('Tabla de posibilidad Requisitos'!D24=1,IF('Tabla de posibilidad Localizaci'!D24=1,1+$C24,"."),"."),"."),".")</f>
        <v>.</v>
      </c>
      <c r="E24" t="str">
        <f ca="1">IF('Tabla de posibilidad HG'!E24&lt;=Hoja1!$D$8,IF('Tabla de posibilidad HI'!E24&lt;=Hoja1!$D$7,IF('Tabla de posibilidad Requisitos'!E24=1,IF('Tabla de posibilidad Localizaci'!E24=1,1+MAX($C24:D24),"."),"."),"."),".")</f>
        <v>.</v>
      </c>
      <c r="F24" t="str">
        <f ca="1">IF('Tabla de posibilidad HG'!F24&lt;=Hoja1!$D$8,IF('Tabla de posibilidad HI'!F24&lt;=Hoja1!$D$7,IF('Tabla de posibilidad Requisitos'!F24=1,IF('Tabla de posibilidad Localizaci'!F24=1,1+MAX($C24:E24),"."),"."),"."),".")</f>
        <v>.</v>
      </c>
      <c r="G24" t="str">
        <f ca="1">IF('Tabla de posibilidad HG'!G24&lt;=Hoja1!$D$8,IF('Tabla de posibilidad HI'!G24&lt;=Hoja1!$D$7,IF('Tabla de posibilidad Requisitos'!G24=1,IF('Tabla de posibilidad Localizaci'!G24=1,1+MAX($C24:F24),"."),"."),"."),".")</f>
        <v>.</v>
      </c>
      <c r="H24" t="str">
        <f ca="1">IF('Tabla de posibilidad HG'!H24&lt;=Hoja1!$D$8,IF('Tabla de posibilidad HI'!H24&lt;=Hoja1!$D$7,IF('Tabla de posibilidad Requisitos'!H24=1,IF('Tabla de posibilidad Localizaci'!H24=1,1+MAX($C24:G24),"."),"."),"."),".")</f>
        <v>.</v>
      </c>
      <c r="I24" t="str">
        <f ca="1">IF('Tabla de posibilidad HG'!I24&lt;=Hoja1!$D$8,IF('Tabla de posibilidad HI'!I24&lt;=Hoja1!$D$7,IF('Tabla de posibilidad Requisitos'!I24=1,IF('Tabla de posibilidad Localizaci'!I24=1,1+MAX($C24:H24),"."),"."),"."),".")</f>
        <v>.</v>
      </c>
      <c r="J24" t="str">
        <f ca="1">IF('Tabla de posibilidad HG'!J24&lt;=Hoja1!$D$8,IF('Tabla de posibilidad HI'!J24&lt;=Hoja1!$D$7,IF('Tabla de posibilidad Requisitos'!J24=1,IF('Tabla de posibilidad Localizaci'!J24=1,1+MAX($C24:I24),"."),"."),"."),".")</f>
        <v>.</v>
      </c>
      <c r="K24" t="str">
        <f ca="1">IF('Tabla de posibilidad HG'!K24&lt;=Hoja1!$D$8,IF('Tabla de posibilidad HI'!K24&lt;=Hoja1!$D$7,IF('Tabla de posibilidad Requisitos'!K24=1,IF('Tabla de posibilidad Localizaci'!K24=1,1+MAX($C24:J24),"."),"."),"."),".")</f>
        <v>.</v>
      </c>
      <c r="L24" t="str">
        <f ca="1">IF('Tabla de posibilidad HG'!L24&lt;=Hoja1!$D$8,IF('Tabla de posibilidad HI'!L24&lt;=Hoja1!$D$7,IF('Tabla de posibilidad Requisitos'!L24=1,IF('Tabla de posibilidad Localizaci'!L24=1,1+MAX($C24:K24),"."),"."),"."),".")</f>
        <v>.</v>
      </c>
      <c r="M24" t="str">
        <f ca="1">IF('Tabla de posibilidad HG'!M24&lt;=Hoja1!$D$8,IF('Tabla de posibilidad HI'!M24&lt;=Hoja1!$D$7,IF('Tabla de posibilidad Requisitos'!M24=1,IF('Tabla de posibilidad Localizaci'!M24=1,1+MAX($C24:L24),"."),"."),"."),".")</f>
        <v>.</v>
      </c>
      <c r="N24" t="str">
        <f ca="1">IF('Tabla de posibilidad HG'!N24&lt;=Hoja1!$D$8,IF('Tabla de posibilidad HI'!N24&lt;=Hoja1!$D$7,IF('Tabla de posibilidad Requisitos'!N24=1,IF('Tabla de posibilidad Localizaci'!N24=1,1+MAX($C24:M24),"."),"."),"."),".")</f>
        <v>.</v>
      </c>
      <c r="O24" t="str">
        <f ca="1">IF('Tabla de posibilidad HG'!O24&lt;=Hoja1!$D$8,IF('Tabla de posibilidad HI'!O24&lt;=Hoja1!$D$7,IF('Tabla de posibilidad Requisitos'!O24=1,IF('Tabla de posibilidad Localizaci'!O24=1,1+MAX($C24:N24),"."),"."),"."),".")</f>
        <v>.</v>
      </c>
      <c r="P24" t="str">
        <f ca="1">IF('Tabla de posibilidad HG'!P24&lt;=Hoja1!$D$8,IF('Tabla de posibilidad HI'!P24&lt;=Hoja1!$D$7,IF('Tabla de posibilidad Requisitos'!P24=1,IF('Tabla de posibilidad Localizaci'!P24=1,1+MAX($C24:O24),"."),"."),"."),".")</f>
        <v>.</v>
      </c>
      <c r="Q24" t="str">
        <f ca="1">IF('Tabla de posibilidad HG'!Q24&lt;=Hoja1!$D$8,IF('Tabla de posibilidad HI'!Q24&lt;=Hoja1!$D$7,IF('Tabla de posibilidad Requisitos'!Q24=1,IF('Tabla de posibilidad Localizaci'!Q24=1,1+MAX($C24:P24),"."),"."),"."),".")</f>
        <v>.</v>
      </c>
      <c r="R24" t="str">
        <f ca="1">IF('Tabla de posibilidad HG'!R24&lt;=Hoja1!$D$8,IF('Tabla de posibilidad HI'!R24&lt;=Hoja1!$D$7,IF('Tabla de posibilidad Requisitos'!R24=1,IF('Tabla de posibilidad Localizaci'!R24=1,1+MAX($C24:Q24),"."),"."),"."),".")</f>
        <v>.</v>
      </c>
      <c r="S24" t="str">
        <f ca="1">IF('Tabla de posibilidad HG'!S24&lt;=Hoja1!$D$8,IF('Tabla de posibilidad HI'!S24&lt;=Hoja1!$D$7,IF('Tabla de posibilidad Requisitos'!S24=1,IF('Tabla de posibilidad Localizaci'!S24=1,1+MAX($C24:R24),"."),"."),"."),".")</f>
        <v>.</v>
      </c>
      <c r="T24" t="str">
        <f ca="1">IF('Tabla de posibilidad HG'!T24&lt;=Hoja1!$D$8,IF('Tabla de posibilidad HI'!T24&lt;=Hoja1!$D$7,IF('Tabla de posibilidad Requisitos'!T24=1,IF('Tabla de posibilidad Localizaci'!T24=1,1+MAX($C24:S24),"."),"."),"."),".")</f>
        <v>.</v>
      </c>
      <c r="U24">
        <f ca="1">IF('Tabla de posibilidad HG'!U24&lt;=Hoja1!$D$8,IF('Tabla de posibilidad HI'!U24&lt;=Hoja1!$D$7,IF('Tabla de posibilidad Requisitos'!U24=1,IF('Tabla de posibilidad Localizaci'!U24=1,1+MAX($C24:T24),"."),"."),"."),".")</f>
        <v>1</v>
      </c>
      <c r="V24" t="str">
        <f ca="1">IF('Tabla de posibilidad HG'!V24&lt;=Hoja1!$D$8,IF('Tabla de posibilidad HI'!V24&lt;=Hoja1!$D$7,IF('Tabla de posibilidad Requisitos'!V24=1,IF('Tabla de posibilidad Localizaci'!V24=1,1+MAX($C24:U24),"."),"."),"."),".")</f>
        <v>.</v>
      </c>
      <c r="W24" t="str">
        <f ca="1">IF('Tabla de posibilidad HG'!W24&lt;=Hoja1!$D$8,IF('Tabla de posibilidad HI'!W24&lt;=Hoja1!$D$7,IF('Tabla de posibilidad Requisitos'!W24=1,IF('Tabla de posibilidad Localizaci'!W24=1,1+MAX($C24:V24),"."),"."),"."),".")</f>
        <v>.</v>
      </c>
      <c r="X24" t="str">
        <f ca="1">IF('Tabla de posibilidad HG'!X24&lt;=Hoja1!$D$8,IF('Tabla de posibilidad HI'!X24&lt;=Hoja1!$D$7,IF('Tabla de posibilidad Requisitos'!X24=1,IF('Tabla de posibilidad Localizaci'!X24=1,1+MAX($C24:W24),"."),"."),"."),".")</f>
        <v>.</v>
      </c>
      <c r="Y24" t="str">
        <f ca="1">IF('Tabla de posibilidad HG'!Y24&lt;=Hoja1!$D$8,IF('Tabla de posibilidad HI'!Y24&lt;=Hoja1!$D$7,IF('Tabla de posibilidad Requisitos'!Y24=1,IF('Tabla de posibilidad Localizaci'!Y24=1,1+MAX($C24:X24),"."),"."),"."),".")</f>
        <v>.</v>
      </c>
      <c r="Z24" t="str">
        <f ca="1">IF('Tabla de posibilidad HG'!Z24&lt;=Hoja1!$D$8,IF('Tabla de posibilidad HI'!Z24&lt;=Hoja1!$D$7,IF('Tabla de posibilidad Requisitos'!Z24=1,IF('Tabla de posibilidad Localizaci'!Z24=1,1+MAX($C24:Y24),"."),"."),"."),".")</f>
        <v>.</v>
      </c>
      <c r="AA24" t="str">
        <f ca="1">IF('Tabla de posibilidad HG'!AA24&lt;=Hoja1!$D$8,IF('Tabla de posibilidad HI'!AA24&lt;=Hoja1!$D$7,IF('Tabla de posibilidad Requisitos'!AA24=1,IF('Tabla de posibilidad Localizaci'!AA24=1,1+MAX($C24:Z24),"."),"."),"."),".")</f>
        <v>.</v>
      </c>
      <c r="AB24" t="str">
        <f ca="1">IF('Tabla de posibilidad HG'!AB24&lt;=Hoja1!$D$8,IF('Tabla de posibilidad HI'!AB24&lt;=Hoja1!$D$7,IF('Tabla de posibilidad Requisitos'!AB24=1,IF('Tabla de posibilidad Localizaci'!AB24=1,1+MAX($C24:AA24),"."),"."),"."),".")</f>
        <v>.</v>
      </c>
      <c r="AC24" t="str">
        <f ca="1">IF('Tabla de posibilidad HG'!AC24&lt;=Hoja1!$D$8,IF('Tabla de posibilidad HI'!AC24&lt;=Hoja1!$D$7,IF('Tabla de posibilidad Requisitos'!AC24=1,IF('Tabla de posibilidad Localizaci'!AC24=1,1+MAX($C24:AB24),"."),"."),"."),".")</f>
        <v>.</v>
      </c>
      <c r="AD24" t="str">
        <f ca="1">IF('Tabla de posibilidad HG'!AD24&lt;=Hoja1!$D$8,IF('Tabla de posibilidad HI'!AD24&lt;=Hoja1!$D$7,IF('Tabla de posibilidad Requisitos'!AD24=1,IF('Tabla de posibilidad Localizaci'!AD24=1,1+MAX($C24:AC24),"."),"."),"."),".")</f>
        <v>.</v>
      </c>
      <c r="AE24" t="str">
        <f ca="1">IF('Tabla de posibilidad HG'!AE24&lt;=Hoja1!$D$8,IF('Tabla de posibilidad HI'!AE24&lt;=Hoja1!$D$7,IF('Tabla de posibilidad Requisitos'!AE24=1,IF('Tabla de posibilidad Localizaci'!AE24=1,1+MAX($C24:AD24),"."),"."),"."),".")</f>
        <v>.</v>
      </c>
      <c r="AF24" t="str">
        <f ca="1">IF('Tabla de posibilidad HG'!AF24&lt;=Hoja1!$D$8,IF('Tabla de posibilidad HI'!AF24&lt;=Hoja1!$D$7,IF('Tabla de posibilidad Requisitos'!AF24=1,IF('Tabla de posibilidad Localizaci'!AF24=1,1+MAX($C24:AE24),"."),"."),"."),".")</f>
        <v>.</v>
      </c>
      <c r="AG24" t="str">
        <f ca="1">IF('Tabla de posibilidad HG'!AG24&lt;=Hoja1!$D$8,IF('Tabla de posibilidad HI'!AG24&lt;=Hoja1!$D$7,IF('Tabla de posibilidad Requisitos'!AG24=1,IF('Tabla de posibilidad Localizaci'!AG24=1,1+MAX($C24:AF24),"."),"."),"."),".")</f>
        <v>.</v>
      </c>
      <c r="AH24" t="str">
        <f ca="1">IF('Tabla de posibilidad HG'!AH24&lt;=Hoja1!$D$8,IF('Tabla de posibilidad HI'!AH24&lt;=Hoja1!$D$7,IF('Tabla de posibilidad Requisitos'!AH24=1,IF('Tabla de posibilidad Localizaci'!AH24=1,1+MAX($C24:AG24),"."),"."),"."),".")</f>
        <v>.</v>
      </c>
      <c r="AI24" t="str">
        <f ca="1">IF('Tabla de posibilidad HG'!AI24&lt;=Hoja1!$D$8,IF('Tabla de posibilidad HI'!AI24&lt;=Hoja1!$D$7,IF('Tabla de posibilidad Requisitos'!AI24=1,IF('Tabla de posibilidad Localizaci'!AI24=1,1+MAX($C24:AH24),"."),"."),"."),".")</f>
        <v>.</v>
      </c>
      <c r="AJ24" t="str">
        <f ca="1">IF('Tabla de posibilidad HG'!AJ24&lt;=Hoja1!$D$8,IF('Tabla de posibilidad HI'!AJ24&lt;=Hoja1!$D$7,IF('Tabla de posibilidad Requisitos'!AJ24=1,IF('Tabla de posibilidad Localizaci'!AJ24=1,1+MAX($C24:AI24),"."),"."),"."),".")</f>
        <v>.</v>
      </c>
      <c r="AK24" t="str">
        <f ca="1">IF('Tabla de posibilidad HG'!AK24&lt;=Hoja1!$D$8,IF('Tabla de posibilidad HI'!AK24&lt;=Hoja1!$D$7,IF('Tabla de posibilidad Requisitos'!AK24=1,IF('Tabla de posibilidad Localizaci'!AK24=1,1+MAX($C24:AJ24),"."),"."),"."),".")</f>
        <v>.</v>
      </c>
      <c r="AL24" t="str">
        <f ca="1">IF('Tabla de posibilidad HG'!AL24&lt;=Hoja1!$D$8,IF('Tabla de posibilidad HI'!AL24&lt;=Hoja1!$D$7,IF('Tabla de posibilidad Requisitos'!AL24=1,IF('Tabla de posibilidad Localizaci'!AL24=1,1+MAX($C24:AK24),"."),"."),"."),".")</f>
        <v>.</v>
      </c>
      <c r="AM24" t="str">
        <f ca="1">IF('Tabla de posibilidad HG'!AM24&lt;=Hoja1!$D$8,IF('Tabla de posibilidad HI'!AM24&lt;=Hoja1!$D$7,IF('Tabla de posibilidad Requisitos'!AM24=1,IF('Tabla de posibilidad Localizaci'!AM24=1,1+MAX($C24:AL24),"."),"."),"."),".")</f>
        <v>.</v>
      </c>
      <c r="AN24" t="str">
        <f ca="1">IF('Tabla de posibilidad HG'!AN24&lt;=Hoja1!$D$8,IF('Tabla de posibilidad HI'!AN24&lt;=Hoja1!$D$7,IF('Tabla de posibilidad Requisitos'!AN24=1,IF('Tabla de posibilidad Localizaci'!AN24=1,1+MAX($C24:AM24),"."),"."),"."),".")</f>
        <v>.</v>
      </c>
      <c r="AO24" t="str">
        <f ca="1">IF('Tabla de posibilidad HG'!AO24&lt;=Hoja1!$D$8,IF('Tabla de posibilidad HI'!AO24&lt;=Hoja1!$D$7,IF('Tabla de posibilidad Requisitos'!AO24=1,IF('Tabla de posibilidad Localizaci'!AO24=1,1+MAX($C24:AN24),"."),"."),"."),".")</f>
        <v>.</v>
      </c>
      <c r="AP24" t="str">
        <f ca="1">IF('Tabla de posibilidad HG'!AP24&lt;=Hoja1!$D$8,IF('Tabla de posibilidad HI'!AP24&lt;=Hoja1!$D$7,IF('Tabla de posibilidad Requisitos'!AP24=1,IF('Tabla de posibilidad Localizaci'!AP24=1,1+MAX($C24:AO24),"."),"."),"."),".")</f>
        <v>.</v>
      </c>
      <c r="AQ24" t="str">
        <f ca="1">IF('Tabla de posibilidad HG'!AQ24&lt;=Hoja1!$D$8,IF('Tabla de posibilidad HI'!AQ24&lt;=Hoja1!$D$7,IF('Tabla de posibilidad Requisitos'!AQ24=1,IF('Tabla de posibilidad Localizaci'!AQ24=1,1+MAX($C24:AP24),"."),"."),"."),".")</f>
        <v>.</v>
      </c>
      <c r="AR24" t="str">
        <f ca="1">IF('Tabla de posibilidad HG'!AR24&lt;=Hoja1!$D$8,IF('Tabla de posibilidad HI'!AR24&lt;=Hoja1!$D$7,IF('Tabla de posibilidad Requisitos'!AR24=1,IF('Tabla de posibilidad Localizaci'!AR24=1,1+MAX($C24:AQ24),"."),"."),"."),".")</f>
        <v>.</v>
      </c>
      <c r="AS24" t="str">
        <f ca="1">IF('Tabla de posibilidad HG'!AS24&lt;=Hoja1!$D$8,IF('Tabla de posibilidad HI'!AS24&lt;=Hoja1!$D$7,IF('Tabla de posibilidad Requisitos'!AS24=1,IF('Tabla de posibilidad Localizaci'!AS24=1,1+MAX($C24:AR24),"."),"."),"."),".")</f>
        <v>.</v>
      </c>
      <c r="AT24" t="str">
        <f ca="1">IF('Tabla de posibilidad HG'!AT24&lt;=Hoja1!$D$8,IF('Tabla de posibilidad HI'!AT24&lt;=Hoja1!$D$7,IF('Tabla de posibilidad Requisitos'!AT24=1,IF('Tabla de posibilidad Localizaci'!AT24=1,1+MAX($C24:AS24),"."),"."),"."),".")</f>
        <v>.</v>
      </c>
      <c r="AU24" t="str">
        <f ca="1">IF('Tabla de posibilidad HG'!AU24&lt;=Hoja1!$D$8,IF('Tabla de posibilidad HI'!AU24&lt;=Hoja1!$D$7,IF('Tabla de posibilidad Requisitos'!AU24=1,IF('Tabla de posibilidad Localizaci'!AU24=1,1+MAX($C24:AT24),"."),"."),"."),".")</f>
        <v>.</v>
      </c>
      <c r="AV24" t="str">
        <f ca="1">IF('Tabla de posibilidad HG'!AV24&lt;=Hoja1!$D$8,IF('Tabla de posibilidad HI'!AV24&lt;=Hoja1!$D$7,IF('Tabla de posibilidad Requisitos'!AV24=1,IF('Tabla de posibilidad Localizaci'!AV24=1,1+MAX($C24:AU24),"."),"."),"."),".")</f>
        <v>.</v>
      </c>
      <c r="AW24" t="str">
        <f ca="1">IF('Tabla de posibilidad HG'!AW24&lt;=Hoja1!$D$8,IF('Tabla de posibilidad HI'!AW24&lt;=Hoja1!$D$7,IF('Tabla de posibilidad Requisitos'!AW24=1,IF('Tabla de posibilidad Localizaci'!AW24=1,1+MAX($C24:AV24),"."),"."),"."),".")</f>
        <v>.</v>
      </c>
      <c r="AX24" t="str">
        <f ca="1">IF('Tabla de posibilidad HG'!AX24&lt;=Hoja1!$D$8,IF('Tabla de posibilidad HI'!AX24&lt;=Hoja1!$D$7,IF('Tabla de posibilidad Requisitos'!AX24=1,IF('Tabla de posibilidad Localizaci'!AX24=1,1+MAX($C24:AW24),"."),"."),"."),".")</f>
        <v>.</v>
      </c>
      <c r="AY24" t="str">
        <f ca="1">IF('Tabla de posibilidad HG'!AY24&lt;=Hoja1!$D$8,IF('Tabla de posibilidad HI'!AY24&lt;=Hoja1!$D$7,IF('Tabla de posibilidad Requisitos'!AY24=1,IF('Tabla de posibilidad Localizaci'!AY24=1,1+MAX($C24:AX24),"."),"."),"."),".")</f>
        <v>.</v>
      </c>
      <c r="AZ24" t="str">
        <f ca="1">IF('Tabla de posibilidad HG'!AZ24&lt;=Hoja1!$D$8,IF('Tabla de posibilidad HI'!AZ24&lt;=Hoja1!$D$7,IF('Tabla de posibilidad Requisitos'!AZ24=1,IF('Tabla de posibilidad Localizaci'!AZ24=1,1+MAX($C24:AY24),"."),"."),"."),".")</f>
        <v>.</v>
      </c>
      <c r="BA24" t="str">
        <f ca="1">IF('Tabla de posibilidad HG'!BA24&lt;=Hoja1!$D$8,IF('Tabla de posibilidad HI'!BA24&lt;=Hoja1!$D$7,IF('Tabla de posibilidad Requisitos'!BA24=1,IF('Tabla de posibilidad Localizaci'!BA24=1,1+MAX($C24:AZ24),"."),"."),"."),".")</f>
        <v>.</v>
      </c>
      <c r="BB24" t="str">
        <f ca="1">IF('Tabla de posibilidad HG'!BB24&lt;=Hoja1!$D$8,IF('Tabla de posibilidad HI'!BB24&lt;=Hoja1!$D$7,IF('Tabla de posibilidad Requisitos'!BB24=1,IF('Tabla de posibilidad Localizaci'!BB24=1,1+MAX($C24:BA24),"."),"."),"."),".")</f>
        <v>.</v>
      </c>
      <c r="BC24" t="str">
        <f ca="1">IF('Tabla de posibilidad HG'!BC24&lt;=Hoja1!$D$8,IF('Tabla de posibilidad HI'!BC24&lt;=Hoja1!$D$7,IF('Tabla de posibilidad Requisitos'!BC24=1,IF('Tabla de posibilidad Localizaci'!BC24=1,1+MAX($C24:BB24),"."),"."),"."),".")</f>
        <v>.</v>
      </c>
      <c r="BD24" t="str">
        <f ca="1">IF('Tabla de posibilidad HG'!BD24&lt;=Hoja1!$D$8,IF('Tabla de posibilidad HI'!BD24&lt;=Hoja1!$D$7,IF('Tabla de posibilidad Requisitos'!BD24=1,IF('Tabla de posibilidad Localizaci'!BD24=1,1+MAX($C24:BC24),"."),"."),"."),".")</f>
        <v>.</v>
      </c>
      <c r="BE24" t="str">
        <f ca="1">IF('Tabla de posibilidad HG'!BE24&lt;=Hoja1!$D$8,IF('Tabla de posibilidad HI'!BE24&lt;=Hoja1!$D$7,IF('Tabla de posibilidad Requisitos'!BE24=1,IF('Tabla de posibilidad Localizaci'!BE24=1,1+MAX($C24:BD24),"."),"."),"."),".")</f>
        <v>.</v>
      </c>
      <c r="BF24" t="str">
        <f ca="1">IF('Tabla de posibilidad HG'!BF24&lt;=Hoja1!$D$8,IF('Tabla de posibilidad HI'!BF24&lt;=Hoja1!$D$7,IF('Tabla de posibilidad Requisitos'!BF24=1,IF('Tabla de posibilidad Localizaci'!BF24=1,1+MAX($C24:BE24),"."),"."),"."),".")</f>
        <v>.</v>
      </c>
      <c r="BG24" t="str">
        <f ca="1">IF('Tabla de posibilidad HG'!BG24&lt;=Hoja1!$D$8,IF('Tabla de posibilidad HI'!BG24&lt;=Hoja1!$D$7,IF('Tabla de posibilidad Requisitos'!BG24=1,IF('Tabla de posibilidad Localizaci'!BG24=1,1+MAX($C24:BF24),"."),"."),"."),".")</f>
        <v>.</v>
      </c>
      <c r="BH24" t="str">
        <f ca="1">IF('Tabla de posibilidad HG'!BH24&lt;=Hoja1!$D$8,IF('Tabla de posibilidad HI'!BH24&lt;=Hoja1!$D$7,IF('Tabla de posibilidad Requisitos'!BH24=1,IF('Tabla de posibilidad Localizaci'!BH24=1,1+MAX($C24:BG24),"."),"."),"."),".")</f>
        <v>.</v>
      </c>
      <c r="BI24" t="str">
        <f ca="1">IF('Tabla de posibilidad HG'!BI24&lt;=Hoja1!$D$8,IF('Tabla de posibilidad HI'!BI24&lt;=Hoja1!$D$7,IF('Tabla de posibilidad Requisitos'!BI24=1,IF('Tabla de posibilidad Localizaci'!BI24=1,1+MAX($C24:BH24),"."),"."),"."),".")</f>
        <v>.</v>
      </c>
    </row>
    <row r="25" spans="1:61" x14ac:dyDescent="0.25">
      <c r="A25" t="s">
        <v>101</v>
      </c>
      <c r="C25">
        <f ca="1">IF('Tabla de posibilidad HG'!C25&lt;=Hoja1!$D$8,IF('Tabla de posibilidad HI'!C25&lt;=Hoja1!$D$7,IF('Tabla de posibilidad Requisitos'!C25=1,IF('Tabla de posibilidad Localizaci'!C25=1,1,"."),"."),"."),".")</f>
        <v>1</v>
      </c>
      <c r="D25" t="str">
        <f ca="1">IF('Tabla de posibilidad HG'!D25&lt;=Hoja1!$D$8,IF('Tabla de posibilidad HI'!D25&lt;=Hoja1!$D$7,IF('Tabla de posibilidad Requisitos'!D25=1,IF('Tabla de posibilidad Localizaci'!D25=1,1+$C25,"."),"."),"."),".")</f>
        <v>.</v>
      </c>
      <c r="E25" t="str">
        <f ca="1">IF('Tabla de posibilidad HG'!E25&lt;=Hoja1!$D$8,IF('Tabla de posibilidad HI'!E25&lt;=Hoja1!$D$7,IF('Tabla de posibilidad Requisitos'!E25=1,IF('Tabla de posibilidad Localizaci'!E25=1,1+MAX($C25:D25),"."),"."),"."),".")</f>
        <v>.</v>
      </c>
      <c r="F25">
        <f ca="1">IF('Tabla de posibilidad HG'!F25&lt;=Hoja1!$D$8,IF('Tabla de posibilidad HI'!F25&lt;=Hoja1!$D$7,IF('Tabla de posibilidad Requisitos'!F25=1,IF('Tabla de posibilidad Localizaci'!F25=1,1+MAX($C25:E25),"."),"."),"."),".")</f>
        <v>2</v>
      </c>
      <c r="G25">
        <f ca="1">IF('Tabla de posibilidad HG'!G25&lt;=Hoja1!$D$8,IF('Tabla de posibilidad HI'!G25&lt;=Hoja1!$D$7,IF('Tabla de posibilidad Requisitos'!G25=1,IF('Tabla de posibilidad Localizaci'!G25=1,1+MAX($C25:F25),"."),"."),"."),".")</f>
        <v>3</v>
      </c>
      <c r="H25" t="str">
        <f ca="1">IF('Tabla de posibilidad HG'!H25&lt;=Hoja1!$D$8,IF('Tabla de posibilidad HI'!H25&lt;=Hoja1!$D$7,IF('Tabla de posibilidad Requisitos'!H25=1,IF('Tabla de posibilidad Localizaci'!H25=1,1+MAX($C25:G25),"."),"."),"."),".")</f>
        <v>.</v>
      </c>
      <c r="I25" t="str">
        <f ca="1">IF('Tabla de posibilidad HG'!I25&lt;=Hoja1!$D$8,IF('Tabla de posibilidad HI'!I25&lt;=Hoja1!$D$7,IF('Tabla de posibilidad Requisitos'!I25=1,IF('Tabla de posibilidad Localizaci'!I25=1,1+MAX($C25:H25),"."),"."),"."),".")</f>
        <v>.</v>
      </c>
      <c r="J25" t="str">
        <f ca="1">IF('Tabla de posibilidad HG'!J25&lt;=Hoja1!$D$8,IF('Tabla de posibilidad HI'!J25&lt;=Hoja1!$D$7,IF('Tabla de posibilidad Requisitos'!J25=1,IF('Tabla de posibilidad Localizaci'!J25=1,1+MAX($C25:I25),"."),"."),"."),".")</f>
        <v>.</v>
      </c>
      <c r="K25" t="str">
        <f ca="1">IF('Tabla de posibilidad HG'!K25&lt;=Hoja1!$D$8,IF('Tabla de posibilidad HI'!K25&lt;=Hoja1!$D$7,IF('Tabla de posibilidad Requisitos'!K25=1,IF('Tabla de posibilidad Localizaci'!K25=1,1+MAX($C25:J25),"."),"."),"."),".")</f>
        <v>.</v>
      </c>
      <c r="L25" t="str">
        <f ca="1">IF('Tabla de posibilidad HG'!L25&lt;=Hoja1!$D$8,IF('Tabla de posibilidad HI'!L25&lt;=Hoja1!$D$7,IF('Tabla de posibilidad Requisitos'!L25=1,IF('Tabla de posibilidad Localizaci'!L25=1,1+MAX($C25:K25),"."),"."),"."),".")</f>
        <v>.</v>
      </c>
      <c r="M25" t="str">
        <f ca="1">IF('Tabla de posibilidad HG'!M25&lt;=Hoja1!$D$8,IF('Tabla de posibilidad HI'!M25&lt;=Hoja1!$D$7,IF('Tabla de posibilidad Requisitos'!M25=1,IF('Tabla de posibilidad Localizaci'!M25=1,1+MAX($C25:L25),"."),"."),"."),".")</f>
        <v>.</v>
      </c>
      <c r="N25">
        <f ca="1">IF('Tabla de posibilidad HG'!N25&lt;=Hoja1!$D$8,IF('Tabla de posibilidad HI'!N25&lt;=Hoja1!$D$7,IF('Tabla de posibilidad Requisitos'!N25=1,IF('Tabla de posibilidad Localizaci'!N25=1,1+MAX($C25:M25),"."),"."),"."),".")</f>
        <v>4</v>
      </c>
      <c r="O25" t="str">
        <f ca="1">IF('Tabla de posibilidad HG'!O25&lt;=Hoja1!$D$8,IF('Tabla de posibilidad HI'!O25&lt;=Hoja1!$D$7,IF('Tabla de posibilidad Requisitos'!O25=1,IF('Tabla de posibilidad Localizaci'!O25=1,1+MAX($C25:N25),"."),"."),"."),".")</f>
        <v>.</v>
      </c>
      <c r="P25">
        <f ca="1">IF('Tabla de posibilidad HG'!P25&lt;=Hoja1!$D$8,IF('Tabla de posibilidad HI'!P25&lt;=Hoja1!$D$7,IF('Tabla de posibilidad Requisitos'!P25=1,IF('Tabla de posibilidad Localizaci'!P25=1,1+MAX($C25:O25),"."),"."),"."),".")</f>
        <v>5</v>
      </c>
      <c r="Q25">
        <f ca="1">IF('Tabla de posibilidad HG'!Q25&lt;=Hoja1!$D$8,IF('Tabla de posibilidad HI'!Q25&lt;=Hoja1!$D$7,IF('Tabla de posibilidad Requisitos'!Q25=1,IF('Tabla de posibilidad Localizaci'!Q25=1,1+MAX($C25:P25),"."),"."),"."),".")</f>
        <v>6</v>
      </c>
      <c r="R25" t="str">
        <f ca="1">IF('Tabla de posibilidad HG'!R25&lt;=Hoja1!$D$8,IF('Tabla de posibilidad HI'!R25&lt;=Hoja1!$D$7,IF('Tabla de posibilidad Requisitos'!R25=1,IF('Tabla de posibilidad Localizaci'!R25=1,1+MAX($C25:Q25),"."),"."),"."),".")</f>
        <v>.</v>
      </c>
      <c r="S25" t="str">
        <f ca="1">IF('Tabla de posibilidad HG'!S25&lt;=Hoja1!$D$8,IF('Tabla de posibilidad HI'!S25&lt;=Hoja1!$D$7,IF('Tabla de posibilidad Requisitos'!S25=1,IF('Tabla de posibilidad Localizaci'!S25=1,1+MAX($C25:R25),"."),"."),"."),".")</f>
        <v>.</v>
      </c>
      <c r="T25" t="str">
        <f ca="1">IF('Tabla de posibilidad HG'!T25&lt;=Hoja1!$D$8,IF('Tabla de posibilidad HI'!T25&lt;=Hoja1!$D$7,IF('Tabla de posibilidad Requisitos'!T25=1,IF('Tabla de posibilidad Localizaci'!T25=1,1+MAX($C25:S25),"."),"."),"."),".")</f>
        <v>.</v>
      </c>
      <c r="U25" t="str">
        <f ca="1">IF('Tabla de posibilidad HG'!U25&lt;=Hoja1!$D$8,IF('Tabla de posibilidad HI'!U25&lt;=Hoja1!$D$7,IF('Tabla de posibilidad Requisitos'!U25=1,IF('Tabla de posibilidad Localizaci'!U25=1,1+MAX($C25:T25),"."),"."),"."),".")</f>
        <v>.</v>
      </c>
      <c r="V25" t="str">
        <f ca="1">IF('Tabla de posibilidad HG'!V25&lt;=Hoja1!$D$8,IF('Tabla de posibilidad HI'!V25&lt;=Hoja1!$D$7,IF('Tabla de posibilidad Requisitos'!V25=1,IF('Tabla de posibilidad Localizaci'!V25=1,1+MAX($C25:U25),"."),"."),"."),".")</f>
        <v>.</v>
      </c>
      <c r="W25" t="str">
        <f ca="1">IF('Tabla de posibilidad HG'!W25&lt;=Hoja1!$D$8,IF('Tabla de posibilidad HI'!W25&lt;=Hoja1!$D$7,IF('Tabla de posibilidad Requisitos'!W25=1,IF('Tabla de posibilidad Localizaci'!W25=1,1+MAX($C25:V25),"."),"."),"."),".")</f>
        <v>.</v>
      </c>
      <c r="X25" t="str">
        <f ca="1">IF('Tabla de posibilidad HG'!X25&lt;=Hoja1!$D$8,IF('Tabla de posibilidad HI'!X25&lt;=Hoja1!$D$7,IF('Tabla de posibilidad Requisitos'!X25=1,IF('Tabla de posibilidad Localizaci'!X25=1,1+MAX($C25:W25),"."),"."),"."),".")</f>
        <v>.</v>
      </c>
      <c r="Y25" t="str">
        <f ca="1">IF('Tabla de posibilidad HG'!Y25&lt;=Hoja1!$D$8,IF('Tabla de posibilidad HI'!Y25&lt;=Hoja1!$D$7,IF('Tabla de posibilidad Requisitos'!Y25=1,IF('Tabla de posibilidad Localizaci'!Y25=1,1+MAX($C25:X25),"."),"."),"."),".")</f>
        <v>.</v>
      </c>
      <c r="Z25" t="str">
        <f ca="1">IF('Tabla de posibilidad HG'!Z25&lt;=Hoja1!$D$8,IF('Tabla de posibilidad HI'!Z25&lt;=Hoja1!$D$7,IF('Tabla de posibilidad Requisitos'!Z25=1,IF('Tabla de posibilidad Localizaci'!Z25=1,1+MAX($C25:Y25),"."),"."),"."),".")</f>
        <v>.</v>
      </c>
      <c r="AA25" t="str">
        <f ca="1">IF('Tabla de posibilidad HG'!AA25&lt;=Hoja1!$D$8,IF('Tabla de posibilidad HI'!AA25&lt;=Hoja1!$D$7,IF('Tabla de posibilidad Requisitos'!AA25=1,IF('Tabla de posibilidad Localizaci'!AA25=1,1+MAX($C25:Z25),"."),"."),"."),".")</f>
        <v>.</v>
      </c>
      <c r="AB25" t="str">
        <f ca="1">IF('Tabla de posibilidad HG'!AB25&lt;=Hoja1!$D$8,IF('Tabla de posibilidad HI'!AB25&lt;=Hoja1!$D$7,IF('Tabla de posibilidad Requisitos'!AB25=1,IF('Tabla de posibilidad Localizaci'!AB25=1,1+MAX($C25:AA25),"."),"."),"."),".")</f>
        <v>.</v>
      </c>
      <c r="AC25" t="str">
        <f ca="1">IF('Tabla de posibilidad HG'!AC25&lt;=Hoja1!$D$8,IF('Tabla de posibilidad HI'!AC25&lt;=Hoja1!$D$7,IF('Tabla de posibilidad Requisitos'!AC25=1,IF('Tabla de posibilidad Localizaci'!AC25=1,1+MAX($C25:AB25),"."),"."),"."),".")</f>
        <v>.</v>
      </c>
      <c r="AD25" t="str">
        <f ca="1">IF('Tabla de posibilidad HG'!AD25&lt;=Hoja1!$D$8,IF('Tabla de posibilidad HI'!AD25&lt;=Hoja1!$D$7,IF('Tabla de posibilidad Requisitos'!AD25=1,IF('Tabla de posibilidad Localizaci'!AD25=1,1+MAX($C25:AC25),"."),"."),"."),".")</f>
        <v>.</v>
      </c>
      <c r="AE25" t="str">
        <f ca="1">IF('Tabla de posibilidad HG'!AE25&lt;=Hoja1!$D$8,IF('Tabla de posibilidad HI'!AE25&lt;=Hoja1!$D$7,IF('Tabla de posibilidad Requisitos'!AE25=1,IF('Tabla de posibilidad Localizaci'!AE25=1,1+MAX($C25:AD25),"."),"."),"."),".")</f>
        <v>.</v>
      </c>
      <c r="AF25">
        <f ca="1">IF('Tabla de posibilidad HG'!AF25&lt;=Hoja1!$D$8,IF('Tabla de posibilidad HI'!AF25&lt;=Hoja1!$D$7,IF('Tabla de posibilidad Requisitos'!AF25=1,IF('Tabla de posibilidad Localizaci'!AF25=1,1+MAX($C25:AE25),"."),"."),"."),".")</f>
        <v>7</v>
      </c>
      <c r="AG25">
        <f ca="1">IF('Tabla de posibilidad HG'!AG25&lt;=Hoja1!$D$8,IF('Tabla de posibilidad HI'!AG25&lt;=Hoja1!$D$7,IF('Tabla de posibilidad Requisitos'!AG25=1,IF('Tabla de posibilidad Localizaci'!AG25=1,1+MAX($C25:AF25),"."),"."),"."),".")</f>
        <v>8</v>
      </c>
      <c r="AH25">
        <f ca="1">IF('Tabla de posibilidad HG'!AH25&lt;=Hoja1!$D$8,IF('Tabla de posibilidad HI'!AH25&lt;=Hoja1!$D$7,IF('Tabla de posibilidad Requisitos'!AH25=1,IF('Tabla de posibilidad Localizaci'!AH25=1,1+MAX($C25:AG25),"."),"."),"."),".")</f>
        <v>9</v>
      </c>
      <c r="AI25" t="str">
        <f ca="1">IF('Tabla de posibilidad HG'!AI25&lt;=Hoja1!$D$8,IF('Tabla de posibilidad HI'!AI25&lt;=Hoja1!$D$7,IF('Tabla de posibilidad Requisitos'!AI25=1,IF('Tabla de posibilidad Localizaci'!AI25=1,1+MAX($C25:AH25),"."),"."),"."),".")</f>
        <v>.</v>
      </c>
      <c r="AJ25">
        <f ca="1">IF('Tabla de posibilidad HG'!AJ25&lt;=Hoja1!$D$8,IF('Tabla de posibilidad HI'!AJ25&lt;=Hoja1!$D$7,IF('Tabla de posibilidad Requisitos'!AJ25=1,IF('Tabla de posibilidad Localizaci'!AJ25=1,1+MAX($C25:AI25),"."),"."),"."),".")</f>
        <v>10</v>
      </c>
      <c r="AK25" t="str">
        <f ca="1">IF('Tabla de posibilidad HG'!AK25&lt;=Hoja1!$D$8,IF('Tabla de posibilidad HI'!AK25&lt;=Hoja1!$D$7,IF('Tabla de posibilidad Requisitos'!AK25=1,IF('Tabla de posibilidad Localizaci'!AK25=1,1+MAX($C25:AJ25),"."),"."),"."),".")</f>
        <v>.</v>
      </c>
      <c r="AL25" t="str">
        <f ca="1">IF('Tabla de posibilidad HG'!AL25&lt;=Hoja1!$D$8,IF('Tabla de posibilidad HI'!AL25&lt;=Hoja1!$D$7,IF('Tabla de posibilidad Requisitos'!AL25=1,IF('Tabla de posibilidad Localizaci'!AL25=1,1+MAX($C25:AK25),"."),"."),"."),".")</f>
        <v>.</v>
      </c>
      <c r="AM25" t="str">
        <f ca="1">IF('Tabla de posibilidad HG'!AM25&lt;=Hoja1!$D$8,IF('Tabla de posibilidad HI'!AM25&lt;=Hoja1!$D$7,IF('Tabla de posibilidad Requisitos'!AM25=1,IF('Tabla de posibilidad Localizaci'!AM25=1,1+MAX($C25:AL25),"."),"."),"."),".")</f>
        <v>.</v>
      </c>
      <c r="AN25" t="str">
        <f ca="1">IF('Tabla de posibilidad HG'!AN25&lt;=Hoja1!$D$8,IF('Tabla de posibilidad HI'!AN25&lt;=Hoja1!$D$7,IF('Tabla de posibilidad Requisitos'!AN25=1,IF('Tabla de posibilidad Localizaci'!AN25=1,1+MAX($C25:AM25),"."),"."),"."),".")</f>
        <v>.</v>
      </c>
      <c r="AO25">
        <f ca="1">IF('Tabla de posibilidad HG'!AO25&lt;=Hoja1!$D$8,IF('Tabla de posibilidad HI'!AO25&lt;=Hoja1!$D$7,IF('Tabla de posibilidad Requisitos'!AO25=1,IF('Tabla de posibilidad Localizaci'!AO25=1,1+MAX($C25:AN25),"."),"."),"."),".")</f>
        <v>11</v>
      </c>
      <c r="AP25" t="str">
        <f ca="1">IF('Tabla de posibilidad HG'!AP25&lt;=Hoja1!$D$8,IF('Tabla de posibilidad HI'!AP25&lt;=Hoja1!$D$7,IF('Tabla de posibilidad Requisitos'!AP25=1,IF('Tabla de posibilidad Localizaci'!AP25=1,1+MAX($C25:AO25),"."),"."),"."),".")</f>
        <v>.</v>
      </c>
      <c r="AQ25" t="str">
        <f ca="1">IF('Tabla de posibilidad HG'!AQ25&lt;=Hoja1!$D$8,IF('Tabla de posibilidad HI'!AQ25&lt;=Hoja1!$D$7,IF('Tabla de posibilidad Requisitos'!AQ25=1,IF('Tabla de posibilidad Localizaci'!AQ25=1,1+MAX($C25:AP25),"."),"."),"."),".")</f>
        <v>.</v>
      </c>
      <c r="AR25" t="str">
        <f ca="1">IF('Tabla de posibilidad HG'!AR25&lt;=Hoja1!$D$8,IF('Tabla de posibilidad HI'!AR25&lt;=Hoja1!$D$7,IF('Tabla de posibilidad Requisitos'!AR25=1,IF('Tabla de posibilidad Localizaci'!AR25=1,1+MAX($C25:AQ25),"."),"."),"."),".")</f>
        <v>.</v>
      </c>
      <c r="AS25">
        <f ca="1">IF('Tabla de posibilidad HG'!AS25&lt;=Hoja1!$D$8,IF('Tabla de posibilidad HI'!AS25&lt;=Hoja1!$D$7,IF('Tabla de posibilidad Requisitos'!AS25=1,IF('Tabla de posibilidad Localizaci'!AS25=1,1+MAX($C25:AR25),"."),"."),"."),".")</f>
        <v>12</v>
      </c>
      <c r="AT25" t="str">
        <f ca="1">IF('Tabla de posibilidad HG'!AT25&lt;=Hoja1!$D$8,IF('Tabla de posibilidad HI'!AT25&lt;=Hoja1!$D$7,IF('Tabla de posibilidad Requisitos'!AT25=1,IF('Tabla de posibilidad Localizaci'!AT25=1,1+MAX($C25:AS25),"."),"."),"."),".")</f>
        <v>.</v>
      </c>
      <c r="AU25">
        <f ca="1">IF('Tabla de posibilidad HG'!AU25&lt;=Hoja1!$D$8,IF('Tabla de posibilidad HI'!AU25&lt;=Hoja1!$D$7,IF('Tabla de posibilidad Requisitos'!AU25=1,IF('Tabla de posibilidad Localizaci'!AU25=1,1+MAX($C25:AT25),"."),"."),"."),".")</f>
        <v>13</v>
      </c>
      <c r="AV25">
        <f ca="1">IF('Tabla de posibilidad HG'!AV25&lt;=Hoja1!$D$8,IF('Tabla de posibilidad HI'!AV25&lt;=Hoja1!$D$7,IF('Tabla de posibilidad Requisitos'!AV25=1,IF('Tabla de posibilidad Localizaci'!AV25=1,1+MAX($C25:AU25),"."),"."),"."),".")</f>
        <v>14</v>
      </c>
      <c r="AW25">
        <f ca="1">IF('Tabla de posibilidad HG'!AW25&lt;=Hoja1!$D$8,IF('Tabla de posibilidad HI'!AW25&lt;=Hoja1!$D$7,IF('Tabla de posibilidad Requisitos'!AW25=1,IF('Tabla de posibilidad Localizaci'!AW25=1,1+MAX($C25:AV25),"."),"."),"."),".")</f>
        <v>15</v>
      </c>
      <c r="AX25">
        <f ca="1">IF('Tabla de posibilidad HG'!AX25&lt;=Hoja1!$D$8,IF('Tabla de posibilidad HI'!AX25&lt;=Hoja1!$D$7,IF('Tabla de posibilidad Requisitos'!AX25=1,IF('Tabla de posibilidad Localizaci'!AX25=1,1+MAX($C25:AW25),"."),"."),"."),".")</f>
        <v>16</v>
      </c>
      <c r="AY25">
        <f ca="1">IF('Tabla de posibilidad HG'!AY25&lt;=Hoja1!$D$8,IF('Tabla de posibilidad HI'!AY25&lt;=Hoja1!$D$7,IF('Tabla de posibilidad Requisitos'!AY25=1,IF('Tabla de posibilidad Localizaci'!AY25=1,1+MAX($C25:AX25),"."),"."),"."),".")</f>
        <v>17</v>
      </c>
      <c r="AZ25">
        <f ca="1">IF('Tabla de posibilidad HG'!AZ25&lt;=Hoja1!$D$8,IF('Tabla de posibilidad HI'!AZ25&lt;=Hoja1!$D$7,IF('Tabla de posibilidad Requisitos'!AZ25=1,IF('Tabla de posibilidad Localizaci'!AZ25=1,1+MAX($C25:AY25),"."),"."),"."),".")</f>
        <v>18</v>
      </c>
      <c r="BA25" t="str">
        <f ca="1">IF('Tabla de posibilidad HG'!BA25&lt;=Hoja1!$D$8,IF('Tabla de posibilidad HI'!BA25&lt;=Hoja1!$D$7,IF('Tabla de posibilidad Requisitos'!BA25=1,IF('Tabla de posibilidad Localizaci'!BA25=1,1+MAX($C25:AZ25),"."),"."),"."),".")</f>
        <v>.</v>
      </c>
      <c r="BB25" t="str">
        <f ca="1">IF('Tabla de posibilidad HG'!BB25&lt;=Hoja1!$D$8,IF('Tabla de posibilidad HI'!BB25&lt;=Hoja1!$D$7,IF('Tabla de posibilidad Requisitos'!BB25=1,IF('Tabla de posibilidad Localizaci'!BB25=1,1+MAX($C25:BA25),"."),"."),"."),".")</f>
        <v>.</v>
      </c>
      <c r="BC25" t="str">
        <f ca="1">IF('Tabla de posibilidad HG'!BC25&lt;=Hoja1!$D$8,IF('Tabla de posibilidad HI'!BC25&lt;=Hoja1!$D$7,IF('Tabla de posibilidad Requisitos'!BC25=1,IF('Tabla de posibilidad Localizaci'!BC25=1,1+MAX($C25:BB25),"."),"."),"."),".")</f>
        <v>.</v>
      </c>
      <c r="BD25" t="str">
        <f ca="1">IF('Tabla de posibilidad HG'!BD25&lt;=Hoja1!$D$8,IF('Tabla de posibilidad HI'!BD25&lt;=Hoja1!$D$7,IF('Tabla de posibilidad Requisitos'!BD25=1,IF('Tabla de posibilidad Localizaci'!BD25=1,1+MAX($C25:BC25),"."),"."),"."),".")</f>
        <v>.</v>
      </c>
      <c r="BE25" t="str">
        <f ca="1">IF('Tabla de posibilidad HG'!BE25&lt;=Hoja1!$D$8,IF('Tabla de posibilidad HI'!BE25&lt;=Hoja1!$D$7,IF('Tabla de posibilidad Requisitos'!BE25=1,IF('Tabla de posibilidad Localizaci'!BE25=1,1+MAX($C25:BD25),"."),"."),"."),".")</f>
        <v>.</v>
      </c>
      <c r="BF25" t="str">
        <f ca="1">IF('Tabla de posibilidad HG'!BF25&lt;=Hoja1!$D$8,IF('Tabla de posibilidad HI'!BF25&lt;=Hoja1!$D$7,IF('Tabla de posibilidad Requisitos'!BF25=1,IF('Tabla de posibilidad Localizaci'!BF25=1,1+MAX($C25:BE25),"."),"."),"."),".")</f>
        <v>.</v>
      </c>
      <c r="BG25" t="str">
        <f ca="1">IF('Tabla de posibilidad HG'!BG25&lt;=Hoja1!$D$8,IF('Tabla de posibilidad HI'!BG25&lt;=Hoja1!$D$7,IF('Tabla de posibilidad Requisitos'!BG25=1,IF('Tabla de posibilidad Localizaci'!BG25=1,1+MAX($C25:BF25),"."),"."),"."),".")</f>
        <v>.</v>
      </c>
      <c r="BH25" t="str">
        <f ca="1">IF('Tabla de posibilidad HG'!BH25&lt;=Hoja1!$D$8,IF('Tabla de posibilidad HI'!BH25&lt;=Hoja1!$D$7,IF('Tabla de posibilidad Requisitos'!BH25=1,IF('Tabla de posibilidad Localizaci'!BH25=1,1+MAX($C25:BG25),"."),"."),"."),".")</f>
        <v>.</v>
      </c>
      <c r="BI25">
        <f ca="1">IF('Tabla de posibilidad HG'!BI25&lt;=Hoja1!$D$8,IF('Tabla de posibilidad HI'!BI25&lt;=Hoja1!$D$7,IF('Tabla de posibilidad Requisitos'!BI25=1,IF('Tabla de posibilidad Localizaci'!BI25=1,1+MAX($C25:BH25),"."),"."),"."),".")</f>
        <v>19</v>
      </c>
    </row>
    <row r="26" spans="1:61" x14ac:dyDescent="0.25">
      <c r="A26" t="s">
        <v>102</v>
      </c>
      <c r="C26" t="str">
        <f ca="1">IF('Tabla de posibilidad HG'!C26&lt;=Hoja1!$D$8,IF('Tabla de posibilidad HI'!C26&lt;=Hoja1!$D$7,IF('Tabla de posibilidad Requisitos'!C26=1,IF('Tabla de posibilidad Localizaci'!C26=1,1,"."),"."),"."),".")</f>
        <v>.</v>
      </c>
      <c r="D26" t="str">
        <f ca="1">IF('Tabla de posibilidad HG'!D26&lt;=Hoja1!$D$8,IF('Tabla de posibilidad HI'!D26&lt;=Hoja1!$D$7,IF('Tabla de posibilidad Requisitos'!D26=1,IF('Tabla de posibilidad Localizaci'!D26=1,1+$C26,"."),"."),"."),".")</f>
        <v>.</v>
      </c>
      <c r="E26" t="str">
        <f ca="1">IF('Tabla de posibilidad HG'!E26&lt;=Hoja1!$D$8,IF('Tabla de posibilidad HI'!E26&lt;=Hoja1!$D$7,IF('Tabla de posibilidad Requisitos'!E26=1,IF('Tabla de posibilidad Localizaci'!E26=1,1+MAX($C26:D26),"."),"."),"."),".")</f>
        <v>.</v>
      </c>
      <c r="F26" t="str">
        <f ca="1">IF('Tabla de posibilidad HG'!F26&lt;=Hoja1!$D$8,IF('Tabla de posibilidad HI'!F26&lt;=Hoja1!$D$7,IF('Tabla de posibilidad Requisitos'!F26=1,IF('Tabla de posibilidad Localizaci'!F26=1,1+MAX($C26:E26),"."),"."),"."),".")</f>
        <v>.</v>
      </c>
      <c r="G26" t="str">
        <f ca="1">IF('Tabla de posibilidad HG'!G26&lt;=Hoja1!$D$8,IF('Tabla de posibilidad HI'!G26&lt;=Hoja1!$D$7,IF('Tabla de posibilidad Requisitos'!G26=1,IF('Tabla de posibilidad Localizaci'!G26=1,1+MAX($C26:F26),"."),"."),"."),".")</f>
        <v>.</v>
      </c>
      <c r="H26" t="str">
        <f ca="1">IF('Tabla de posibilidad HG'!H26&lt;=Hoja1!$D$8,IF('Tabla de posibilidad HI'!H26&lt;=Hoja1!$D$7,IF('Tabla de posibilidad Requisitos'!H26=1,IF('Tabla de posibilidad Localizaci'!H26=1,1+MAX($C26:G26),"."),"."),"."),".")</f>
        <v>.</v>
      </c>
      <c r="I26" t="str">
        <f ca="1">IF('Tabla de posibilidad HG'!I26&lt;=Hoja1!$D$8,IF('Tabla de posibilidad HI'!I26&lt;=Hoja1!$D$7,IF('Tabla de posibilidad Requisitos'!I26=1,IF('Tabla de posibilidad Localizaci'!I26=1,1+MAX($C26:H26),"."),"."),"."),".")</f>
        <v>.</v>
      </c>
      <c r="J26" t="str">
        <f ca="1">IF('Tabla de posibilidad HG'!J26&lt;=Hoja1!$D$8,IF('Tabla de posibilidad HI'!J26&lt;=Hoja1!$D$7,IF('Tabla de posibilidad Requisitos'!J26=1,IF('Tabla de posibilidad Localizaci'!J26=1,1+MAX($C26:I26),"."),"."),"."),".")</f>
        <v>.</v>
      </c>
      <c r="K26" t="str">
        <f ca="1">IF('Tabla de posibilidad HG'!K26&lt;=Hoja1!$D$8,IF('Tabla de posibilidad HI'!K26&lt;=Hoja1!$D$7,IF('Tabla de posibilidad Requisitos'!K26=1,IF('Tabla de posibilidad Localizaci'!K26=1,1+MAX($C26:J26),"."),"."),"."),".")</f>
        <v>.</v>
      </c>
      <c r="L26" t="str">
        <f ca="1">IF('Tabla de posibilidad HG'!L26&lt;=Hoja1!$D$8,IF('Tabla de posibilidad HI'!L26&lt;=Hoja1!$D$7,IF('Tabla de posibilidad Requisitos'!L26=1,IF('Tabla de posibilidad Localizaci'!L26=1,1+MAX($C26:K26),"."),"."),"."),".")</f>
        <v>.</v>
      </c>
      <c r="M26" t="str">
        <f ca="1">IF('Tabla de posibilidad HG'!M26&lt;=Hoja1!$D$8,IF('Tabla de posibilidad HI'!M26&lt;=Hoja1!$D$7,IF('Tabla de posibilidad Requisitos'!M26=1,IF('Tabla de posibilidad Localizaci'!M26=1,1+MAX($C26:L26),"."),"."),"."),".")</f>
        <v>.</v>
      </c>
      <c r="N26" t="str">
        <f ca="1">IF('Tabla de posibilidad HG'!N26&lt;=Hoja1!$D$8,IF('Tabla de posibilidad HI'!N26&lt;=Hoja1!$D$7,IF('Tabla de posibilidad Requisitos'!N26=1,IF('Tabla de posibilidad Localizaci'!N26=1,1+MAX($C26:M26),"."),"."),"."),".")</f>
        <v>.</v>
      </c>
      <c r="O26" t="str">
        <f ca="1">IF('Tabla de posibilidad HG'!O26&lt;=Hoja1!$D$8,IF('Tabla de posibilidad HI'!O26&lt;=Hoja1!$D$7,IF('Tabla de posibilidad Requisitos'!O26=1,IF('Tabla de posibilidad Localizaci'!O26=1,1+MAX($C26:N26),"."),"."),"."),".")</f>
        <v>.</v>
      </c>
      <c r="P26" t="str">
        <f ca="1">IF('Tabla de posibilidad HG'!P26&lt;=Hoja1!$D$8,IF('Tabla de posibilidad HI'!P26&lt;=Hoja1!$D$7,IF('Tabla de posibilidad Requisitos'!P26=1,IF('Tabla de posibilidad Localizaci'!P26=1,1+MAX($C26:O26),"."),"."),"."),".")</f>
        <v>.</v>
      </c>
      <c r="Q26" t="str">
        <f ca="1">IF('Tabla de posibilidad HG'!Q26&lt;=Hoja1!$D$8,IF('Tabla de posibilidad HI'!Q26&lt;=Hoja1!$D$7,IF('Tabla de posibilidad Requisitos'!Q26=1,IF('Tabla de posibilidad Localizaci'!Q26=1,1+MAX($C26:P26),"."),"."),"."),".")</f>
        <v>.</v>
      </c>
      <c r="R26" t="str">
        <f ca="1">IF('Tabla de posibilidad HG'!R26&lt;=Hoja1!$D$8,IF('Tabla de posibilidad HI'!R26&lt;=Hoja1!$D$7,IF('Tabla de posibilidad Requisitos'!R26=1,IF('Tabla de posibilidad Localizaci'!R26=1,1+MAX($C26:Q26),"."),"."),"."),".")</f>
        <v>.</v>
      </c>
      <c r="S26" t="str">
        <f ca="1">IF('Tabla de posibilidad HG'!S26&lt;=Hoja1!$D$8,IF('Tabla de posibilidad HI'!S26&lt;=Hoja1!$D$7,IF('Tabla de posibilidad Requisitos'!S26=1,IF('Tabla de posibilidad Localizaci'!S26=1,1+MAX($C26:R26),"."),"."),"."),".")</f>
        <v>.</v>
      </c>
      <c r="T26" t="str">
        <f ca="1">IF('Tabla de posibilidad HG'!T26&lt;=Hoja1!$D$8,IF('Tabla de posibilidad HI'!T26&lt;=Hoja1!$D$7,IF('Tabla de posibilidad Requisitos'!T26=1,IF('Tabla de posibilidad Localizaci'!T26=1,1+MAX($C26:S26),"."),"."),"."),".")</f>
        <v>.</v>
      </c>
      <c r="U26" t="str">
        <f ca="1">IF('Tabla de posibilidad HG'!U26&lt;=Hoja1!$D$8,IF('Tabla de posibilidad HI'!U26&lt;=Hoja1!$D$7,IF('Tabla de posibilidad Requisitos'!U26=1,IF('Tabla de posibilidad Localizaci'!U26=1,1+MAX($C26:T26),"."),"."),"."),".")</f>
        <v>.</v>
      </c>
      <c r="V26" t="str">
        <f ca="1">IF('Tabla de posibilidad HG'!V26&lt;=Hoja1!$D$8,IF('Tabla de posibilidad HI'!V26&lt;=Hoja1!$D$7,IF('Tabla de posibilidad Requisitos'!V26=1,IF('Tabla de posibilidad Localizaci'!V26=1,1+MAX($C26:U26),"."),"."),"."),".")</f>
        <v>.</v>
      </c>
      <c r="W26" t="str">
        <f ca="1">IF('Tabla de posibilidad HG'!W26&lt;=Hoja1!$D$8,IF('Tabla de posibilidad HI'!W26&lt;=Hoja1!$D$7,IF('Tabla de posibilidad Requisitos'!W26=1,IF('Tabla de posibilidad Localizaci'!W26=1,1+MAX($C26:V26),"."),"."),"."),".")</f>
        <v>.</v>
      </c>
      <c r="X26" t="str">
        <f ca="1">IF('Tabla de posibilidad HG'!X26&lt;=Hoja1!$D$8,IF('Tabla de posibilidad HI'!X26&lt;=Hoja1!$D$7,IF('Tabla de posibilidad Requisitos'!X26=1,IF('Tabla de posibilidad Localizaci'!X26=1,1+MAX($C26:W26),"."),"."),"."),".")</f>
        <v>.</v>
      </c>
      <c r="Y26" t="str">
        <f ca="1">IF('Tabla de posibilidad HG'!Y26&lt;=Hoja1!$D$8,IF('Tabla de posibilidad HI'!Y26&lt;=Hoja1!$D$7,IF('Tabla de posibilidad Requisitos'!Y26=1,IF('Tabla de posibilidad Localizaci'!Y26=1,1+MAX($C26:X26),"."),"."),"."),".")</f>
        <v>.</v>
      </c>
      <c r="Z26" t="str">
        <f ca="1">IF('Tabla de posibilidad HG'!Z26&lt;=Hoja1!$D$8,IF('Tabla de posibilidad HI'!Z26&lt;=Hoja1!$D$7,IF('Tabla de posibilidad Requisitos'!Z26=1,IF('Tabla de posibilidad Localizaci'!Z26=1,1+MAX($C26:Y26),"."),"."),"."),".")</f>
        <v>.</v>
      </c>
      <c r="AA26" t="str">
        <f ca="1">IF('Tabla de posibilidad HG'!AA26&lt;=Hoja1!$D$8,IF('Tabla de posibilidad HI'!AA26&lt;=Hoja1!$D$7,IF('Tabla de posibilidad Requisitos'!AA26=1,IF('Tabla de posibilidad Localizaci'!AA26=1,1+MAX($C26:Z26),"."),"."),"."),".")</f>
        <v>.</v>
      </c>
      <c r="AB26" t="str">
        <f ca="1">IF('Tabla de posibilidad HG'!AB26&lt;=Hoja1!$D$8,IF('Tabla de posibilidad HI'!AB26&lt;=Hoja1!$D$7,IF('Tabla de posibilidad Requisitos'!AB26=1,IF('Tabla de posibilidad Localizaci'!AB26=1,1+MAX($C26:AA26),"."),"."),"."),".")</f>
        <v>.</v>
      </c>
      <c r="AC26" t="str">
        <f ca="1">IF('Tabla de posibilidad HG'!AC26&lt;=Hoja1!$D$8,IF('Tabla de posibilidad HI'!AC26&lt;=Hoja1!$D$7,IF('Tabla de posibilidad Requisitos'!AC26=1,IF('Tabla de posibilidad Localizaci'!AC26=1,1+MAX($C26:AB26),"."),"."),"."),".")</f>
        <v>.</v>
      </c>
      <c r="AD26" t="str">
        <f ca="1">IF('Tabla de posibilidad HG'!AD26&lt;=Hoja1!$D$8,IF('Tabla de posibilidad HI'!AD26&lt;=Hoja1!$D$7,IF('Tabla de posibilidad Requisitos'!AD26=1,IF('Tabla de posibilidad Localizaci'!AD26=1,1+MAX($C26:AC26),"."),"."),"."),".")</f>
        <v>.</v>
      </c>
      <c r="AE26" t="str">
        <f ca="1">IF('Tabla de posibilidad HG'!AE26&lt;=Hoja1!$D$8,IF('Tabla de posibilidad HI'!AE26&lt;=Hoja1!$D$7,IF('Tabla de posibilidad Requisitos'!AE26=1,IF('Tabla de posibilidad Localizaci'!AE26=1,1+MAX($C26:AD26),"."),"."),"."),".")</f>
        <v>.</v>
      </c>
      <c r="AF26" t="str">
        <f ca="1">IF('Tabla de posibilidad HG'!AF26&lt;=Hoja1!$D$8,IF('Tabla de posibilidad HI'!AF26&lt;=Hoja1!$D$7,IF('Tabla de posibilidad Requisitos'!AF26=1,IF('Tabla de posibilidad Localizaci'!AF26=1,1+MAX($C26:AE26),"."),"."),"."),".")</f>
        <v>.</v>
      </c>
      <c r="AG26" t="str">
        <f ca="1">IF('Tabla de posibilidad HG'!AG26&lt;=Hoja1!$D$8,IF('Tabla de posibilidad HI'!AG26&lt;=Hoja1!$D$7,IF('Tabla de posibilidad Requisitos'!AG26=1,IF('Tabla de posibilidad Localizaci'!AG26=1,1+MAX($C26:AF26),"."),"."),"."),".")</f>
        <v>.</v>
      </c>
      <c r="AH26" t="str">
        <f ca="1">IF('Tabla de posibilidad HG'!AH26&lt;=Hoja1!$D$8,IF('Tabla de posibilidad HI'!AH26&lt;=Hoja1!$D$7,IF('Tabla de posibilidad Requisitos'!AH26=1,IF('Tabla de posibilidad Localizaci'!AH26=1,1+MAX($C26:AG26),"."),"."),"."),".")</f>
        <v>.</v>
      </c>
      <c r="AI26" t="str">
        <f ca="1">IF('Tabla de posibilidad HG'!AI26&lt;=Hoja1!$D$8,IF('Tabla de posibilidad HI'!AI26&lt;=Hoja1!$D$7,IF('Tabla de posibilidad Requisitos'!AI26=1,IF('Tabla de posibilidad Localizaci'!AI26=1,1+MAX($C26:AH26),"."),"."),"."),".")</f>
        <v>.</v>
      </c>
      <c r="AJ26" t="str">
        <f ca="1">IF('Tabla de posibilidad HG'!AJ26&lt;=Hoja1!$D$8,IF('Tabla de posibilidad HI'!AJ26&lt;=Hoja1!$D$7,IF('Tabla de posibilidad Requisitos'!AJ26=1,IF('Tabla de posibilidad Localizaci'!AJ26=1,1+MAX($C26:AI26),"."),"."),"."),".")</f>
        <v>.</v>
      </c>
      <c r="AK26" t="str">
        <f ca="1">IF('Tabla de posibilidad HG'!AK26&lt;=Hoja1!$D$8,IF('Tabla de posibilidad HI'!AK26&lt;=Hoja1!$D$7,IF('Tabla de posibilidad Requisitos'!AK26=1,IF('Tabla de posibilidad Localizaci'!AK26=1,1+MAX($C26:AJ26),"."),"."),"."),".")</f>
        <v>.</v>
      </c>
      <c r="AL26" t="str">
        <f ca="1">IF('Tabla de posibilidad HG'!AL26&lt;=Hoja1!$D$8,IF('Tabla de posibilidad HI'!AL26&lt;=Hoja1!$D$7,IF('Tabla de posibilidad Requisitos'!AL26=1,IF('Tabla de posibilidad Localizaci'!AL26=1,1+MAX($C26:AK26),"."),"."),"."),".")</f>
        <v>.</v>
      </c>
      <c r="AM26" t="str">
        <f ca="1">IF('Tabla de posibilidad HG'!AM26&lt;=Hoja1!$D$8,IF('Tabla de posibilidad HI'!AM26&lt;=Hoja1!$D$7,IF('Tabla de posibilidad Requisitos'!AM26=1,IF('Tabla de posibilidad Localizaci'!AM26=1,1+MAX($C26:AL26),"."),"."),"."),".")</f>
        <v>.</v>
      </c>
      <c r="AN26" t="str">
        <f ca="1">IF('Tabla de posibilidad HG'!AN26&lt;=Hoja1!$D$8,IF('Tabla de posibilidad HI'!AN26&lt;=Hoja1!$D$7,IF('Tabla de posibilidad Requisitos'!AN26=1,IF('Tabla de posibilidad Localizaci'!AN26=1,1+MAX($C26:AM26),"."),"."),"."),".")</f>
        <v>.</v>
      </c>
      <c r="AO26" t="str">
        <f ca="1">IF('Tabla de posibilidad HG'!AO26&lt;=Hoja1!$D$8,IF('Tabla de posibilidad HI'!AO26&lt;=Hoja1!$D$7,IF('Tabla de posibilidad Requisitos'!AO26=1,IF('Tabla de posibilidad Localizaci'!AO26=1,1+MAX($C26:AN26),"."),"."),"."),".")</f>
        <v>.</v>
      </c>
      <c r="AP26" t="str">
        <f ca="1">IF('Tabla de posibilidad HG'!AP26&lt;=Hoja1!$D$8,IF('Tabla de posibilidad HI'!AP26&lt;=Hoja1!$D$7,IF('Tabla de posibilidad Requisitos'!AP26=1,IF('Tabla de posibilidad Localizaci'!AP26=1,1+MAX($C26:AO26),"."),"."),"."),".")</f>
        <v>.</v>
      </c>
      <c r="AQ26" t="str">
        <f ca="1">IF('Tabla de posibilidad HG'!AQ26&lt;=Hoja1!$D$8,IF('Tabla de posibilidad HI'!AQ26&lt;=Hoja1!$D$7,IF('Tabla de posibilidad Requisitos'!AQ26=1,IF('Tabla de posibilidad Localizaci'!AQ26=1,1+MAX($C26:AP26),"."),"."),"."),".")</f>
        <v>.</v>
      </c>
      <c r="AR26" t="str">
        <f ca="1">IF('Tabla de posibilidad HG'!AR26&lt;=Hoja1!$D$8,IF('Tabla de posibilidad HI'!AR26&lt;=Hoja1!$D$7,IF('Tabla de posibilidad Requisitos'!AR26=1,IF('Tabla de posibilidad Localizaci'!AR26=1,1+MAX($C26:AQ26),"."),"."),"."),".")</f>
        <v>.</v>
      </c>
      <c r="AS26" t="str">
        <f ca="1">IF('Tabla de posibilidad HG'!AS26&lt;=Hoja1!$D$8,IF('Tabla de posibilidad HI'!AS26&lt;=Hoja1!$D$7,IF('Tabla de posibilidad Requisitos'!AS26=1,IF('Tabla de posibilidad Localizaci'!AS26=1,1+MAX($C26:AR26),"."),"."),"."),".")</f>
        <v>.</v>
      </c>
      <c r="AT26" t="str">
        <f ca="1">IF('Tabla de posibilidad HG'!AT26&lt;=Hoja1!$D$8,IF('Tabla de posibilidad HI'!AT26&lt;=Hoja1!$D$7,IF('Tabla de posibilidad Requisitos'!AT26=1,IF('Tabla de posibilidad Localizaci'!AT26=1,1+MAX($C26:AS26),"."),"."),"."),".")</f>
        <v>.</v>
      </c>
      <c r="AU26" t="str">
        <f ca="1">IF('Tabla de posibilidad HG'!AU26&lt;=Hoja1!$D$8,IF('Tabla de posibilidad HI'!AU26&lt;=Hoja1!$D$7,IF('Tabla de posibilidad Requisitos'!AU26=1,IF('Tabla de posibilidad Localizaci'!AU26=1,1+MAX($C26:AT26),"."),"."),"."),".")</f>
        <v>.</v>
      </c>
      <c r="AV26" t="str">
        <f ca="1">IF('Tabla de posibilidad HG'!AV26&lt;=Hoja1!$D$8,IF('Tabla de posibilidad HI'!AV26&lt;=Hoja1!$D$7,IF('Tabla de posibilidad Requisitos'!AV26=1,IF('Tabla de posibilidad Localizaci'!AV26=1,1+MAX($C26:AU26),"."),"."),"."),".")</f>
        <v>.</v>
      </c>
      <c r="AW26" t="str">
        <f ca="1">IF('Tabla de posibilidad HG'!AW26&lt;=Hoja1!$D$8,IF('Tabla de posibilidad HI'!AW26&lt;=Hoja1!$D$7,IF('Tabla de posibilidad Requisitos'!AW26=1,IF('Tabla de posibilidad Localizaci'!AW26=1,1+MAX($C26:AV26),"."),"."),"."),".")</f>
        <v>.</v>
      </c>
      <c r="AX26" t="str">
        <f ca="1">IF('Tabla de posibilidad HG'!AX26&lt;=Hoja1!$D$8,IF('Tabla de posibilidad HI'!AX26&lt;=Hoja1!$D$7,IF('Tabla de posibilidad Requisitos'!AX26=1,IF('Tabla de posibilidad Localizaci'!AX26=1,1+MAX($C26:AW26),"."),"."),"."),".")</f>
        <v>.</v>
      </c>
      <c r="AY26" t="str">
        <f ca="1">IF('Tabla de posibilidad HG'!AY26&lt;=Hoja1!$D$8,IF('Tabla de posibilidad HI'!AY26&lt;=Hoja1!$D$7,IF('Tabla de posibilidad Requisitos'!AY26=1,IF('Tabla de posibilidad Localizaci'!AY26=1,1+MAX($C26:AX26),"."),"."),"."),".")</f>
        <v>.</v>
      </c>
      <c r="AZ26" t="str">
        <f ca="1">IF('Tabla de posibilidad HG'!AZ26&lt;=Hoja1!$D$8,IF('Tabla de posibilidad HI'!AZ26&lt;=Hoja1!$D$7,IF('Tabla de posibilidad Requisitos'!AZ26=1,IF('Tabla de posibilidad Localizaci'!AZ26=1,1+MAX($C26:AY26),"."),"."),"."),".")</f>
        <v>.</v>
      </c>
      <c r="BA26" t="str">
        <f ca="1">IF('Tabla de posibilidad HG'!BA26&lt;=Hoja1!$D$8,IF('Tabla de posibilidad HI'!BA26&lt;=Hoja1!$D$7,IF('Tabla de posibilidad Requisitos'!BA26=1,IF('Tabla de posibilidad Localizaci'!BA26=1,1+MAX($C26:AZ26),"."),"."),"."),".")</f>
        <v>.</v>
      </c>
      <c r="BB26" t="str">
        <f ca="1">IF('Tabla de posibilidad HG'!BB26&lt;=Hoja1!$D$8,IF('Tabla de posibilidad HI'!BB26&lt;=Hoja1!$D$7,IF('Tabla de posibilidad Requisitos'!BB26=1,IF('Tabla de posibilidad Localizaci'!BB26=1,1+MAX($C26:BA26),"."),"."),"."),".")</f>
        <v>.</v>
      </c>
      <c r="BC26" t="str">
        <f ca="1">IF('Tabla de posibilidad HG'!BC26&lt;=Hoja1!$D$8,IF('Tabla de posibilidad HI'!BC26&lt;=Hoja1!$D$7,IF('Tabla de posibilidad Requisitos'!BC26=1,IF('Tabla de posibilidad Localizaci'!BC26=1,1+MAX($C26:BB26),"."),"."),"."),".")</f>
        <v>.</v>
      </c>
      <c r="BD26" t="str">
        <f ca="1">IF('Tabla de posibilidad HG'!BD26&lt;=Hoja1!$D$8,IF('Tabla de posibilidad HI'!BD26&lt;=Hoja1!$D$7,IF('Tabla de posibilidad Requisitos'!BD26=1,IF('Tabla de posibilidad Localizaci'!BD26=1,1+MAX($C26:BC26),"."),"."),"."),".")</f>
        <v>.</v>
      </c>
      <c r="BE26" t="str">
        <f ca="1">IF('Tabla de posibilidad HG'!BE26&lt;=Hoja1!$D$8,IF('Tabla de posibilidad HI'!BE26&lt;=Hoja1!$D$7,IF('Tabla de posibilidad Requisitos'!BE26=1,IF('Tabla de posibilidad Localizaci'!BE26=1,1+MAX($C26:BD26),"."),"."),"."),".")</f>
        <v>.</v>
      </c>
      <c r="BF26" t="str">
        <f ca="1">IF('Tabla de posibilidad HG'!BF26&lt;=Hoja1!$D$8,IF('Tabla de posibilidad HI'!BF26&lt;=Hoja1!$D$7,IF('Tabla de posibilidad Requisitos'!BF26=1,IF('Tabla de posibilidad Localizaci'!BF26=1,1+MAX($C26:BE26),"."),"."),"."),".")</f>
        <v>.</v>
      </c>
      <c r="BG26" t="str">
        <f ca="1">IF('Tabla de posibilidad HG'!BG26&lt;=Hoja1!$D$8,IF('Tabla de posibilidad HI'!BG26&lt;=Hoja1!$D$7,IF('Tabla de posibilidad Requisitos'!BG26=1,IF('Tabla de posibilidad Localizaci'!BG26=1,1+MAX($C26:BF26),"."),"."),"."),".")</f>
        <v>.</v>
      </c>
      <c r="BH26" t="str">
        <f ca="1">IF('Tabla de posibilidad HG'!BH26&lt;=Hoja1!$D$8,IF('Tabla de posibilidad HI'!BH26&lt;=Hoja1!$D$7,IF('Tabla de posibilidad Requisitos'!BH26=1,IF('Tabla de posibilidad Localizaci'!BH26=1,1+MAX($C26:BG26),"."),"."),"."),".")</f>
        <v>.</v>
      </c>
      <c r="BI26" t="str">
        <f ca="1">IF('Tabla de posibilidad HG'!BI26&lt;=Hoja1!$D$8,IF('Tabla de posibilidad HI'!BI26&lt;=Hoja1!$D$7,IF('Tabla de posibilidad Requisitos'!BI26=1,IF('Tabla de posibilidad Localizaci'!BI26=1,1+MAX($C26:BH26),"."),"."),"."),".")</f>
        <v>.</v>
      </c>
    </row>
    <row r="27" spans="1:61" x14ac:dyDescent="0.25">
      <c r="A27" t="s">
        <v>103</v>
      </c>
      <c r="C27">
        <f ca="1">IF('Tabla de posibilidad HG'!C27&lt;=Hoja1!$D$8,IF('Tabla de posibilidad HI'!C27&lt;=Hoja1!$D$7,IF('Tabla de posibilidad Requisitos'!C27=1,IF('Tabla de posibilidad Localizaci'!C27=1,1,"."),"."),"."),".")</f>
        <v>1</v>
      </c>
      <c r="D27" t="str">
        <f ca="1">IF('Tabla de posibilidad HG'!D27&lt;=Hoja1!$D$8,IF('Tabla de posibilidad HI'!D27&lt;=Hoja1!$D$7,IF('Tabla de posibilidad Requisitos'!D27=1,IF('Tabla de posibilidad Localizaci'!D27=1,1+$C27,"."),"."),"."),".")</f>
        <v>.</v>
      </c>
      <c r="E27" t="str">
        <f ca="1">IF('Tabla de posibilidad HG'!E27&lt;=Hoja1!$D$8,IF('Tabla de posibilidad HI'!E27&lt;=Hoja1!$D$7,IF('Tabla de posibilidad Requisitos'!E27=1,IF('Tabla de posibilidad Localizaci'!E27=1,1+MAX($C27:D27),"."),"."),"."),".")</f>
        <v>.</v>
      </c>
      <c r="F27">
        <f ca="1">IF('Tabla de posibilidad HG'!F27&lt;=Hoja1!$D$8,IF('Tabla de posibilidad HI'!F27&lt;=Hoja1!$D$7,IF('Tabla de posibilidad Requisitos'!F27=1,IF('Tabla de posibilidad Localizaci'!F27=1,1+MAX($C27:E27),"."),"."),"."),".")</f>
        <v>2</v>
      </c>
      <c r="G27">
        <f ca="1">IF('Tabla de posibilidad HG'!G27&lt;=Hoja1!$D$8,IF('Tabla de posibilidad HI'!G27&lt;=Hoja1!$D$7,IF('Tabla de posibilidad Requisitos'!G27=1,IF('Tabla de posibilidad Localizaci'!G27=1,1+MAX($C27:F27),"."),"."),"."),".")</f>
        <v>3</v>
      </c>
      <c r="H27" t="str">
        <f ca="1">IF('Tabla de posibilidad HG'!H27&lt;=Hoja1!$D$8,IF('Tabla de posibilidad HI'!H27&lt;=Hoja1!$D$7,IF('Tabla de posibilidad Requisitos'!H27=1,IF('Tabla de posibilidad Localizaci'!H27=1,1+MAX($C27:G27),"."),"."),"."),".")</f>
        <v>.</v>
      </c>
      <c r="I27" t="str">
        <f ca="1">IF('Tabla de posibilidad HG'!I27&lt;=Hoja1!$D$8,IF('Tabla de posibilidad HI'!I27&lt;=Hoja1!$D$7,IF('Tabla de posibilidad Requisitos'!I27=1,IF('Tabla de posibilidad Localizaci'!I27=1,1+MAX($C27:H27),"."),"."),"."),".")</f>
        <v>.</v>
      </c>
      <c r="J27">
        <f ca="1">IF('Tabla de posibilidad HG'!J27&lt;=Hoja1!$D$8,IF('Tabla de posibilidad HI'!J27&lt;=Hoja1!$D$7,IF('Tabla de posibilidad Requisitos'!J27=1,IF('Tabla de posibilidad Localizaci'!J27=1,1+MAX($C27:I27),"."),"."),"."),".")</f>
        <v>4</v>
      </c>
      <c r="K27" t="str">
        <f ca="1">IF('Tabla de posibilidad HG'!K27&lt;=Hoja1!$D$8,IF('Tabla de posibilidad HI'!K27&lt;=Hoja1!$D$7,IF('Tabla de posibilidad Requisitos'!K27=1,IF('Tabla de posibilidad Localizaci'!K27=1,1+MAX($C27:J27),"."),"."),"."),".")</f>
        <v>.</v>
      </c>
      <c r="L27" t="str">
        <f ca="1">IF('Tabla de posibilidad HG'!L27&lt;=Hoja1!$D$8,IF('Tabla de posibilidad HI'!L27&lt;=Hoja1!$D$7,IF('Tabla de posibilidad Requisitos'!L27=1,IF('Tabla de posibilidad Localizaci'!L27=1,1+MAX($C27:K27),"."),"."),"."),".")</f>
        <v>.</v>
      </c>
      <c r="M27" t="str">
        <f ca="1">IF('Tabla de posibilidad HG'!M27&lt;=Hoja1!$D$8,IF('Tabla de posibilidad HI'!M27&lt;=Hoja1!$D$7,IF('Tabla de posibilidad Requisitos'!M27=1,IF('Tabla de posibilidad Localizaci'!M27=1,1+MAX($C27:L27),"."),"."),"."),".")</f>
        <v>.</v>
      </c>
      <c r="N27">
        <f ca="1">IF('Tabla de posibilidad HG'!N27&lt;=Hoja1!$D$8,IF('Tabla de posibilidad HI'!N27&lt;=Hoja1!$D$7,IF('Tabla de posibilidad Requisitos'!N27=1,IF('Tabla de posibilidad Localizaci'!N27=1,1+MAX($C27:M27),"."),"."),"."),".")</f>
        <v>5</v>
      </c>
      <c r="O27" t="str">
        <f ca="1">IF('Tabla de posibilidad HG'!O27&lt;=Hoja1!$D$8,IF('Tabla de posibilidad HI'!O27&lt;=Hoja1!$D$7,IF('Tabla de posibilidad Requisitos'!O27=1,IF('Tabla de posibilidad Localizaci'!O27=1,1+MAX($C27:N27),"."),"."),"."),".")</f>
        <v>.</v>
      </c>
      <c r="P27">
        <f ca="1">IF('Tabla de posibilidad HG'!P27&lt;=Hoja1!$D$8,IF('Tabla de posibilidad HI'!P27&lt;=Hoja1!$D$7,IF('Tabla de posibilidad Requisitos'!P27=1,IF('Tabla de posibilidad Localizaci'!P27=1,1+MAX($C27:O27),"."),"."),"."),".")</f>
        <v>6</v>
      </c>
      <c r="Q27">
        <f ca="1">IF('Tabla de posibilidad HG'!Q27&lt;=Hoja1!$D$8,IF('Tabla de posibilidad HI'!Q27&lt;=Hoja1!$D$7,IF('Tabla de posibilidad Requisitos'!Q27=1,IF('Tabla de posibilidad Localizaci'!Q27=1,1+MAX($C27:P27),"."),"."),"."),".")</f>
        <v>7</v>
      </c>
      <c r="R27" t="str">
        <f ca="1">IF('Tabla de posibilidad HG'!R27&lt;=Hoja1!$D$8,IF('Tabla de posibilidad HI'!R27&lt;=Hoja1!$D$7,IF('Tabla de posibilidad Requisitos'!R27=1,IF('Tabla de posibilidad Localizaci'!R27=1,1+MAX($C27:Q27),"."),"."),"."),".")</f>
        <v>.</v>
      </c>
      <c r="S27" t="str">
        <f ca="1">IF('Tabla de posibilidad HG'!S27&lt;=Hoja1!$D$8,IF('Tabla de posibilidad HI'!S27&lt;=Hoja1!$D$7,IF('Tabla de posibilidad Requisitos'!S27=1,IF('Tabla de posibilidad Localizaci'!S27=1,1+MAX($C27:R27),"."),"."),"."),".")</f>
        <v>.</v>
      </c>
      <c r="T27" t="str">
        <f ca="1">IF('Tabla de posibilidad HG'!T27&lt;=Hoja1!$D$8,IF('Tabla de posibilidad HI'!T27&lt;=Hoja1!$D$7,IF('Tabla de posibilidad Requisitos'!T27=1,IF('Tabla de posibilidad Localizaci'!T27=1,1+MAX($C27:S27),"."),"."),"."),".")</f>
        <v>.</v>
      </c>
      <c r="U27" t="str">
        <f ca="1">IF('Tabla de posibilidad HG'!U27&lt;=Hoja1!$D$8,IF('Tabla de posibilidad HI'!U27&lt;=Hoja1!$D$7,IF('Tabla de posibilidad Requisitos'!U27=1,IF('Tabla de posibilidad Localizaci'!U27=1,1+MAX($C27:T27),"."),"."),"."),".")</f>
        <v>.</v>
      </c>
      <c r="V27" t="str">
        <f ca="1">IF('Tabla de posibilidad HG'!V27&lt;=Hoja1!$D$8,IF('Tabla de posibilidad HI'!V27&lt;=Hoja1!$D$7,IF('Tabla de posibilidad Requisitos'!V27=1,IF('Tabla de posibilidad Localizaci'!V27=1,1+MAX($C27:U27),"."),"."),"."),".")</f>
        <v>.</v>
      </c>
      <c r="W27" t="str">
        <f ca="1">IF('Tabla de posibilidad HG'!W27&lt;=Hoja1!$D$8,IF('Tabla de posibilidad HI'!W27&lt;=Hoja1!$D$7,IF('Tabla de posibilidad Requisitos'!W27=1,IF('Tabla de posibilidad Localizaci'!W27=1,1+MAX($C27:V27),"."),"."),"."),".")</f>
        <v>.</v>
      </c>
      <c r="X27" t="str">
        <f ca="1">IF('Tabla de posibilidad HG'!X27&lt;=Hoja1!$D$8,IF('Tabla de posibilidad HI'!X27&lt;=Hoja1!$D$7,IF('Tabla de posibilidad Requisitos'!X27=1,IF('Tabla de posibilidad Localizaci'!X27=1,1+MAX($C27:W27),"."),"."),"."),".")</f>
        <v>.</v>
      </c>
      <c r="Y27" t="str">
        <f ca="1">IF('Tabla de posibilidad HG'!Y27&lt;=Hoja1!$D$8,IF('Tabla de posibilidad HI'!Y27&lt;=Hoja1!$D$7,IF('Tabla de posibilidad Requisitos'!Y27=1,IF('Tabla de posibilidad Localizaci'!Y27=1,1+MAX($C27:X27),"."),"."),"."),".")</f>
        <v>.</v>
      </c>
      <c r="Z27" t="str">
        <f ca="1">IF('Tabla de posibilidad HG'!Z27&lt;=Hoja1!$D$8,IF('Tabla de posibilidad HI'!Z27&lt;=Hoja1!$D$7,IF('Tabla de posibilidad Requisitos'!Z27=1,IF('Tabla de posibilidad Localizaci'!Z27=1,1+MAX($C27:Y27),"."),"."),"."),".")</f>
        <v>.</v>
      </c>
      <c r="AA27" t="str">
        <f ca="1">IF('Tabla de posibilidad HG'!AA27&lt;=Hoja1!$D$8,IF('Tabla de posibilidad HI'!AA27&lt;=Hoja1!$D$7,IF('Tabla de posibilidad Requisitos'!AA27=1,IF('Tabla de posibilidad Localizaci'!AA27=1,1+MAX($C27:Z27),"."),"."),"."),".")</f>
        <v>.</v>
      </c>
      <c r="AB27" t="str">
        <f ca="1">IF('Tabla de posibilidad HG'!AB27&lt;=Hoja1!$D$8,IF('Tabla de posibilidad HI'!AB27&lt;=Hoja1!$D$7,IF('Tabla de posibilidad Requisitos'!AB27=1,IF('Tabla de posibilidad Localizaci'!AB27=1,1+MAX($C27:AA27),"."),"."),"."),".")</f>
        <v>.</v>
      </c>
      <c r="AC27" t="str">
        <f ca="1">IF('Tabla de posibilidad HG'!AC27&lt;=Hoja1!$D$8,IF('Tabla de posibilidad HI'!AC27&lt;=Hoja1!$D$7,IF('Tabla de posibilidad Requisitos'!AC27=1,IF('Tabla de posibilidad Localizaci'!AC27=1,1+MAX($C27:AB27),"."),"."),"."),".")</f>
        <v>.</v>
      </c>
      <c r="AD27" t="str">
        <f ca="1">IF('Tabla de posibilidad HG'!AD27&lt;=Hoja1!$D$8,IF('Tabla de posibilidad HI'!AD27&lt;=Hoja1!$D$7,IF('Tabla de posibilidad Requisitos'!AD27=1,IF('Tabla de posibilidad Localizaci'!AD27=1,1+MAX($C27:AC27),"."),"."),"."),".")</f>
        <v>.</v>
      </c>
      <c r="AE27" t="str">
        <f ca="1">IF('Tabla de posibilidad HG'!AE27&lt;=Hoja1!$D$8,IF('Tabla de posibilidad HI'!AE27&lt;=Hoja1!$D$7,IF('Tabla de posibilidad Requisitos'!AE27=1,IF('Tabla de posibilidad Localizaci'!AE27=1,1+MAX($C27:AD27),"."),"."),"."),".")</f>
        <v>.</v>
      </c>
      <c r="AF27">
        <f ca="1">IF('Tabla de posibilidad HG'!AF27&lt;=Hoja1!$D$8,IF('Tabla de posibilidad HI'!AF27&lt;=Hoja1!$D$7,IF('Tabla de posibilidad Requisitos'!AF27=1,IF('Tabla de posibilidad Localizaci'!AF27=1,1+MAX($C27:AE27),"."),"."),"."),".")</f>
        <v>8</v>
      </c>
      <c r="AG27">
        <f ca="1">IF('Tabla de posibilidad HG'!AG27&lt;=Hoja1!$D$8,IF('Tabla de posibilidad HI'!AG27&lt;=Hoja1!$D$7,IF('Tabla de posibilidad Requisitos'!AG27=1,IF('Tabla de posibilidad Localizaci'!AG27=1,1+MAX($C27:AF27),"."),"."),"."),".")</f>
        <v>9</v>
      </c>
      <c r="AH27">
        <f ca="1">IF('Tabla de posibilidad HG'!AH27&lt;=Hoja1!$D$8,IF('Tabla de posibilidad HI'!AH27&lt;=Hoja1!$D$7,IF('Tabla de posibilidad Requisitos'!AH27=1,IF('Tabla de posibilidad Localizaci'!AH27=1,1+MAX($C27:AG27),"."),"."),"."),".")</f>
        <v>10</v>
      </c>
      <c r="AI27" t="str">
        <f ca="1">IF('Tabla de posibilidad HG'!AI27&lt;=Hoja1!$D$8,IF('Tabla de posibilidad HI'!AI27&lt;=Hoja1!$D$7,IF('Tabla de posibilidad Requisitos'!AI27=1,IF('Tabla de posibilidad Localizaci'!AI27=1,1+MAX($C27:AH27),"."),"."),"."),".")</f>
        <v>.</v>
      </c>
      <c r="AJ27">
        <f ca="1">IF('Tabla de posibilidad HG'!AJ27&lt;=Hoja1!$D$8,IF('Tabla de posibilidad HI'!AJ27&lt;=Hoja1!$D$7,IF('Tabla de posibilidad Requisitos'!AJ27=1,IF('Tabla de posibilidad Localizaci'!AJ27=1,1+MAX($C27:AI27),"."),"."),"."),".")</f>
        <v>11</v>
      </c>
      <c r="AK27" t="str">
        <f ca="1">IF('Tabla de posibilidad HG'!AK27&lt;=Hoja1!$D$8,IF('Tabla de posibilidad HI'!AK27&lt;=Hoja1!$D$7,IF('Tabla de posibilidad Requisitos'!AK27=1,IF('Tabla de posibilidad Localizaci'!AK27=1,1+MAX($C27:AJ27),"."),"."),"."),".")</f>
        <v>.</v>
      </c>
      <c r="AL27" t="str">
        <f ca="1">IF('Tabla de posibilidad HG'!AL27&lt;=Hoja1!$D$8,IF('Tabla de posibilidad HI'!AL27&lt;=Hoja1!$D$7,IF('Tabla de posibilidad Requisitos'!AL27=1,IF('Tabla de posibilidad Localizaci'!AL27=1,1+MAX($C27:AK27),"."),"."),"."),".")</f>
        <v>.</v>
      </c>
      <c r="AM27" t="str">
        <f ca="1">IF('Tabla de posibilidad HG'!AM27&lt;=Hoja1!$D$8,IF('Tabla de posibilidad HI'!AM27&lt;=Hoja1!$D$7,IF('Tabla de posibilidad Requisitos'!AM27=1,IF('Tabla de posibilidad Localizaci'!AM27=1,1+MAX($C27:AL27),"."),"."),"."),".")</f>
        <v>.</v>
      </c>
      <c r="AN27" t="str">
        <f ca="1">IF('Tabla de posibilidad HG'!AN27&lt;=Hoja1!$D$8,IF('Tabla de posibilidad HI'!AN27&lt;=Hoja1!$D$7,IF('Tabla de posibilidad Requisitos'!AN27=1,IF('Tabla de posibilidad Localizaci'!AN27=1,1+MAX($C27:AM27),"."),"."),"."),".")</f>
        <v>.</v>
      </c>
      <c r="AO27">
        <f ca="1">IF('Tabla de posibilidad HG'!AO27&lt;=Hoja1!$D$8,IF('Tabla de posibilidad HI'!AO27&lt;=Hoja1!$D$7,IF('Tabla de posibilidad Requisitos'!AO27=1,IF('Tabla de posibilidad Localizaci'!AO27=1,1+MAX($C27:AN27),"."),"."),"."),".")</f>
        <v>12</v>
      </c>
      <c r="AP27" t="str">
        <f ca="1">IF('Tabla de posibilidad HG'!AP27&lt;=Hoja1!$D$8,IF('Tabla de posibilidad HI'!AP27&lt;=Hoja1!$D$7,IF('Tabla de posibilidad Requisitos'!AP27=1,IF('Tabla de posibilidad Localizaci'!AP27=1,1+MAX($C27:AO27),"."),"."),"."),".")</f>
        <v>.</v>
      </c>
      <c r="AQ27" t="str">
        <f ca="1">IF('Tabla de posibilidad HG'!AQ27&lt;=Hoja1!$D$8,IF('Tabla de posibilidad HI'!AQ27&lt;=Hoja1!$D$7,IF('Tabla de posibilidad Requisitos'!AQ27=1,IF('Tabla de posibilidad Localizaci'!AQ27=1,1+MAX($C27:AP27),"."),"."),"."),".")</f>
        <v>.</v>
      </c>
      <c r="AR27" t="str">
        <f ca="1">IF('Tabla de posibilidad HG'!AR27&lt;=Hoja1!$D$8,IF('Tabla de posibilidad HI'!AR27&lt;=Hoja1!$D$7,IF('Tabla de posibilidad Requisitos'!AR27=1,IF('Tabla de posibilidad Localizaci'!AR27=1,1+MAX($C27:AQ27),"."),"."),"."),".")</f>
        <v>.</v>
      </c>
      <c r="AS27">
        <f ca="1">IF('Tabla de posibilidad HG'!AS27&lt;=Hoja1!$D$8,IF('Tabla de posibilidad HI'!AS27&lt;=Hoja1!$D$7,IF('Tabla de posibilidad Requisitos'!AS27=1,IF('Tabla de posibilidad Localizaci'!AS27=1,1+MAX($C27:AR27),"."),"."),"."),".")</f>
        <v>13</v>
      </c>
      <c r="AT27">
        <f ca="1">IF('Tabla de posibilidad HG'!AT27&lt;=Hoja1!$D$8,IF('Tabla de posibilidad HI'!AT27&lt;=Hoja1!$D$7,IF('Tabla de posibilidad Requisitos'!AT27=1,IF('Tabla de posibilidad Localizaci'!AT27=1,1+MAX($C27:AS27),"."),"."),"."),".")</f>
        <v>14</v>
      </c>
      <c r="AU27">
        <f ca="1">IF('Tabla de posibilidad HG'!AU27&lt;=Hoja1!$D$8,IF('Tabla de posibilidad HI'!AU27&lt;=Hoja1!$D$7,IF('Tabla de posibilidad Requisitos'!AU27=1,IF('Tabla de posibilidad Localizaci'!AU27=1,1+MAX($C27:AT27),"."),"."),"."),".")</f>
        <v>15</v>
      </c>
      <c r="AV27">
        <f ca="1">IF('Tabla de posibilidad HG'!AV27&lt;=Hoja1!$D$8,IF('Tabla de posibilidad HI'!AV27&lt;=Hoja1!$D$7,IF('Tabla de posibilidad Requisitos'!AV27=1,IF('Tabla de posibilidad Localizaci'!AV27=1,1+MAX($C27:AU27),"."),"."),"."),".")</f>
        <v>16</v>
      </c>
      <c r="AW27">
        <f ca="1">IF('Tabla de posibilidad HG'!AW27&lt;=Hoja1!$D$8,IF('Tabla de posibilidad HI'!AW27&lt;=Hoja1!$D$7,IF('Tabla de posibilidad Requisitos'!AW27=1,IF('Tabla de posibilidad Localizaci'!AW27=1,1+MAX($C27:AV27),"."),"."),"."),".")</f>
        <v>17</v>
      </c>
      <c r="AX27">
        <f ca="1">IF('Tabla de posibilidad HG'!AX27&lt;=Hoja1!$D$8,IF('Tabla de posibilidad HI'!AX27&lt;=Hoja1!$D$7,IF('Tabla de posibilidad Requisitos'!AX27=1,IF('Tabla de posibilidad Localizaci'!AX27=1,1+MAX($C27:AW27),"."),"."),"."),".")</f>
        <v>18</v>
      </c>
      <c r="AY27">
        <f ca="1">IF('Tabla de posibilidad HG'!AY27&lt;=Hoja1!$D$8,IF('Tabla de posibilidad HI'!AY27&lt;=Hoja1!$D$7,IF('Tabla de posibilidad Requisitos'!AY27=1,IF('Tabla de posibilidad Localizaci'!AY27=1,1+MAX($C27:AX27),"."),"."),"."),".")</f>
        <v>19</v>
      </c>
      <c r="AZ27">
        <f ca="1">IF('Tabla de posibilidad HG'!AZ27&lt;=Hoja1!$D$8,IF('Tabla de posibilidad HI'!AZ27&lt;=Hoja1!$D$7,IF('Tabla de posibilidad Requisitos'!AZ27=1,IF('Tabla de posibilidad Localizaci'!AZ27=1,1+MAX($C27:AY27),"."),"."),"."),".")</f>
        <v>20</v>
      </c>
      <c r="BA27">
        <f ca="1">IF('Tabla de posibilidad HG'!BA27&lt;=Hoja1!$D$8,IF('Tabla de posibilidad HI'!BA27&lt;=Hoja1!$D$7,IF('Tabla de posibilidad Requisitos'!BA27=1,IF('Tabla de posibilidad Localizaci'!BA27=1,1+MAX($C27:AZ27),"."),"."),"."),".")</f>
        <v>21</v>
      </c>
      <c r="BB27">
        <f ca="1">IF('Tabla de posibilidad HG'!BB27&lt;=Hoja1!$D$8,IF('Tabla de posibilidad HI'!BB27&lt;=Hoja1!$D$7,IF('Tabla de posibilidad Requisitos'!BB27=1,IF('Tabla de posibilidad Localizaci'!BB27=1,1+MAX($C27:BA27),"."),"."),"."),".")</f>
        <v>22</v>
      </c>
      <c r="BC27">
        <f ca="1">IF('Tabla de posibilidad HG'!BC27&lt;=Hoja1!$D$8,IF('Tabla de posibilidad HI'!BC27&lt;=Hoja1!$D$7,IF('Tabla de posibilidad Requisitos'!BC27=1,IF('Tabla de posibilidad Localizaci'!BC27=1,1+MAX($C27:BB27),"."),"."),"."),".")</f>
        <v>23</v>
      </c>
      <c r="BD27">
        <f ca="1">IF('Tabla de posibilidad HG'!BD27&lt;=Hoja1!$D$8,IF('Tabla de posibilidad HI'!BD27&lt;=Hoja1!$D$7,IF('Tabla de posibilidad Requisitos'!BD27=1,IF('Tabla de posibilidad Localizaci'!BD27=1,1+MAX($C27:BC27),"."),"."),"."),".")</f>
        <v>24</v>
      </c>
      <c r="BE27">
        <f ca="1">IF('Tabla de posibilidad HG'!BE27&lt;=Hoja1!$D$8,IF('Tabla de posibilidad HI'!BE27&lt;=Hoja1!$D$7,IF('Tabla de posibilidad Requisitos'!BE27=1,IF('Tabla de posibilidad Localizaci'!BE27=1,1+MAX($C27:BD27),"."),"."),"."),".")</f>
        <v>25</v>
      </c>
      <c r="BF27">
        <f ca="1">IF('Tabla de posibilidad HG'!BF27&lt;=Hoja1!$D$8,IF('Tabla de posibilidad HI'!BF27&lt;=Hoja1!$D$7,IF('Tabla de posibilidad Requisitos'!BF27=1,IF('Tabla de posibilidad Localizaci'!BF27=1,1+MAX($C27:BE27),"."),"."),"."),".")</f>
        <v>26</v>
      </c>
      <c r="BG27">
        <f ca="1">IF('Tabla de posibilidad HG'!BG27&lt;=Hoja1!$D$8,IF('Tabla de posibilidad HI'!BG27&lt;=Hoja1!$D$7,IF('Tabla de posibilidad Requisitos'!BG27=1,IF('Tabla de posibilidad Localizaci'!BG27=1,1+MAX($C27:BF27),"."),"."),"."),".")</f>
        <v>27</v>
      </c>
      <c r="BH27">
        <f ca="1">IF('Tabla de posibilidad HG'!BH27&lt;=Hoja1!$D$8,IF('Tabla de posibilidad HI'!BH27&lt;=Hoja1!$D$7,IF('Tabla de posibilidad Requisitos'!BH27=1,IF('Tabla de posibilidad Localizaci'!BH27=1,1+MAX($C27:BG27),"."),"."),"."),".")</f>
        <v>28</v>
      </c>
      <c r="BI27">
        <f ca="1">IF('Tabla de posibilidad HG'!BI27&lt;=Hoja1!$D$8,IF('Tabla de posibilidad HI'!BI27&lt;=Hoja1!$D$7,IF('Tabla de posibilidad Requisitos'!BI27=1,IF('Tabla de posibilidad Localizaci'!BI27=1,1+MAX($C27:BH27),"."),"."),"."),".")</f>
        <v>29</v>
      </c>
    </row>
    <row r="28" spans="1:61" x14ac:dyDescent="0.25">
      <c r="A28" t="s">
        <v>104</v>
      </c>
      <c r="C28" t="str">
        <f ca="1">IF('Tabla de posibilidad HG'!C28&lt;=Hoja1!$D$8,IF('Tabla de posibilidad HI'!C28&lt;=Hoja1!$D$7,IF('Tabla de posibilidad Requisitos'!C28=1,IF('Tabla de posibilidad Localizaci'!C28=1,1,"."),"."),"."),".")</f>
        <v>.</v>
      </c>
      <c r="D28" t="str">
        <f ca="1">IF('Tabla de posibilidad HG'!D28&lt;=Hoja1!$D$8,IF('Tabla de posibilidad HI'!D28&lt;=Hoja1!$D$7,IF('Tabla de posibilidad Requisitos'!D28=1,IF('Tabla de posibilidad Localizaci'!D28=1,1+$C28,"."),"."),"."),".")</f>
        <v>.</v>
      </c>
      <c r="E28" t="str">
        <f ca="1">IF('Tabla de posibilidad HG'!E28&lt;=Hoja1!$D$8,IF('Tabla de posibilidad HI'!E28&lt;=Hoja1!$D$7,IF('Tabla de posibilidad Requisitos'!E28=1,IF('Tabla de posibilidad Localizaci'!E28=1,1+MAX($C28:D28),"."),"."),"."),".")</f>
        <v>.</v>
      </c>
      <c r="F28" t="str">
        <f ca="1">IF('Tabla de posibilidad HG'!F28&lt;=Hoja1!$D$8,IF('Tabla de posibilidad HI'!F28&lt;=Hoja1!$D$7,IF('Tabla de posibilidad Requisitos'!F28=1,IF('Tabla de posibilidad Localizaci'!F28=1,1+MAX($C28:E28),"."),"."),"."),".")</f>
        <v>.</v>
      </c>
      <c r="G28" t="str">
        <f ca="1">IF('Tabla de posibilidad HG'!G28&lt;=Hoja1!$D$8,IF('Tabla de posibilidad HI'!G28&lt;=Hoja1!$D$7,IF('Tabla de posibilidad Requisitos'!G28=1,IF('Tabla de posibilidad Localizaci'!G28=1,1+MAX($C28:F28),"."),"."),"."),".")</f>
        <v>.</v>
      </c>
      <c r="H28" t="str">
        <f ca="1">IF('Tabla de posibilidad HG'!H28&lt;=Hoja1!$D$8,IF('Tabla de posibilidad HI'!H28&lt;=Hoja1!$D$7,IF('Tabla de posibilidad Requisitos'!H28=1,IF('Tabla de posibilidad Localizaci'!H28=1,1+MAX($C28:G28),"."),"."),"."),".")</f>
        <v>.</v>
      </c>
      <c r="I28" t="str">
        <f ca="1">IF('Tabla de posibilidad HG'!I28&lt;=Hoja1!$D$8,IF('Tabla de posibilidad HI'!I28&lt;=Hoja1!$D$7,IF('Tabla de posibilidad Requisitos'!I28=1,IF('Tabla de posibilidad Localizaci'!I28=1,1+MAX($C28:H28),"."),"."),"."),".")</f>
        <v>.</v>
      </c>
      <c r="J28" t="str">
        <f ca="1">IF('Tabla de posibilidad HG'!J28&lt;=Hoja1!$D$8,IF('Tabla de posibilidad HI'!J28&lt;=Hoja1!$D$7,IF('Tabla de posibilidad Requisitos'!J28=1,IF('Tabla de posibilidad Localizaci'!J28=1,1+MAX($C28:I28),"."),"."),"."),".")</f>
        <v>.</v>
      </c>
      <c r="K28" t="str">
        <f ca="1">IF('Tabla de posibilidad HG'!K28&lt;=Hoja1!$D$8,IF('Tabla de posibilidad HI'!K28&lt;=Hoja1!$D$7,IF('Tabla de posibilidad Requisitos'!K28=1,IF('Tabla de posibilidad Localizaci'!K28=1,1+MAX($C28:J28),"."),"."),"."),".")</f>
        <v>.</v>
      </c>
      <c r="L28" t="str">
        <f ca="1">IF('Tabla de posibilidad HG'!L28&lt;=Hoja1!$D$8,IF('Tabla de posibilidad HI'!L28&lt;=Hoja1!$D$7,IF('Tabla de posibilidad Requisitos'!L28=1,IF('Tabla de posibilidad Localizaci'!L28=1,1+MAX($C28:K28),"."),"."),"."),".")</f>
        <v>.</v>
      </c>
      <c r="M28">
        <f ca="1">IF('Tabla de posibilidad HG'!M28&lt;=Hoja1!$D$8,IF('Tabla de posibilidad HI'!M28&lt;=Hoja1!$D$7,IF('Tabla de posibilidad Requisitos'!M28=1,IF('Tabla de posibilidad Localizaci'!M28=1,1+MAX($C28:L28),"."),"."),"."),".")</f>
        <v>1</v>
      </c>
      <c r="N28" t="str">
        <f ca="1">IF('Tabla de posibilidad HG'!N28&lt;=Hoja1!$D$8,IF('Tabla de posibilidad HI'!N28&lt;=Hoja1!$D$7,IF('Tabla de posibilidad Requisitos'!N28=1,IF('Tabla de posibilidad Localizaci'!N28=1,1+MAX($C28:M28),"."),"."),"."),".")</f>
        <v>.</v>
      </c>
      <c r="O28" t="str">
        <f ca="1">IF('Tabla de posibilidad HG'!O28&lt;=Hoja1!$D$8,IF('Tabla de posibilidad HI'!O28&lt;=Hoja1!$D$7,IF('Tabla de posibilidad Requisitos'!O28=1,IF('Tabla de posibilidad Localizaci'!O28=1,1+MAX($C28:N28),"."),"."),"."),".")</f>
        <v>.</v>
      </c>
      <c r="P28" t="str">
        <f ca="1">IF('Tabla de posibilidad HG'!P28&lt;=Hoja1!$D$8,IF('Tabla de posibilidad HI'!P28&lt;=Hoja1!$D$7,IF('Tabla de posibilidad Requisitos'!P28=1,IF('Tabla de posibilidad Localizaci'!P28=1,1+MAX($C28:O28),"."),"."),"."),".")</f>
        <v>.</v>
      </c>
      <c r="Q28" t="str">
        <f ca="1">IF('Tabla de posibilidad HG'!Q28&lt;=Hoja1!$D$8,IF('Tabla de posibilidad HI'!Q28&lt;=Hoja1!$D$7,IF('Tabla de posibilidad Requisitos'!Q28=1,IF('Tabla de posibilidad Localizaci'!Q28=1,1+MAX($C28:P28),"."),"."),"."),".")</f>
        <v>.</v>
      </c>
      <c r="R28" t="str">
        <f ca="1">IF('Tabla de posibilidad HG'!R28&lt;=Hoja1!$D$8,IF('Tabla de posibilidad HI'!R28&lt;=Hoja1!$D$7,IF('Tabla de posibilidad Requisitos'!R28=1,IF('Tabla de posibilidad Localizaci'!R28=1,1+MAX($C28:Q28),"."),"."),"."),".")</f>
        <v>.</v>
      </c>
      <c r="S28" t="str">
        <f ca="1">IF('Tabla de posibilidad HG'!S28&lt;=Hoja1!$D$8,IF('Tabla de posibilidad HI'!S28&lt;=Hoja1!$D$7,IF('Tabla de posibilidad Requisitos'!S28=1,IF('Tabla de posibilidad Localizaci'!S28=1,1+MAX($C28:R28),"."),"."),"."),".")</f>
        <v>.</v>
      </c>
      <c r="T28" t="str">
        <f ca="1">IF('Tabla de posibilidad HG'!T28&lt;=Hoja1!$D$8,IF('Tabla de posibilidad HI'!T28&lt;=Hoja1!$D$7,IF('Tabla de posibilidad Requisitos'!T28=1,IF('Tabla de posibilidad Localizaci'!T28=1,1+MAX($C28:S28),"."),"."),"."),".")</f>
        <v>.</v>
      </c>
      <c r="U28" t="str">
        <f ca="1">IF('Tabla de posibilidad HG'!U28&lt;=Hoja1!$D$8,IF('Tabla de posibilidad HI'!U28&lt;=Hoja1!$D$7,IF('Tabla de posibilidad Requisitos'!U28=1,IF('Tabla de posibilidad Localizaci'!U28=1,1+MAX($C28:T28),"."),"."),"."),".")</f>
        <v>.</v>
      </c>
      <c r="V28" t="str">
        <f ca="1">IF('Tabla de posibilidad HG'!V28&lt;=Hoja1!$D$8,IF('Tabla de posibilidad HI'!V28&lt;=Hoja1!$D$7,IF('Tabla de posibilidad Requisitos'!V28=1,IF('Tabla de posibilidad Localizaci'!V28=1,1+MAX($C28:U28),"."),"."),"."),".")</f>
        <v>.</v>
      </c>
      <c r="W28" t="str">
        <f ca="1">IF('Tabla de posibilidad HG'!W28&lt;=Hoja1!$D$8,IF('Tabla de posibilidad HI'!W28&lt;=Hoja1!$D$7,IF('Tabla de posibilidad Requisitos'!W28=1,IF('Tabla de posibilidad Localizaci'!W28=1,1+MAX($C28:V28),"."),"."),"."),".")</f>
        <v>.</v>
      </c>
      <c r="X28" t="str">
        <f ca="1">IF('Tabla de posibilidad HG'!X28&lt;=Hoja1!$D$8,IF('Tabla de posibilidad HI'!X28&lt;=Hoja1!$D$7,IF('Tabla de posibilidad Requisitos'!X28=1,IF('Tabla de posibilidad Localizaci'!X28=1,1+MAX($C28:W28),"."),"."),"."),".")</f>
        <v>.</v>
      </c>
      <c r="Y28" t="str">
        <f ca="1">IF('Tabla de posibilidad HG'!Y28&lt;=Hoja1!$D$8,IF('Tabla de posibilidad HI'!Y28&lt;=Hoja1!$D$7,IF('Tabla de posibilidad Requisitos'!Y28=1,IF('Tabla de posibilidad Localizaci'!Y28=1,1+MAX($C28:X28),"."),"."),"."),".")</f>
        <v>.</v>
      </c>
      <c r="Z28" t="str">
        <f ca="1">IF('Tabla de posibilidad HG'!Z28&lt;=Hoja1!$D$8,IF('Tabla de posibilidad HI'!Z28&lt;=Hoja1!$D$7,IF('Tabla de posibilidad Requisitos'!Z28=1,IF('Tabla de posibilidad Localizaci'!Z28=1,1+MAX($C28:Y28),"."),"."),"."),".")</f>
        <v>.</v>
      </c>
      <c r="AA28" t="str">
        <f ca="1">IF('Tabla de posibilidad HG'!AA28&lt;=Hoja1!$D$8,IF('Tabla de posibilidad HI'!AA28&lt;=Hoja1!$D$7,IF('Tabla de posibilidad Requisitos'!AA28=1,IF('Tabla de posibilidad Localizaci'!AA28=1,1+MAX($C28:Z28),"."),"."),"."),".")</f>
        <v>.</v>
      </c>
      <c r="AB28" t="str">
        <f ca="1">IF('Tabla de posibilidad HG'!AB28&lt;=Hoja1!$D$8,IF('Tabla de posibilidad HI'!AB28&lt;=Hoja1!$D$7,IF('Tabla de posibilidad Requisitos'!AB28=1,IF('Tabla de posibilidad Localizaci'!AB28=1,1+MAX($C28:AA28),"."),"."),"."),".")</f>
        <v>.</v>
      </c>
      <c r="AC28" t="str">
        <f ca="1">IF('Tabla de posibilidad HG'!AC28&lt;=Hoja1!$D$8,IF('Tabla de posibilidad HI'!AC28&lt;=Hoja1!$D$7,IF('Tabla de posibilidad Requisitos'!AC28=1,IF('Tabla de posibilidad Localizaci'!AC28=1,1+MAX($C28:AB28),"."),"."),"."),".")</f>
        <v>.</v>
      </c>
      <c r="AD28" t="str">
        <f ca="1">IF('Tabla de posibilidad HG'!AD28&lt;=Hoja1!$D$8,IF('Tabla de posibilidad HI'!AD28&lt;=Hoja1!$D$7,IF('Tabla de posibilidad Requisitos'!AD28=1,IF('Tabla de posibilidad Localizaci'!AD28=1,1+MAX($C28:AC28),"."),"."),"."),".")</f>
        <v>.</v>
      </c>
      <c r="AE28" t="str">
        <f ca="1">IF('Tabla de posibilidad HG'!AE28&lt;=Hoja1!$D$8,IF('Tabla de posibilidad HI'!AE28&lt;=Hoja1!$D$7,IF('Tabla de posibilidad Requisitos'!AE28=1,IF('Tabla de posibilidad Localizaci'!AE28=1,1+MAX($C28:AD28),"."),"."),"."),".")</f>
        <v>.</v>
      </c>
      <c r="AF28" t="str">
        <f ca="1">IF('Tabla de posibilidad HG'!AF28&lt;=Hoja1!$D$8,IF('Tabla de posibilidad HI'!AF28&lt;=Hoja1!$D$7,IF('Tabla de posibilidad Requisitos'!AF28=1,IF('Tabla de posibilidad Localizaci'!AF28=1,1+MAX($C28:AE28),"."),"."),"."),".")</f>
        <v>.</v>
      </c>
      <c r="AG28" t="str">
        <f ca="1">IF('Tabla de posibilidad HG'!AG28&lt;=Hoja1!$D$8,IF('Tabla de posibilidad HI'!AG28&lt;=Hoja1!$D$7,IF('Tabla de posibilidad Requisitos'!AG28=1,IF('Tabla de posibilidad Localizaci'!AG28=1,1+MAX($C28:AF28),"."),"."),"."),".")</f>
        <v>.</v>
      </c>
      <c r="AH28" t="str">
        <f ca="1">IF('Tabla de posibilidad HG'!AH28&lt;=Hoja1!$D$8,IF('Tabla de posibilidad HI'!AH28&lt;=Hoja1!$D$7,IF('Tabla de posibilidad Requisitos'!AH28=1,IF('Tabla de posibilidad Localizaci'!AH28=1,1+MAX($C28:AG28),"."),"."),"."),".")</f>
        <v>.</v>
      </c>
      <c r="AI28" t="str">
        <f ca="1">IF('Tabla de posibilidad HG'!AI28&lt;=Hoja1!$D$8,IF('Tabla de posibilidad HI'!AI28&lt;=Hoja1!$D$7,IF('Tabla de posibilidad Requisitos'!AI28=1,IF('Tabla de posibilidad Localizaci'!AI28=1,1+MAX($C28:AH28),"."),"."),"."),".")</f>
        <v>.</v>
      </c>
      <c r="AJ28" t="str">
        <f ca="1">IF('Tabla de posibilidad HG'!AJ28&lt;=Hoja1!$D$8,IF('Tabla de posibilidad HI'!AJ28&lt;=Hoja1!$D$7,IF('Tabla de posibilidad Requisitos'!AJ28=1,IF('Tabla de posibilidad Localizaci'!AJ28=1,1+MAX($C28:AI28),"."),"."),"."),".")</f>
        <v>.</v>
      </c>
      <c r="AK28" t="str">
        <f ca="1">IF('Tabla de posibilidad HG'!AK28&lt;=Hoja1!$D$8,IF('Tabla de posibilidad HI'!AK28&lt;=Hoja1!$D$7,IF('Tabla de posibilidad Requisitos'!AK28=1,IF('Tabla de posibilidad Localizaci'!AK28=1,1+MAX($C28:AJ28),"."),"."),"."),".")</f>
        <v>.</v>
      </c>
      <c r="AL28" t="str">
        <f ca="1">IF('Tabla de posibilidad HG'!AL28&lt;=Hoja1!$D$8,IF('Tabla de posibilidad HI'!AL28&lt;=Hoja1!$D$7,IF('Tabla de posibilidad Requisitos'!AL28=1,IF('Tabla de posibilidad Localizaci'!AL28=1,1+MAX($C28:AK28),"."),"."),"."),".")</f>
        <v>.</v>
      </c>
      <c r="AM28" t="str">
        <f ca="1">IF('Tabla de posibilidad HG'!AM28&lt;=Hoja1!$D$8,IF('Tabla de posibilidad HI'!AM28&lt;=Hoja1!$D$7,IF('Tabla de posibilidad Requisitos'!AM28=1,IF('Tabla de posibilidad Localizaci'!AM28=1,1+MAX($C28:AL28),"."),"."),"."),".")</f>
        <v>.</v>
      </c>
      <c r="AN28" t="str">
        <f ca="1">IF('Tabla de posibilidad HG'!AN28&lt;=Hoja1!$D$8,IF('Tabla de posibilidad HI'!AN28&lt;=Hoja1!$D$7,IF('Tabla de posibilidad Requisitos'!AN28=1,IF('Tabla de posibilidad Localizaci'!AN28=1,1+MAX($C28:AM28),"."),"."),"."),".")</f>
        <v>.</v>
      </c>
      <c r="AO28" t="str">
        <f ca="1">IF('Tabla de posibilidad HG'!AO28&lt;=Hoja1!$D$8,IF('Tabla de posibilidad HI'!AO28&lt;=Hoja1!$D$7,IF('Tabla de posibilidad Requisitos'!AO28=1,IF('Tabla de posibilidad Localizaci'!AO28=1,1+MAX($C28:AN28),"."),"."),"."),".")</f>
        <v>.</v>
      </c>
      <c r="AP28" t="str">
        <f ca="1">IF('Tabla de posibilidad HG'!AP28&lt;=Hoja1!$D$8,IF('Tabla de posibilidad HI'!AP28&lt;=Hoja1!$D$7,IF('Tabla de posibilidad Requisitos'!AP28=1,IF('Tabla de posibilidad Localizaci'!AP28=1,1+MAX($C28:AO28),"."),"."),"."),".")</f>
        <v>.</v>
      </c>
      <c r="AQ28" t="str">
        <f ca="1">IF('Tabla de posibilidad HG'!AQ28&lt;=Hoja1!$D$8,IF('Tabla de posibilidad HI'!AQ28&lt;=Hoja1!$D$7,IF('Tabla de posibilidad Requisitos'!AQ28=1,IF('Tabla de posibilidad Localizaci'!AQ28=1,1+MAX($C28:AP28),"."),"."),"."),".")</f>
        <v>.</v>
      </c>
      <c r="AR28" t="str">
        <f ca="1">IF('Tabla de posibilidad HG'!AR28&lt;=Hoja1!$D$8,IF('Tabla de posibilidad HI'!AR28&lt;=Hoja1!$D$7,IF('Tabla de posibilidad Requisitos'!AR28=1,IF('Tabla de posibilidad Localizaci'!AR28=1,1+MAX($C28:AQ28),"."),"."),"."),".")</f>
        <v>.</v>
      </c>
      <c r="AS28" t="str">
        <f ca="1">IF('Tabla de posibilidad HG'!AS28&lt;=Hoja1!$D$8,IF('Tabla de posibilidad HI'!AS28&lt;=Hoja1!$D$7,IF('Tabla de posibilidad Requisitos'!AS28=1,IF('Tabla de posibilidad Localizaci'!AS28=1,1+MAX($C28:AR28),"."),"."),"."),".")</f>
        <v>.</v>
      </c>
      <c r="AT28" t="str">
        <f ca="1">IF('Tabla de posibilidad HG'!AT28&lt;=Hoja1!$D$8,IF('Tabla de posibilidad HI'!AT28&lt;=Hoja1!$D$7,IF('Tabla de posibilidad Requisitos'!AT28=1,IF('Tabla de posibilidad Localizaci'!AT28=1,1+MAX($C28:AS28),"."),"."),"."),".")</f>
        <v>.</v>
      </c>
      <c r="AU28" t="str">
        <f ca="1">IF('Tabla de posibilidad HG'!AU28&lt;=Hoja1!$D$8,IF('Tabla de posibilidad HI'!AU28&lt;=Hoja1!$D$7,IF('Tabla de posibilidad Requisitos'!AU28=1,IF('Tabla de posibilidad Localizaci'!AU28=1,1+MAX($C28:AT28),"."),"."),"."),".")</f>
        <v>.</v>
      </c>
      <c r="AV28" t="str">
        <f ca="1">IF('Tabla de posibilidad HG'!AV28&lt;=Hoja1!$D$8,IF('Tabla de posibilidad HI'!AV28&lt;=Hoja1!$D$7,IF('Tabla de posibilidad Requisitos'!AV28=1,IF('Tabla de posibilidad Localizaci'!AV28=1,1+MAX($C28:AU28),"."),"."),"."),".")</f>
        <v>.</v>
      </c>
      <c r="AW28" t="str">
        <f ca="1">IF('Tabla de posibilidad HG'!AW28&lt;=Hoja1!$D$8,IF('Tabla de posibilidad HI'!AW28&lt;=Hoja1!$D$7,IF('Tabla de posibilidad Requisitos'!AW28=1,IF('Tabla de posibilidad Localizaci'!AW28=1,1+MAX($C28:AV28),"."),"."),"."),".")</f>
        <v>.</v>
      </c>
      <c r="AX28" t="str">
        <f ca="1">IF('Tabla de posibilidad HG'!AX28&lt;=Hoja1!$D$8,IF('Tabla de posibilidad HI'!AX28&lt;=Hoja1!$D$7,IF('Tabla de posibilidad Requisitos'!AX28=1,IF('Tabla de posibilidad Localizaci'!AX28=1,1+MAX($C28:AW28),"."),"."),"."),".")</f>
        <v>.</v>
      </c>
      <c r="AY28" t="str">
        <f ca="1">IF('Tabla de posibilidad HG'!AY28&lt;=Hoja1!$D$8,IF('Tabla de posibilidad HI'!AY28&lt;=Hoja1!$D$7,IF('Tabla de posibilidad Requisitos'!AY28=1,IF('Tabla de posibilidad Localizaci'!AY28=1,1+MAX($C28:AX28),"."),"."),"."),".")</f>
        <v>.</v>
      </c>
      <c r="AZ28" t="str">
        <f ca="1">IF('Tabla de posibilidad HG'!AZ28&lt;=Hoja1!$D$8,IF('Tabla de posibilidad HI'!AZ28&lt;=Hoja1!$D$7,IF('Tabla de posibilidad Requisitos'!AZ28=1,IF('Tabla de posibilidad Localizaci'!AZ28=1,1+MAX($C28:AY28),"."),"."),"."),".")</f>
        <v>.</v>
      </c>
      <c r="BA28" t="str">
        <f ca="1">IF('Tabla de posibilidad HG'!BA28&lt;=Hoja1!$D$8,IF('Tabla de posibilidad HI'!BA28&lt;=Hoja1!$D$7,IF('Tabla de posibilidad Requisitos'!BA28=1,IF('Tabla de posibilidad Localizaci'!BA28=1,1+MAX($C28:AZ28),"."),"."),"."),".")</f>
        <v>.</v>
      </c>
      <c r="BB28" t="str">
        <f ca="1">IF('Tabla de posibilidad HG'!BB28&lt;=Hoja1!$D$8,IF('Tabla de posibilidad HI'!BB28&lt;=Hoja1!$D$7,IF('Tabla de posibilidad Requisitos'!BB28=1,IF('Tabla de posibilidad Localizaci'!BB28=1,1+MAX($C28:BA28),"."),"."),"."),".")</f>
        <v>.</v>
      </c>
      <c r="BC28" t="str">
        <f ca="1">IF('Tabla de posibilidad HG'!BC28&lt;=Hoja1!$D$8,IF('Tabla de posibilidad HI'!BC28&lt;=Hoja1!$D$7,IF('Tabla de posibilidad Requisitos'!BC28=1,IF('Tabla de posibilidad Localizaci'!BC28=1,1+MAX($C28:BB28),"."),"."),"."),".")</f>
        <v>.</v>
      </c>
      <c r="BD28" t="str">
        <f ca="1">IF('Tabla de posibilidad HG'!BD28&lt;=Hoja1!$D$8,IF('Tabla de posibilidad HI'!BD28&lt;=Hoja1!$D$7,IF('Tabla de posibilidad Requisitos'!BD28=1,IF('Tabla de posibilidad Localizaci'!BD28=1,1+MAX($C28:BC28),"."),"."),"."),".")</f>
        <v>.</v>
      </c>
      <c r="BE28" t="str">
        <f ca="1">IF('Tabla de posibilidad HG'!BE28&lt;=Hoja1!$D$8,IF('Tabla de posibilidad HI'!BE28&lt;=Hoja1!$D$7,IF('Tabla de posibilidad Requisitos'!BE28=1,IF('Tabla de posibilidad Localizaci'!BE28=1,1+MAX($C28:BD28),"."),"."),"."),".")</f>
        <v>.</v>
      </c>
      <c r="BF28" t="str">
        <f ca="1">IF('Tabla de posibilidad HG'!BF28&lt;=Hoja1!$D$8,IF('Tabla de posibilidad HI'!BF28&lt;=Hoja1!$D$7,IF('Tabla de posibilidad Requisitos'!BF28=1,IF('Tabla de posibilidad Localizaci'!BF28=1,1+MAX($C28:BE28),"."),"."),"."),".")</f>
        <v>.</v>
      </c>
      <c r="BG28" t="str">
        <f ca="1">IF('Tabla de posibilidad HG'!BG28&lt;=Hoja1!$D$8,IF('Tabla de posibilidad HI'!BG28&lt;=Hoja1!$D$7,IF('Tabla de posibilidad Requisitos'!BG28=1,IF('Tabla de posibilidad Localizaci'!BG28=1,1+MAX($C28:BF28),"."),"."),"."),".")</f>
        <v>.</v>
      </c>
      <c r="BH28" t="str">
        <f ca="1">IF('Tabla de posibilidad HG'!BH28&lt;=Hoja1!$D$8,IF('Tabla de posibilidad HI'!BH28&lt;=Hoja1!$D$7,IF('Tabla de posibilidad Requisitos'!BH28=1,IF('Tabla de posibilidad Localizaci'!BH28=1,1+MAX($C28:BG28),"."),"."),"."),".")</f>
        <v>.</v>
      </c>
      <c r="BI28" t="str">
        <f ca="1">IF('Tabla de posibilidad HG'!BI28&lt;=Hoja1!$D$8,IF('Tabla de posibilidad HI'!BI28&lt;=Hoja1!$D$7,IF('Tabla de posibilidad Requisitos'!BI28=1,IF('Tabla de posibilidad Localizaci'!BI28=1,1+MAX($C28:BH28),"."),"."),"."),".")</f>
        <v>.</v>
      </c>
    </row>
    <row r="30" spans="1:61" x14ac:dyDescent="0.25">
      <c r="A30" t="str">
        <f>Hoja1!D2</f>
        <v>Infante de marina</v>
      </c>
      <c r="B30">
        <f ca="1">IFERROR(SUM(C30:BI30)/SUM(C30:BI30),0)</f>
        <v>1</v>
      </c>
      <c r="C30">
        <f t="shared" ref="C30:AH30" ca="1" si="0">VLOOKUP($A$30,$A$6:$BI$28,C5+2,0)</f>
        <v>1</v>
      </c>
      <c r="D30" t="str">
        <f t="shared" ca="1" si="0"/>
        <v>.</v>
      </c>
      <c r="E30" t="str">
        <f t="shared" ca="1" si="0"/>
        <v>.</v>
      </c>
      <c r="F30">
        <f t="shared" ca="1" si="0"/>
        <v>2</v>
      </c>
      <c r="G30">
        <f t="shared" ca="1" si="0"/>
        <v>3</v>
      </c>
      <c r="H30">
        <f t="shared" ca="1" si="0"/>
        <v>4</v>
      </c>
      <c r="I30">
        <f t="shared" ca="1" si="0"/>
        <v>5</v>
      </c>
      <c r="J30">
        <f t="shared" ca="1" si="0"/>
        <v>6</v>
      </c>
      <c r="K30">
        <f t="shared" ca="1" si="0"/>
        <v>7</v>
      </c>
      <c r="L30" t="str">
        <f t="shared" ca="1" si="0"/>
        <v>.</v>
      </c>
      <c r="M30" t="str">
        <f t="shared" ca="1" si="0"/>
        <v>.</v>
      </c>
      <c r="N30">
        <f t="shared" ca="1" si="0"/>
        <v>8</v>
      </c>
      <c r="O30">
        <f t="shared" ca="1" si="0"/>
        <v>9</v>
      </c>
      <c r="P30">
        <f t="shared" ca="1" si="0"/>
        <v>10</v>
      </c>
      <c r="Q30">
        <f t="shared" ca="1" si="0"/>
        <v>11</v>
      </c>
      <c r="R30" t="str">
        <f t="shared" ca="1" si="0"/>
        <v>.</v>
      </c>
      <c r="S30" t="str">
        <f t="shared" ca="1" si="0"/>
        <v>.</v>
      </c>
      <c r="T30">
        <f t="shared" ca="1" si="0"/>
        <v>12</v>
      </c>
      <c r="U30" t="str">
        <f t="shared" ca="1" si="0"/>
        <v>.</v>
      </c>
      <c r="V30" t="str">
        <f t="shared" ca="1" si="0"/>
        <v>.</v>
      </c>
      <c r="W30" t="str">
        <f t="shared" ca="1" si="0"/>
        <v>.</v>
      </c>
      <c r="X30" t="str">
        <f t="shared" ca="1" si="0"/>
        <v>.</v>
      </c>
      <c r="Y30" t="str">
        <f t="shared" ca="1" si="0"/>
        <v>.</v>
      </c>
      <c r="Z30">
        <f t="shared" ca="1" si="0"/>
        <v>13</v>
      </c>
      <c r="AA30">
        <f t="shared" ca="1" si="0"/>
        <v>14</v>
      </c>
      <c r="AB30">
        <f t="shared" ca="1" si="0"/>
        <v>15</v>
      </c>
      <c r="AC30">
        <f t="shared" ca="1" si="0"/>
        <v>16</v>
      </c>
      <c r="AD30">
        <f t="shared" ca="1" si="0"/>
        <v>17</v>
      </c>
      <c r="AE30">
        <f t="shared" ca="1" si="0"/>
        <v>18</v>
      </c>
      <c r="AF30">
        <f t="shared" ca="1" si="0"/>
        <v>19</v>
      </c>
      <c r="AG30">
        <f t="shared" ca="1" si="0"/>
        <v>20</v>
      </c>
      <c r="AH30">
        <f t="shared" ca="1" si="0"/>
        <v>21</v>
      </c>
      <c r="AI30">
        <f t="shared" ref="AI30:BI30" ca="1" si="1">VLOOKUP($A$30,$A$6:$BI$28,AI5+2,0)</f>
        <v>22</v>
      </c>
      <c r="AJ30">
        <f t="shared" ca="1" si="1"/>
        <v>23</v>
      </c>
      <c r="AK30" t="str">
        <f t="shared" ca="1" si="1"/>
        <v>.</v>
      </c>
      <c r="AL30" t="str">
        <f t="shared" ca="1" si="1"/>
        <v>.</v>
      </c>
      <c r="AM30" t="str">
        <f t="shared" ca="1" si="1"/>
        <v>.</v>
      </c>
      <c r="AN30" t="str">
        <f t="shared" ca="1" si="1"/>
        <v>.</v>
      </c>
      <c r="AO30">
        <f t="shared" ca="1" si="1"/>
        <v>24</v>
      </c>
      <c r="AP30">
        <f t="shared" ca="1" si="1"/>
        <v>25</v>
      </c>
      <c r="AQ30">
        <f t="shared" ca="1" si="1"/>
        <v>26</v>
      </c>
      <c r="AR30">
        <f t="shared" ca="1" si="1"/>
        <v>27</v>
      </c>
      <c r="AS30">
        <f t="shared" ca="1" si="1"/>
        <v>28</v>
      </c>
      <c r="AT30">
        <f t="shared" ca="1" si="1"/>
        <v>29</v>
      </c>
      <c r="AU30">
        <f t="shared" ca="1" si="1"/>
        <v>30</v>
      </c>
      <c r="AV30">
        <f t="shared" ca="1" si="1"/>
        <v>31</v>
      </c>
      <c r="AW30">
        <f t="shared" ca="1" si="1"/>
        <v>32</v>
      </c>
      <c r="AX30">
        <f t="shared" ca="1" si="1"/>
        <v>33</v>
      </c>
      <c r="AY30">
        <f t="shared" ca="1" si="1"/>
        <v>34</v>
      </c>
      <c r="AZ30">
        <f t="shared" ca="1" si="1"/>
        <v>35</v>
      </c>
      <c r="BA30">
        <f t="shared" ca="1" si="1"/>
        <v>36</v>
      </c>
      <c r="BB30">
        <f t="shared" ca="1" si="1"/>
        <v>37</v>
      </c>
      <c r="BC30">
        <f t="shared" ca="1" si="1"/>
        <v>38</v>
      </c>
      <c r="BD30">
        <f t="shared" ca="1" si="1"/>
        <v>39</v>
      </c>
      <c r="BE30">
        <f t="shared" ca="1" si="1"/>
        <v>40</v>
      </c>
      <c r="BF30">
        <f t="shared" ca="1" si="1"/>
        <v>41</v>
      </c>
      <c r="BG30">
        <f t="shared" ca="1" si="1"/>
        <v>42</v>
      </c>
      <c r="BH30">
        <f t="shared" ca="1" si="1"/>
        <v>43</v>
      </c>
      <c r="BI30">
        <f t="shared" ca="1" si="1"/>
        <v>44</v>
      </c>
    </row>
    <row r="32" spans="1:61" x14ac:dyDescent="0.25">
      <c r="C32" t="str">
        <f t="shared" ref="C32:AH32" ca="1" si="2">IF(C30&lt;&gt;".",C2,".")</f>
        <v>Agencia de proyectos de investigación avanzada (ARPA)</v>
      </c>
      <c r="D32" t="str">
        <f t="shared" ca="1" si="2"/>
        <v>.</v>
      </c>
      <c r="E32" t="str">
        <f t="shared" ca="1" si="2"/>
        <v>.</v>
      </c>
      <c r="F32" t="str">
        <f t="shared" ca="1" si="2"/>
        <v>Comisión dela Energía Atómica (AEC)</v>
      </c>
      <c r="G32" t="str">
        <f t="shared" ca="1" si="2"/>
        <v>Agencia Central de Inteligencia (CIA)</v>
      </c>
      <c r="H32" t="str">
        <f t="shared" ca="1" si="2"/>
        <v>Agencia Central de Inteligencia (CIA)</v>
      </c>
      <c r="I32" t="str">
        <f t="shared" ca="1" si="2"/>
        <v>Agencia Central de Inteligencia (CIA)</v>
      </c>
      <c r="J32" t="str">
        <f t="shared" ca="1" si="2"/>
        <v>Agencia Central de Inteligencia (CIA)</v>
      </c>
      <c r="K32" t="str">
        <f t="shared" ca="1" si="2"/>
        <v>Agencia Central de Inteligencia (CIA)</v>
      </c>
      <c r="L32" t="str">
        <f t="shared" ca="1" si="2"/>
        <v>.</v>
      </c>
      <c r="M32" t="str">
        <f t="shared" ca="1" si="2"/>
        <v>.</v>
      </c>
      <c r="N32" t="str">
        <f t="shared" ca="1" si="2"/>
        <v>Agencia Central de Inteligencia (CIA)</v>
      </c>
      <c r="O32" t="str">
        <f t="shared" ca="1" si="2"/>
        <v>Agencia Central de Inteligencia (CIA)</v>
      </c>
      <c r="P32" t="str">
        <f t="shared" ca="1" si="2"/>
        <v>Centro de Enfermedades Contagiosas (CDC)</v>
      </c>
      <c r="Q32" t="str">
        <f t="shared" ca="1" si="2"/>
        <v>Agenciade Inteligencia de Defensa (DIA)</v>
      </c>
      <c r="R32" t="str">
        <f t="shared" ca="1" si="2"/>
        <v>.</v>
      </c>
      <c r="S32" t="str">
        <f t="shared" ca="1" si="2"/>
        <v>.</v>
      </c>
      <c r="T32" t="str">
        <f t="shared" ca="1" si="2"/>
        <v>Agenciade Inteligencia de Defensa (DIA)</v>
      </c>
      <c r="U32" t="str">
        <f t="shared" ca="1" si="2"/>
        <v>.</v>
      </c>
      <c r="V32" t="str">
        <f t="shared" ca="1" si="2"/>
        <v>.</v>
      </c>
      <c r="W32" t="str">
        <f t="shared" ca="1" si="2"/>
        <v>.</v>
      </c>
      <c r="X32" t="str">
        <f t="shared" ca="1" si="2"/>
        <v>.</v>
      </c>
      <c r="Y32" t="str">
        <f t="shared" ca="1" si="2"/>
        <v>.</v>
      </c>
      <c r="Z32" t="str">
        <f t="shared" ca="1" si="2"/>
        <v>División de Investigación de Defensa (DRD), Biblioteca del Congreso (LoC)</v>
      </c>
      <c r="AA32" t="str">
        <f t="shared" ca="1" si="2"/>
        <v>Oficina Federal de Investigación (FBI)</v>
      </c>
      <c r="AB32" t="str">
        <f t="shared" ca="1" si="2"/>
        <v>Oficina Federal de Investigación (FBI)</v>
      </c>
      <c r="AC32" t="str">
        <f t="shared" ca="1" si="2"/>
        <v>Oficina Federal de Investigación (FBI)</v>
      </c>
      <c r="AD32" t="str">
        <f t="shared" ca="1" si="2"/>
        <v>Oficina Federal de Investigación (FBI)</v>
      </c>
      <c r="AE32" t="str">
        <f t="shared" ca="1" si="2"/>
        <v>Oficina Federal de Investigación (FBI)</v>
      </c>
      <c r="AF32" t="str">
        <f t="shared" ca="1" si="2"/>
        <v>Oficina Federal de Narcóticos (FBN)</v>
      </c>
      <c r="AG32" t="str">
        <f t="shared" ca="1" si="2"/>
        <v>Administración Nacional del Aire y del Espacio (NASA)</v>
      </c>
      <c r="AH32" t="str">
        <f t="shared" ca="1" si="2"/>
        <v>Oficina Nacional de Reconocimiento (NRO)</v>
      </c>
      <c r="AI32" t="str">
        <f t="shared" ref="AI32:BI32" ca="1" si="3">IF(AI30&lt;&gt;".",AI2,".")</f>
        <v>Agencia de Seguridad Nacional (NSA)</v>
      </c>
      <c r="AJ32" t="str">
        <f t="shared" ca="1" si="3"/>
        <v>Agencia de Seguridad Nacional (NSA)</v>
      </c>
      <c r="AK32" t="str">
        <f t="shared" ca="1" si="3"/>
        <v>.</v>
      </c>
      <c r="AL32" t="str">
        <f t="shared" ca="1" si="3"/>
        <v>.</v>
      </c>
      <c r="AM32" t="str">
        <f t="shared" ca="1" si="3"/>
        <v>.</v>
      </c>
      <c r="AN32" t="str">
        <f t="shared" ca="1" si="3"/>
        <v>.</v>
      </c>
      <c r="AO32" t="str">
        <f t="shared" ca="1" si="3"/>
        <v>Departamento de Estado</v>
      </c>
      <c r="AP32" t="str">
        <f t="shared" ca="1" si="3"/>
        <v>Departamento de Estado</v>
      </c>
      <c r="AQ32" t="str">
        <f t="shared" ca="1" si="3"/>
        <v>Departamento de Estado</v>
      </c>
      <c r="AR32" t="str">
        <f t="shared" ca="1" si="3"/>
        <v>Servicio de Marshals de los Estados Unidos</v>
      </c>
      <c r="AS32" t="str">
        <f t="shared" ca="1" si="3"/>
        <v>No Gubernamental</v>
      </c>
      <c r="AT32" t="str">
        <f t="shared" ca="1" si="3"/>
        <v>No Gubernamental</v>
      </c>
      <c r="AU32" t="str">
        <f t="shared" ca="1" si="3"/>
        <v>No Gubernamental</v>
      </c>
      <c r="AV32" t="str">
        <f t="shared" ca="1" si="3"/>
        <v>No Gubernamental</v>
      </c>
      <c r="AW32" t="str">
        <f t="shared" ca="1" si="3"/>
        <v>No Gubernamental</v>
      </c>
      <c r="AX32" t="str">
        <f t="shared" ca="1" si="3"/>
        <v>No Gubernamental</v>
      </c>
      <c r="AY32" t="str">
        <f t="shared" ca="1" si="3"/>
        <v>No Gubernamental</v>
      </c>
      <c r="AZ32" t="str">
        <f t="shared" ca="1" si="3"/>
        <v>No Gubernamental</v>
      </c>
      <c r="BA32" t="str">
        <f t="shared" ca="1" si="3"/>
        <v>No Gubernamental</v>
      </c>
      <c r="BB32" t="str">
        <f t="shared" ca="1" si="3"/>
        <v>No Gubernamental</v>
      </c>
      <c r="BC32" t="str">
        <f t="shared" ca="1" si="3"/>
        <v>No Gubernamental</v>
      </c>
      <c r="BD32" t="str">
        <f t="shared" ca="1" si="3"/>
        <v>No Gubernamental</v>
      </c>
      <c r="BE32" t="str">
        <f t="shared" ca="1" si="3"/>
        <v>No Gubernamental</v>
      </c>
      <c r="BF32" t="str">
        <f t="shared" ca="1" si="3"/>
        <v>No Gubernamental</v>
      </c>
      <c r="BG32" t="str">
        <f t="shared" ca="1" si="3"/>
        <v>No Gubernamental</v>
      </c>
      <c r="BH32" t="str">
        <f t="shared" ca="1" si="3"/>
        <v>No Gubernamental</v>
      </c>
      <c r="BI32" t="str">
        <f t="shared" ca="1" si="3"/>
        <v>No Gubernamental</v>
      </c>
    </row>
    <row r="34" spans="3:61" x14ac:dyDescent="0.25">
      <c r="C34" t="str">
        <f ca="1">IFERROR(HLOOKUP(C5,$C$30:$BI$32,3,0),"")</f>
        <v>Agencia de proyectos de investigación avanzada (ARPA)</v>
      </c>
      <c r="D34" t="str">
        <f t="shared" ref="D34:BI34" ca="1" si="4">IFERROR(HLOOKUP(D5,$C$30:$BI$32,3,0),"")</f>
        <v>Comisión dela Energía Atómica (AEC)</v>
      </c>
      <c r="E34" t="str">
        <f t="shared" ca="1" si="4"/>
        <v>Agencia Central de Inteligencia (CIA)</v>
      </c>
      <c r="F34" t="str">
        <f t="shared" ca="1" si="4"/>
        <v>Agencia Central de Inteligencia (CIA)</v>
      </c>
      <c r="G34" t="str">
        <f t="shared" ca="1" si="4"/>
        <v>Agencia Central de Inteligencia (CIA)</v>
      </c>
      <c r="H34" t="str">
        <f t="shared" ca="1" si="4"/>
        <v>Agencia Central de Inteligencia (CIA)</v>
      </c>
      <c r="I34" t="str">
        <f t="shared" ca="1" si="4"/>
        <v>Agencia Central de Inteligencia (CIA)</v>
      </c>
      <c r="J34" t="str">
        <f t="shared" ca="1" si="4"/>
        <v>Agencia Central de Inteligencia (CIA)</v>
      </c>
      <c r="K34" t="str">
        <f t="shared" ca="1" si="4"/>
        <v>Agencia Central de Inteligencia (CIA)</v>
      </c>
      <c r="L34" t="str">
        <f t="shared" ca="1" si="4"/>
        <v>Centro de Enfermedades Contagiosas (CDC)</v>
      </c>
      <c r="M34" t="str">
        <f t="shared" ca="1" si="4"/>
        <v>Agenciade Inteligencia de Defensa (DIA)</v>
      </c>
      <c r="N34" t="str">
        <f t="shared" ca="1" si="4"/>
        <v>Agenciade Inteligencia de Defensa (DIA)</v>
      </c>
      <c r="O34" t="str">
        <f t="shared" ca="1" si="4"/>
        <v>División de Investigación de Defensa (DRD), Biblioteca del Congreso (LoC)</v>
      </c>
      <c r="P34" t="str">
        <f t="shared" ca="1" si="4"/>
        <v>Oficina Federal de Investigación (FBI)</v>
      </c>
      <c r="Q34" t="str">
        <f t="shared" ca="1" si="4"/>
        <v>Oficina Federal de Investigación (FBI)</v>
      </c>
      <c r="R34" t="str">
        <f t="shared" ca="1" si="4"/>
        <v>Oficina Federal de Investigación (FBI)</v>
      </c>
      <c r="S34" t="str">
        <f t="shared" ca="1" si="4"/>
        <v>Oficina Federal de Investigación (FBI)</v>
      </c>
      <c r="T34" t="str">
        <f t="shared" ca="1" si="4"/>
        <v>Oficina Federal de Investigación (FBI)</v>
      </c>
      <c r="U34" t="str">
        <f t="shared" ca="1" si="4"/>
        <v>Oficina Federal de Narcóticos (FBN)</v>
      </c>
      <c r="V34" t="str">
        <f t="shared" ca="1" si="4"/>
        <v>Administración Nacional del Aire y del Espacio (NASA)</v>
      </c>
      <c r="W34" t="str">
        <f t="shared" ca="1" si="4"/>
        <v>Oficina Nacional de Reconocimiento (NRO)</v>
      </c>
      <c r="X34" t="str">
        <f t="shared" ca="1" si="4"/>
        <v>Agencia de Seguridad Nacional (NSA)</v>
      </c>
      <c r="Y34" t="str">
        <f t="shared" ca="1" si="4"/>
        <v>Agencia de Seguridad Nacional (NSA)</v>
      </c>
      <c r="Z34" t="str">
        <f t="shared" ca="1" si="4"/>
        <v>Departamento de Estado</v>
      </c>
      <c r="AA34" t="str">
        <f t="shared" ca="1" si="4"/>
        <v>Departamento de Estado</v>
      </c>
      <c r="AB34" t="str">
        <f t="shared" ca="1" si="4"/>
        <v>Departamento de Estado</v>
      </c>
      <c r="AC34" t="str">
        <f t="shared" ca="1" si="4"/>
        <v>Servicio de Marshals de los Estados Unidos</v>
      </c>
      <c r="AD34" t="str">
        <f t="shared" ca="1" si="4"/>
        <v>No Gubernamental</v>
      </c>
      <c r="AE34" t="str">
        <f t="shared" ca="1" si="4"/>
        <v>No Gubernamental</v>
      </c>
      <c r="AF34" t="str">
        <f t="shared" ca="1" si="4"/>
        <v>No Gubernamental</v>
      </c>
      <c r="AG34" t="str">
        <f t="shared" ca="1" si="4"/>
        <v>No Gubernamental</v>
      </c>
      <c r="AH34" t="str">
        <f t="shared" ca="1" si="4"/>
        <v>No Gubernamental</v>
      </c>
      <c r="AI34" t="str">
        <f t="shared" ca="1" si="4"/>
        <v>No Gubernamental</v>
      </c>
      <c r="AJ34" t="str">
        <f t="shared" ca="1" si="4"/>
        <v>No Gubernamental</v>
      </c>
      <c r="AK34" t="str">
        <f t="shared" ca="1" si="4"/>
        <v>No Gubernamental</v>
      </c>
      <c r="AL34" t="str">
        <f t="shared" ca="1" si="4"/>
        <v>No Gubernamental</v>
      </c>
      <c r="AM34" t="str">
        <f t="shared" ca="1" si="4"/>
        <v>No Gubernamental</v>
      </c>
      <c r="AN34" t="str">
        <f t="shared" ca="1" si="4"/>
        <v>No Gubernamental</v>
      </c>
      <c r="AO34" t="str">
        <f t="shared" ca="1" si="4"/>
        <v>No Gubernamental</v>
      </c>
      <c r="AP34" t="str">
        <f t="shared" ca="1" si="4"/>
        <v>No Gubernamental</v>
      </c>
      <c r="AQ34" t="str">
        <f t="shared" ca="1" si="4"/>
        <v>No Gubernamental</v>
      </c>
      <c r="AR34" t="str">
        <f t="shared" ca="1" si="4"/>
        <v>No Gubernamental</v>
      </c>
      <c r="AS34" t="str">
        <f t="shared" ca="1" si="4"/>
        <v>No Gubernamental</v>
      </c>
      <c r="AT34" t="str">
        <f t="shared" ca="1" si="4"/>
        <v>No Gubernamental</v>
      </c>
      <c r="AU34" t="str">
        <f t="shared" ca="1" si="4"/>
        <v/>
      </c>
      <c r="AV34" t="str">
        <f t="shared" ca="1" si="4"/>
        <v/>
      </c>
      <c r="AW34" t="str">
        <f t="shared" ca="1" si="4"/>
        <v/>
      </c>
      <c r="AX34" t="str">
        <f t="shared" ca="1" si="4"/>
        <v/>
      </c>
      <c r="AY34" t="str">
        <f t="shared" ca="1" si="4"/>
        <v/>
      </c>
      <c r="AZ34" t="str">
        <f t="shared" ca="1" si="4"/>
        <v/>
      </c>
      <c r="BA34" t="str">
        <f t="shared" ca="1" si="4"/>
        <v/>
      </c>
      <c r="BB34" t="str">
        <f t="shared" ca="1" si="4"/>
        <v/>
      </c>
      <c r="BC34" t="str">
        <f t="shared" ca="1" si="4"/>
        <v/>
      </c>
      <c r="BD34" t="str">
        <f t="shared" ca="1" si="4"/>
        <v/>
      </c>
      <c r="BE34" t="str">
        <f t="shared" ca="1" si="4"/>
        <v/>
      </c>
      <c r="BF34" t="str">
        <f t="shared" ca="1" si="4"/>
        <v/>
      </c>
      <c r="BG34" t="str">
        <f t="shared" ca="1" si="4"/>
        <v/>
      </c>
      <c r="BH34" t="str">
        <f t="shared" ca="1" si="4"/>
        <v/>
      </c>
      <c r="BI34" t="str">
        <f t="shared" ca="1" si="4"/>
        <v/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J29"/>
  <sheetViews>
    <sheetView workbookViewId="0">
      <selection activeCell="N4" sqref="N4"/>
    </sheetView>
  </sheetViews>
  <sheetFormatPr baseColWidth="10" defaultRowHeight="15" x14ac:dyDescent="0.25"/>
  <cols>
    <col min="2" max="2" width="6" customWidth="1"/>
    <col min="3" max="3" width="4.85546875" customWidth="1"/>
    <col min="4" max="4" width="5.28515625" customWidth="1"/>
    <col min="5" max="5" width="19.85546875" bestFit="1" customWidth="1"/>
    <col min="14" max="17" width="3.42578125" style="22" customWidth="1"/>
    <col min="18" max="18" width="10" customWidth="1"/>
    <col min="20" max="20" width="4.7109375" customWidth="1"/>
    <col min="21" max="22" width="3.140625" style="22" customWidth="1"/>
    <col min="23" max="23" width="2.7109375" style="22" customWidth="1"/>
    <col min="24" max="24" width="6.28515625" customWidth="1"/>
  </cols>
  <sheetData>
    <row r="1" spans="1:36" x14ac:dyDescent="0.25">
      <c r="N1" s="22" t="s">
        <v>254</v>
      </c>
      <c r="P1" s="22" t="s">
        <v>255</v>
      </c>
    </row>
    <row r="2" spans="1:36" x14ac:dyDescent="0.25">
      <c r="M2" t="s">
        <v>67</v>
      </c>
      <c r="N2" s="22">
        <f>Hoja1!B11</f>
        <v>15</v>
      </c>
      <c r="P2" s="22">
        <f>Hoja1!B14</f>
        <v>8</v>
      </c>
      <c r="T2" s="197" t="s">
        <v>243</v>
      </c>
      <c r="U2" s="197"/>
      <c r="V2" s="197"/>
      <c r="W2" s="197"/>
    </row>
    <row r="3" spans="1:36" x14ac:dyDescent="0.25">
      <c r="I3" t="str">
        <f>Hoja1!D2</f>
        <v>Infante de marina</v>
      </c>
      <c r="J3" t="str">
        <f ca="1">Hoja1!D4</f>
        <v>Agente especial del FBI</v>
      </c>
      <c r="M3" t="s">
        <v>66</v>
      </c>
      <c r="N3" s="22">
        <f ca="1">IF(Revelación!C39=1,9,Hoja1!B12)</f>
        <v>9</v>
      </c>
      <c r="P3" s="22">
        <f>Hoja1!B15</f>
        <v>8</v>
      </c>
      <c r="U3" s="22">
        <f ca="1">LARGE(S5:S27,1)</f>
        <v>11</v>
      </c>
      <c r="V3" s="22">
        <f ca="1">LARGE(S5:S27,2)</f>
        <v>8</v>
      </c>
    </row>
    <row r="4" spans="1:36" x14ac:dyDescent="0.25">
      <c r="B4" t="s">
        <v>133</v>
      </c>
      <c r="C4" t="s">
        <v>134</v>
      </c>
      <c r="D4" t="s">
        <v>135</v>
      </c>
      <c r="F4" t="s">
        <v>138</v>
      </c>
      <c r="G4" t="s">
        <v>182</v>
      </c>
      <c r="H4" t="s">
        <v>6</v>
      </c>
      <c r="I4" t="s">
        <v>24</v>
      </c>
      <c r="J4" t="s">
        <v>25</v>
      </c>
      <c r="K4" t="s">
        <v>26</v>
      </c>
      <c r="L4" t="s">
        <v>247</v>
      </c>
      <c r="M4" t="s">
        <v>68</v>
      </c>
      <c r="N4" s="22">
        <f>Hoja1!B13</f>
        <v>15</v>
      </c>
      <c r="P4" s="22">
        <f>Hoja1!B16</f>
        <v>8</v>
      </c>
      <c r="R4" t="s">
        <v>256</v>
      </c>
      <c r="S4" t="s">
        <v>27</v>
      </c>
      <c r="T4" s="2" t="s">
        <v>246</v>
      </c>
      <c r="U4" s="22" t="s">
        <v>245</v>
      </c>
      <c r="V4" s="22" t="s">
        <v>244</v>
      </c>
      <c r="X4" s="2">
        <f ca="1">VLOOKUP(0,AG5:AH20,2,0)</f>
        <v>0</v>
      </c>
      <c r="Y4" t="s">
        <v>257</v>
      </c>
      <c r="Z4" s="22" t="s">
        <v>279</v>
      </c>
      <c r="AC4">
        <f ca="1">SUM(AC5:AC26)-SUM(AB5:AB26)</f>
        <v>0</v>
      </c>
    </row>
    <row r="5" spans="1:36" x14ac:dyDescent="0.25">
      <c r="A5">
        <v>1</v>
      </c>
      <c r="B5">
        <f>COUNTIF($C$5:$C$27,"="&amp;C5)</f>
        <v>5</v>
      </c>
      <c r="C5">
        <v>1</v>
      </c>
      <c r="D5">
        <v>1</v>
      </c>
      <c r="E5" t="s">
        <v>0</v>
      </c>
      <c r="F5">
        <f ca="1">VLOOKUP(1,'Aleatorios NoAcumulativos'!$A$112:$N$123,4,0)</f>
        <v>0</v>
      </c>
      <c r="H5">
        <f ca="1">IF($J$3="Activista",F5,IF($J$3="Gánster",F5,IF($J$3="Guerrero Tribal",F5,G5)))</f>
        <v>0</v>
      </c>
      <c r="I5">
        <f ca="1">HLOOKUP($I$3,'Servicio Militar'!$C$1:$Y$25,'H Generales'!$A5+2,0)</f>
        <v>1</v>
      </c>
      <c r="J5">
        <f ca="1">IF($J$3="Servicio Activo",0,HLOOKUP($J$3,Departamentos!$D$3:$BJ$27,'H Generales'!$A5+2,0))</f>
        <v>0</v>
      </c>
      <c r="K5">
        <f ca="1">VLOOKUP(E5,'Random HG'!$E$3:$N$25,10,0)</f>
        <v>1</v>
      </c>
      <c r="L5">
        <f ca="1">IF(SUM(H5:K5)=0,"",SUM(H5:K5))</f>
        <v>2</v>
      </c>
      <c r="R5">
        <f ca="1">IFERROR(L5-N5+O5+P5-Q5,"")</f>
        <v>2</v>
      </c>
      <c r="S5">
        <f ca="1">R5</f>
        <v>2</v>
      </c>
      <c r="T5">
        <f ca="1">IFERROR(_xlfn.RANK.EQ(S5,$S$5:$S$27,0),"")</f>
        <v>12</v>
      </c>
      <c r="U5" s="22" t="str">
        <f ca="1">IF(T5=1,1,"")</f>
        <v/>
      </c>
      <c r="V5" s="22" t="str">
        <f ca="1">IF(T5=2,2,"")</f>
        <v/>
      </c>
      <c r="W5" s="22">
        <f ca="1">SUM(U5:V5)</f>
        <v>0</v>
      </c>
      <c r="X5">
        <f ca="1">IF(W5=1,VLOOKUP($X$4,$AH$5:$AJ$20,3,0),IF(W5=2,VLOOKUP($X$4,$AH$5:$AJ$20,2,0),S5))</f>
        <v>2</v>
      </c>
      <c r="Y5">
        <f ca="1">VLOOKUP(E5,Revelación!$B$2:$C$74,2,0)</f>
        <v>0</v>
      </c>
      <c r="Z5">
        <f ca="1">IF(SUM(AC5:AD5)=0,"",SUM(AC5:AD5))</f>
        <v>2</v>
      </c>
      <c r="AB5">
        <f t="shared" ref="AB5" ca="1" si="0">IF(SUM(X5:Y5)=0,"",SUM(X5:Y5))</f>
        <v>2</v>
      </c>
      <c r="AC5">
        <f t="shared" ref="AC5:AC27" ca="1" si="1">IF(AB5&lt;0,0,AB5)</f>
        <v>2</v>
      </c>
      <c r="AD5">
        <f ca="1">IF(U5=1,-$AC$4,0)</f>
        <v>0</v>
      </c>
      <c r="AG5">
        <f t="shared" ref="AG5:AG20" ca="1" si="2">IF(AJ5&gt;2*AI5,1,0)</f>
        <v>0</v>
      </c>
      <c r="AH5">
        <v>0</v>
      </c>
      <c r="AI5">
        <f ca="1">V3</f>
        <v>8</v>
      </c>
      <c r="AJ5">
        <f ca="1">U3</f>
        <v>11</v>
      </c>
    </row>
    <row r="6" spans="1:36" x14ac:dyDescent="0.25">
      <c r="A6">
        <v>2</v>
      </c>
      <c r="B6">
        <f t="shared" ref="B6:B27" si="3">COUNTIF($C$5:$C$27,"="&amp;C6)</f>
        <v>5</v>
      </c>
      <c r="C6">
        <v>1</v>
      </c>
      <c r="D6">
        <v>2</v>
      </c>
      <c r="E6" t="s">
        <v>1</v>
      </c>
      <c r="F6">
        <f ca="1">VLOOKUP(2,'Aleatorios NoAcumulativos'!$A$112:$N$123,4,0)</f>
        <v>0</v>
      </c>
      <c r="H6">
        <f t="shared" ref="H6:H27" ca="1" si="4">IF($J$3="Activista",F6,IF($J$3="Gánster",F6,IF($J$3="Guerrero Tribal",F6,G6)))</f>
        <v>0</v>
      </c>
      <c r="I6">
        <f ca="1">HLOOKUP($I$3,'Servicio Militar'!$C$1:$Y$25,'H Generales'!$A6+2,0)</f>
        <v>3</v>
      </c>
      <c r="J6">
        <f ca="1">IF($J$3="Servicio Activo",0,HLOOKUP($J$3,Departamentos!$D$3:$BJ$27,'H Generales'!$A6+2,0))</f>
        <v>4</v>
      </c>
      <c r="K6">
        <f ca="1">VLOOKUP(E6,'Random HG'!$E$3:$N$25,10,0)</f>
        <v>0</v>
      </c>
      <c r="L6">
        <f ca="1">IF(SUM(H6:K6)=0,"",SUM(H6:K6))</f>
        <v>7</v>
      </c>
      <c r="R6">
        <f t="shared" ref="R6:R27" ca="1" si="5">IFERROR(L6-N6+O6+P6-Q6,"")</f>
        <v>7</v>
      </c>
      <c r="S6">
        <f t="shared" ref="S6:S27" ca="1" si="6">R6</f>
        <v>7</v>
      </c>
      <c r="T6">
        <f ca="1">IFERROR(_xlfn.RANK.EQ(S6,$S$5:$S$27,0),"")</f>
        <v>7</v>
      </c>
      <c r="U6" s="22" t="str">
        <f ca="1">IF(T6=1,IF(U5=0,1,""),"")</f>
        <v/>
      </c>
      <c r="V6" s="22" t="str">
        <f ca="1">IF(T6=2,IF(V5=0,2,""),"")</f>
        <v/>
      </c>
      <c r="W6" s="22">
        <f t="shared" ref="W6:W26" ca="1" si="7">SUM(U6:V6)</f>
        <v>0</v>
      </c>
      <c r="X6">
        <f t="shared" ref="X6:X26" ca="1" si="8">IF(W6=1,VLOOKUP($X$4,$AH$5:$AJ$20,3,0),IF(W6=2,VLOOKUP($X$4,$AH$5:$AJ$20,2,0),S6))</f>
        <v>7</v>
      </c>
      <c r="Y6">
        <f ca="1">VLOOKUP(E6,Revelación!$B$2:$C$74,2,0)</f>
        <v>0</v>
      </c>
      <c r="Z6">
        <f t="shared" ref="Z6:Z27" ca="1" si="9">IF(SUM(AC6:AD6)=0,"",SUM(AC6:AD6))</f>
        <v>7</v>
      </c>
      <c r="AB6">
        <f ca="1">IF(SUM(X6:Y6)=0,"",SUM(X6:Y6))</f>
        <v>7</v>
      </c>
      <c r="AC6">
        <f ca="1">IF(AB6&lt;0,0,AB6)</f>
        <v>7</v>
      </c>
      <c r="AD6">
        <f t="shared" ref="AD6:AD27" ca="1" si="10">IF(U6=1,-$AC$4,0)</f>
        <v>0</v>
      </c>
      <c r="AG6">
        <f t="shared" ca="1" si="2"/>
        <v>0</v>
      </c>
      <c r="AH6">
        <v>1</v>
      </c>
      <c r="AI6">
        <f ca="1">AH6+$AI$5</f>
        <v>9</v>
      </c>
      <c r="AJ6">
        <f ca="1">$AJ$5-AH6</f>
        <v>10</v>
      </c>
    </row>
    <row r="7" spans="1:36" x14ac:dyDescent="0.25">
      <c r="A7">
        <v>3</v>
      </c>
      <c r="B7">
        <f t="shared" si="3"/>
        <v>5</v>
      </c>
      <c r="C7">
        <v>1</v>
      </c>
      <c r="D7">
        <v>3</v>
      </c>
      <c r="E7" t="s">
        <v>2</v>
      </c>
      <c r="F7">
        <f ca="1">VLOOKUP(3,'Aleatorios NoAcumulativos'!$A$112:$N$123,4,0)</f>
        <v>1</v>
      </c>
      <c r="H7">
        <f t="shared" ca="1" si="4"/>
        <v>0</v>
      </c>
      <c r="I7">
        <f ca="1">HLOOKUP($I$3,'Servicio Militar'!$C$1:$Y$25,'H Generales'!$A7+2,0)</f>
        <v>0</v>
      </c>
      <c r="J7">
        <f ca="1">IF($J$3="Servicio Activo",0,HLOOKUP($J$3,Departamentos!$D$3:$BJ$27,'H Generales'!$A7+2,0))</f>
        <v>0</v>
      </c>
      <c r="K7">
        <f ca="1">VLOOKUP(E7,'Random HG'!$E$3:$N$25,10,0)</f>
        <v>1</v>
      </c>
      <c r="L7">
        <f t="shared" ref="L7:L26" ca="1" si="11">IF(SUM(H7:K7)=0,"",SUM(H7:K7))</f>
        <v>1</v>
      </c>
      <c r="R7">
        <f t="shared" ca="1" si="5"/>
        <v>1</v>
      </c>
      <c r="S7">
        <f t="shared" ca="1" si="6"/>
        <v>1</v>
      </c>
      <c r="T7">
        <f t="shared" ref="T7:T27" ca="1" si="12">IFERROR(_xlfn.RANK.EQ(S7,$S$5:$S$27,0),"")</f>
        <v>14</v>
      </c>
      <c r="U7" s="22" t="str">
        <f ca="1">IF(T7=1,IF(SUM($U$5:U6)=0,1,""),"")</f>
        <v/>
      </c>
      <c r="V7" s="22" t="str">
        <f ca="1">IF(T7=2,IF(SUM($V$5:V6)=0,2,""),"")</f>
        <v/>
      </c>
      <c r="W7" s="22">
        <f t="shared" ca="1" si="7"/>
        <v>0</v>
      </c>
      <c r="X7">
        <f t="shared" ca="1" si="8"/>
        <v>1</v>
      </c>
      <c r="Y7">
        <f ca="1">VLOOKUP(E7,Revelación!$B$2:$C$74,2,0)</f>
        <v>0</v>
      </c>
      <c r="Z7">
        <f t="shared" ca="1" si="9"/>
        <v>1</v>
      </c>
      <c r="AB7">
        <f t="shared" ref="AB7:AB27" ca="1" si="13">IF(SUM(X7:Y7)=0,"",SUM(X7:Y7))</f>
        <v>1</v>
      </c>
      <c r="AC7">
        <f t="shared" ca="1" si="1"/>
        <v>1</v>
      </c>
      <c r="AD7">
        <f t="shared" ca="1" si="10"/>
        <v>0</v>
      </c>
      <c r="AG7">
        <f t="shared" ca="1" si="2"/>
        <v>0</v>
      </c>
      <c r="AH7">
        <v>2</v>
      </c>
      <c r="AI7">
        <f t="shared" ref="AI7:AI20" ca="1" si="14">AH7+$AI$5</f>
        <v>10</v>
      </c>
      <c r="AJ7">
        <f t="shared" ref="AJ7:AJ17" ca="1" si="15">$AJ$5-AH7</f>
        <v>9</v>
      </c>
    </row>
    <row r="8" spans="1:36" x14ac:dyDescent="0.25">
      <c r="A8">
        <v>4</v>
      </c>
      <c r="B8">
        <f t="shared" si="3"/>
        <v>4</v>
      </c>
      <c r="C8">
        <v>3</v>
      </c>
      <c r="D8">
        <v>1</v>
      </c>
      <c r="E8" t="s">
        <v>3</v>
      </c>
      <c r="F8">
        <f ca="1">2+VLOOKUP(4,'Aleatorios NoAcumulativos'!$A$112:$N$123,4,0)</f>
        <v>2</v>
      </c>
      <c r="G8">
        <v>2</v>
      </c>
      <c r="H8">
        <f t="shared" ca="1" si="4"/>
        <v>2</v>
      </c>
      <c r="I8">
        <f>HLOOKUP($I$3,'Servicio Militar'!$C$1:$Y$25,'H Generales'!$A8+2,0)</f>
        <v>2</v>
      </c>
      <c r="J8">
        <f ca="1">IF($J$3="Servicio Activo",0,HLOOKUP($J$3,Departamentos!$D$3:$BJ$27,'H Generales'!$A8+2,0))</f>
        <v>6</v>
      </c>
      <c r="K8">
        <f ca="1">VLOOKUP(E8,'Random HG'!$E$3:$N$25,10,0)</f>
        <v>0</v>
      </c>
      <c r="L8">
        <f t="shared" ca="1" si="11"/>
        <v>10</v>
      </c>
      <c r="O8" s="22">
        <f ca="1">IF(N25&gt;0,N25,0)</f>
        <v>0</v>
      </c>
      <c r="Q8" s="22">
        <f ca="1">IF(P25&gt;0,P25,0)</f>
        <v>2</v>
      </c>
      <c r="R8">
        <f t="shared" ca="1" si="5"/>
        <v>8</v>
      </c>
      <c r="S8">
        <f t="shared" ca="1" si="6"/>
        <v>8</v>
      </c>
      <c r="T8">
        <f t="shared" ca="1" si="12"/>
        <v>2</v>
      </c>
      <c r="U8" s="22" t="str">
        <f ca="1">IF(T8=1,IF(SUM($U$5:U7)=0,1,""),"")</f>
        <v/>
      </c>
      <c r="V8" s="22">
        <f ca="1">IF(T8=2,IF(SUM($V$5:V7)=0,2,""),"")</f>
        <v>2</v>
      </c>
      <c r="W8" s="22">
        <f t="shared" ca="1" si="7"/>
        <v>2</v>
      </c>
      <c r="X8">
        <f t="shared" ca="1" si="8"/>
        <v>8</v>
      </c>
      <c r="Y8">
        <f ca="1">VLOOKUP(E8,Revelación!$B$2:$C$74,2,0)</f>
        <v>0</v>
      </c>
      <c r="Z8">
        <f t="shared" ca="1" si="9"/>
        <v>8</v>
      </c>
      <c r="AB8">
        <f t="shared" ca="1" si="13"/>
        <v>8</v>
      </c>
      <c r="AC8">
        <f t="shared" ca="1" si="1"/>
        <v>8</v>
      </c>
      <c r="AD8">
        <f t="shared" ca="1" si="10"/>
        <v>0</v>
      </c>
      <c r="AG8">
        <f t="shared" ca="1" si="2"/>
        <v>0</v>
      </c>
      <c r="AH8">
        <v>3</v>
      </c>
      <c r="AI8">
        <f t="shared" ca="1" si="14"/>
        <v>11</v>
      </c>
      <c r="AJ8">
        <f t="shared" ca="1" si="15"/>
        <v>8</v>
      </c>
    </row>
    <row r="9" spans="1:36" x14ac:dyDescent="0.25">
      <c r="A9">
        <v>5</v>
      </c>
      <c r="B9">
        <f t="shared" si="3"/>
        <v>5</v>
      </c>
      <c r="C9">
        <v>4</v>
      </c>
      <c r="D9">
        <v>1</v>
      </c>
      <c r="E9" t="s">
        <v>4</v>
      </c>
      <c r="F9">
        <f ca="1">VLOOKUP(5,'Aleatorios NoAcumulativos'!$A$112:$N$123,4,0)</f>
        <v>0</v>
      </c>
      <c r="H9">
        <f t="shared" ca="1" si="4"/>
        <v>0</v>
      </c>
      <c r="I9">
        <f>HLOOKUP($I$3,'Servicio Militar'!$C$1:$Y$25,'H Generales'!$A9+2,0)</f>
        <v>0</v>
      </c>
      <c r="J9">
        <f ca="1">IF($J$3="Servicio Activo",0,HLOOKUP($J$3,Departamentos!$D$3:$BJ$27,'H Generales'!$A9+2,0))</f>
        <v>0</v>
      </c>
      <c r="K9">
        <f ca="1">VLOOKUP(E9,'Random HG'!$E$3:$N$25,10,0)</f>
        <v>0</v>
      </c>
      <c r="L9" t="str">
        <f t="shared" ca="1" si="11"/>
        <v/>
      </c>
      <c r="R9" t="str">
        <f t="shared" ca="1" si="5"/>
        <v/>
      </c>
      <c r="S9" t="str">
        <f t="shared" ca="1" si="6"/>
        <v/>
      </c>
      <c r="T9" t="str">
        <f t="shared" ca="1" si="12"/>
        <v/>
      </c>
      <c r="U9" s="22" t="str">
        <f ca="1">IF(T9=1,IF(SUM($U$5:U8)=0,1,""),"")</f>
        <v/>
      </c>
      <c r="V9" s="22" t="str">
        <f ca="1">IF(T9=2,IF(SUM($V$5:V8)=0,2,""),"")</f>
        <v/>
      </c>
      <c r="W9" s="22">
        <f t="shared" ca="1" si="7"/>
        <v>0</v>
      </c>
      <c r="X9" t="str">
        <f t="shared" ca="1" si="8"/>
        <v/>
      </c>
      <c r="Y9">
        <f ca="1">VLOOKUP(E9,Revelación!$B$2:$C$74,2,0)</f>
        <v>0</v>
      </c>
      <c r="Z9" t="str">
        <f t="shared" ca="1" si="9"/>
        <v/>
      </c>
      <c r="AB9" t="str">
        <f t="shared" ca="1" si="13"/>
        <v/>
      </c>
      <c r="AC9" t="str">
        <f t="shared" ca="1" si="1"/>
        <v/>
      </c>
      <c r="AD9">
        <f t="shared" ca="1" si="10"/>
        <v>0</v>
      </c>
      <c r="AG9">
        <f t="shared" ca="1" si="2"/>
        <v>0</v>
      </c>
      <c r="AH9">
        <v>4</v>
      </c>
      <c r="AI9">
        <f t="shared" ca="1" si="14"/>
        <v>12</v>
      </c>
      <c r="AJ9">
        <f t="shared" ca="1" si="15"/>
        <v>7</v>
      </c>
    </row>
    <row r="10" spans="1:36" x14ac:dyDescent="0.25">
      <c r="A10">
        <v>6</v>
      </c>
      <c r="B10">
        <f t="shared" si="3"/>
        <v>4</v>
      </c>
      <c r="C10">
        <v>5</v>
      </c>
      <c r="D10">
        <v>1</v>
      </c>
      <c r="E10" t="s">
        <v>5</v>
      </c>
      <c r="F10">
        <f ca="1">VLOOKUP(6,'Aleatorios NoAcumulativos'!$A$112:$N$123,4,0)</f>
        <v>0</v>
      </c>
      <c r="G10">
        <v>2</v>
      </c>
      <c r="H10">
        <f t="shared" ca="1" si="4"/>
        <v>2</v>
      </c>
      <c r="I10">
        <f>HLOOKUP($I$3,'Servicio Militar'!$C$1:$Y$25,'H Generales'!$A10+2,0)</f>
        <v>1</v>
      </c>
      <c r="J10">
        <f ca="1">IF($J$3="Servicio Activo",0,HLOOKUP($J$3,Departamentos!$D$3:$BJ$27,'H Generales'!$A10+2,0))</f>
        <v>6</v>
      </c>
      <c r="K10">
        <f ca="1">VLOOKUP(E10,'Random HG'!$E$3:$N$25,10,0)</f>
        <v>0</v>
      </c>
      <c r="L10">
        <f t="shared" ca="1" si="11"/>
        <v>9</v>
      </c>
      <c r="Q10" s="22">
        <f ca="1">IF(P14&gt;0,P14,0)</f>
        <v>1</v>
      </c>
      <c r="R10">
        <f t="shared" ca="1" si="5"/>
        <v>8</v>
      </c>
      <c r="S10">
        <f t="shared" ca="1" si="6"/>
        <v>8</v>
      </c>
      <c r="T10">
        <f t="shared" ca="1" si="12"/>
        <v>2</v>
      </c>
      <c r="U10" s="22" t="str">
        <f ca="1">IF(T10=1,IF(SUM($U$5:U9)=0,1,""),"")</f>
        <v/>
      </c>
      <c r="V10" s="22" t="str">
        <f ca="1">IF(T10=2,IF(SUM($V$5:V9)=0,2,""),"")</f>
        <v/>
      </c>
      <c r="W10" s="22">
        <f t="shared" ca="1" si="7"/>
        <v>0</v>
      </c>
      <c r="X10">
        <f t="shared" ca="1" si="8"/>
        <v>8</v>
      </c>
      <c r="Y10">
        <f ca="1">VLOOKUP(E10,Revelación!$B$2:$C$74,2,0)</f>
        <v>0</v>
      </c>
      <c r="Z10">
        <f t="shared" ca="1" si="9"/>
        <v>8</v>
      </c>
      <c r="AB10">
        <f ca="1">IF(SUM(X10:Y10)=0,"",SUM(X10:Y10))</f>
        <v>8</v>
      </c>
      <c r="AC10">
        <f t="shared" ca="1" si="1"/>
        <v>8</v>
      </c>
      <c r="AD10">
        <f t="shared" ca="1" si="10"/>
        <v>0</v>
      </c>
      <c r="AG10">
        <f t="shared" ca="1" si="2"/>
        <v>0</v>
      </c>
      <c r="AH10">
        <v>5</v>
      </c>
      <c r="AI10">
        <f t="shared" ca="1" si="14"/>
        <v>13</v>
      </c>
      <c r="AJ10">
        <f t="shared" ca="1" si="15"/>
        <v>6</v>
      </c>
    </row>
    <row r="11" spans="1:36" x14ac:dyDescent="0.25">
      <c r="A11">
        <v>7</v>
      </c>
      <c r="B11">
        <f t="shared" si="3"/>
        <v>5</v>
      </c>
      <c r="C11">
        <v>1</v>
      </c>
      <c r="D11">
        <v>4</v>
      </c>
      <c r="E11" t="s">
        <v>7</v>
      </c>
      <c r="F11">
        <f ca="1">VLOOKUP(7,'Aleatorios NoAcumulativos'!$A$112:$N$123,4,0)</f>
        <v>0</v>
      </c>
      <c r="H11">
        <f t="shared" ca="1" si="4"/>
        <v>0</v>
      </c>
      <c r="I11">
        <f ca="1">HLOOKUP($I$3,'Servicio Militar'!$C$1:$Y$25,'H Generales'!$A11+2,0)</f>
        <v>2</v>
      </c>
      <c r="J11">
        <f ca="1">IF($J$3="Servicio Activo",0,HLOOKUP($J$3,Departamentos!$D$3:$BJ$27,'H Generales'!$A11+2,0))</f>
        <v>4</v>
      </c>
      <c r="K11">
        <f ca="1">VLOOKUP(E11,'Random HG'!$E$3:$N$25,10,0)</f>
        <v>0</v>
      </c>
      <c r="L11">
        <f t="shared" ca="1" si="11"/>
        <v>6</v>
      </c>
      <c r="R11">
        <f t="shared" ca="1" si="5"/>
        <v>6</v>
      </c>
      <c r="S11">
        <f t="shared" ca="1" si="6"/>
        <v>6</v>
      </c>
      <c r="T11">
        <f t="shared" ca="1" si="12"/>
        <v>9</v>
      </c>
      <c r="U11" s="22" t="str">
        <f ca="1">IF(T11=1,IF(SUM($U$5:U10)=0,1,""),"")</f>
        <v/>
      </c>
      <c r="V11" s="22" t="str">
        <f ca="1">IF(T11=2,IF(SUM($V$5:V10)=0,2,""),"")</f>
        <v/>
      </c>
      <c r="W11" s="22">
        <f t="shared" ca="1" si="7"/>
        <v>0</v>
      </c>
      <c r="X11">
        <f t="shared" ca="1" si="8"/>
        <v>6</v>
      </c>
      <c r="Y11">
        <f ca="1">VLOOKUP(E11,Revelación!$B$2:$C$74,2,0)</f>
        <v>0</v>
      </c>
      <c r="Z11">
        <f t="shared" ca="1" si="9"/>
        <v>6</v>
      </c>
      <c r="AB11">
        <f t="shared" ca="1" si="13"/>
        <v>6</v>
      </c>
      <c r="AC11">
        <f t="shared" ca="1" si="1"/>
        <v>6</v>
      </c>
      <c r="AD11">
        <f t="shared" ca="1" si="10"/>
        <v>0</v>
      </c>
      <c r="AG11">
        <f t="shared" ca="1" si="2"/>
        <v>0</v>
      </c>
      <c r="AH11">
        <v>6</v>
      </c>
      <c r="AI11">
        <f t="shared" ca="1" si="14"/>
        <v>14</v>
      </c>
      <c r="AJ11">
        <f t="shared" ca="1" si="15"/>
        <v>5</v>
      </c>
    </row>
    <row r="12" spans="1:36" x14ac:dyDescent="0.25">
      <c r="A12">
        <v>8</v>
      </c>
      <c r="B12">
        <f t="shared" si="3"/>
        <v>4</v>
      </c>
      <c r="C12">
        <v>3</v>
      </c>
      <c r="D12">
        <v>2</v>
      </c>
      <c r="E12" t="s">
        <v>8</v>
      </c>
      <c r="F12">
        <f ca="1">VLOOKUP(8,'Aleatorios NoAcumulativos'!$A$112:$N$123,4,0)</f>
        <v>0</v>
      </c>
      <c r="H12">
        <f t="shared" ca="1" si="4"/>
        <v>0</v>
      </c>
      <c r="I12">
        <f ca="1">HLOOKUP($I$3,'Servicio Militar'!$C$1:$Y$25,'H Generales'!$A12+2,0)</f>
        <v>3</v>
      </c>
      <c r="J12">
        <f ca="1">IF($J$3="Servicio Activo",0,HLOOKUP($J$3,Departamentos!$D$3:$BJ$27,'H Generales'!$A12+2,0))</f>
        <v>3</v>
      </c>
      <c r="K12">
        <f ca="1">VLOOKUP(E12,'Random HG'!$E$3:$N$25,10,0)</f>
        <v>1</v>
      </c>
      <c r="L12">
        <f t="shared" ca="1" si="11"/>
        <v>7</v>
      </c>
      <c r="R12">
        <f t="shared" ca="1" si="5"/>
        <v>7</v>
      </c>
      <c r="S12">
        <f t="shared" ca="1" si="6"/>
        <v>7</v>
      </c>
      <c r="T12">
        <f t="shared" ca="1" si="12"/>
        <v>7</v>
      </c>
      <c r="U12" s="22" t="str">
        <f ca="1">IF(T12=1,IF(SUM($U$5:U11)=0,1,""),"")</f>
        <v/>
      </c>
      <c r="V12" s="22" t="str">
        <f ca="1">IF(T12=2,IF(SUM($V$5:V11)=0,2,""),"")</f>
        <v/>
      </c>
      <c r="W12" s="22">
        <f t="shared" ca="1" si="7"/>
        <v>0</v>
      </c>
      <c r="X12">
        <f t="shared" ca="1" si="8"/>
        <v>7</v>
      </c>
      <c r="Y12">
        <f ca="1">VLOOKUP(E12,Revelación!$B$2:$C$74,2,0)</f>
        <v>0</v>
      </c>
      <c r="Z12">
        <f t="shared" ca="1" si="9"/>
        <v>7</v>
      </c>
      <c r="AB12">
        <f t="shared" ca="1" si="13"/>
        <v>7</v>
      </c>
      <c r="AC12">
        <f t="shared" ca="1" si="1"/>
        <v>7</v>
      </c>
      <c r="AD12">
        <f ca="1">IF(U12=1,-$AC$4,0)</f>
        <v>0</v>
      </c>
      <c r="AG12">
        <f t="shared" ca="1" si="2"/>
        <v>0</v>
      </c>
      <c r="AH12">
        <v>7</v>
      </c>
      <c r="AI12">
        <f t="shared" ca="1" si="14"/>
        <v>15</v>
      </c>
      <c r="AJ12">
        <f t="shared" ca="1" si="15"/>
        <v>4</v>
      </c>
    </row>
    <row r="13" spans="1:36" x14ac:dyDescent="0.25">
      <c r="A13">
        <v>9</v>
      </c>
      <c r="B13">
        <f t="shared" si="3"/>
        <v>4</v>
      </c>
      <c r="C13">
        <v>5</v>
      </c>
      <c r="D13">
        <v>2</v>
      </c>
      <c r="E13" t="s">
        <v>65</v>
      </c>
      <c r="F13">
        <f ca="1">5+VLOOKUP(9,'Aleatorios NoAcumulativos'!$A$112:$N$123,4,0)</f>
        <v>5</v>
      </c>
      <c r="G13">
        <v>5</v>
      </c>
      <c r="H13">
        <f t="shared" ca="1" si="4"/>
        <v>5</v>
      </c>
      <c r="I13">
        <f>HLOOKUP($I$3,'Servicio Militar'!$C$1:$Y$25,'H Generales'!$A13+2,0)</f>
        <v>0</v>
      </c>
      <c r="J13">
        <f ca="1">IF($J$3="Servicio Activo",0,HLOOKUP($J$3,Departamentos!$D$3:$BJ$27,'H Generales'!$A13+2,0))</f>
        <v>0</v>
      </c>
      <c r="K13">
        <f ca="1">VLOOKUP(E13,'Random HG'!$E$3:$N$25,10,0)</f>
        <v>0</v>
      </c>
      <c r="L13">
        <f t="shared" ca="1" si="11"/>
        <v>5</v>
      </c>
      <c r="Q13" s="22">
        <f ca="1">IF(P17&gt;0,P17,0)</f>
        <v>3</v>
      </c>
      <c r="R13">
        <f t="shared" ca="1" si="5"/>
        <v>2</v>
      </c>
      <c r="S13">
        <f t="shared" ca="1" si="6"/>
        <v>2</v>
      </c>
      <c r="T13">
        <f t="shared" ca="1" si="12"/>
        <v>12</v>
      </c>
      <c r="U13" s="22" t="str">
        <f ca="1">IF(T13=1,IF(SUM($U$5:U12)=0,1,""),"")</f>
        <v/>
      </c>
      <c r="V13" s="22" t="str">
        <f ca="1">IF(T13=2,IF(SUM($V$5:V12)=0,2,""),"")</f>
        <v/>
      </c>
      <c r="W13" s="22">
        <f t="shared" ca="1" si="7"/>
        <v>0</v>
      </c>
      <c r="X13">
        <f t="shared" ca="1" si="8"/>
        <v>2</v>
      </c>
      <c r="Y13">
        <f ca="1">VLOOKUP(E13,Revelación!$B$2:$C$74,2,0)</f>
        <v>0</v>
      </c>
      <c r="Z13">
        <f t="shared" ca="1" si="9"/>
        <v>2</v>
      </c>
      <c r="AB13">
        <f t="shared" ca="1" si="13"/>
        <v>2</v>
      </c>
      <c r="AC13">
        <f t="shared" ca="1" si="1"/>
        <v>2</v>
      </c>
      <c r="AD13">
        <f ca="1">IF(U13=1,-$AC$4,0)</f>
        <v>0</v>
      </c>
      <c r="AG13">
        <f t="shared" ca="1" si="2"/>
        <v>0</v>
      </c>
      <c r="AH13">
        <v>8</v>
      </c>
      <c r="AI13">
        <f t="shared" ca="1" si="14"/>
        <v>16</v>
      </c>
      <c r="AJ13">
        <f t="shared" ca="1" si="15"/>
        <v>3</v>
      </c>
    </row>
    <row r="14" spans="1:36" x14ac:dyDescent="0.25">
      <c r="A14">
        <v>10</v>
      </c>
      <c r="B14">
        <f t="shared" si="3"/>
        <v>3</v>
      </c>
      <c r="C14">
        <v>2</v>
      </c>
      <c r="D14">
        <v>1</v>
      </c>
      <c r="E14" t="s">
        <v>66</v>
      </c>
      <c r="F14">
        <f ca="1">5+VLOOKUP(10,'Aleatorios NoAcumulativos'!$A$112:$N$123,4,0)</f>
        <v>5</v>
      </c>
      <c r="G14">
        <v>5</v>
      </c>
      <c r="H14">
        <f t="shared" ca="1" si="4"/>
        <v>5</v>
      </c>
      <c r="I14">
        <f>HLOOKUP($I$3,'Servicio Militar'!$C$1:$Y$25,'H Generales'!$A14+2,0)</f>
        <v>0</v>
      </c>
      <c r="J14">
        <f ca="1">IF($J$3="Servicio Activo",0,HLOOKUP($J$3,Departamentos!$D$3:$BJ$27,'H Generales'!$A14+2,0))</f>
        <v>0</v>
      </c>
      <c r="K14">
        <f ca="1">VLOOKUP(E14,'Random HG'!$E$3:$N$25,10,0)</f>
        <v>2</v>
      </c>
      <c r="L14">
        <f t="shared" ca="1" si="11"/>
        <v>7</v>
      </c>
      <c r="N14" s="22">
        <f ca="1">IF(L14-N3&lt;0,0,L14-N3)</f>
        <v>0</v>
      </c>
      <c r="O14" s="22">
        <f ca="1">IF(N17&gt;0,N17,0)</f>
        <v>0</v>
      </c>
      <c r="P14" s="22">
        <f ca="1">IF(L14-P3&gt;0,0,P3-L14)</f>
        <v>1</v>
      </c>
      <c r="R14">
        <f t="shared" ca="1" si="5"/>
        <v>8</v>
      </c>
      <c r="S14">
        <f t="shared" ca="1" si="6"/>
        <v>8</v>
      </c>
      <c r="T14">
        <f t="shared" ca="1" si="12"/>
        <v>2</v>
      </c>
      <c r="U14" s="22" t="str">
        <f ca="1">IF(T14=1,IF(SUM($U$5:U13)=0,1,""),"")</f>
        <v/>
      </c>
      <c r="V14" s="22" t="str">
        <f ca="1">IF(T14=2,IF(SUM($V$5:V13)=0,2,""),"")</f>
        <v/>
      </c>
      <c r="W14" s="22">
        <f t="shared" ca="1" si="7"/>
        <v>0</v>
      </c>
      <c r="X14">
        <f t="shared" ca="1" si="8"/>
        <v>8</v>
      </c>
      <c r="Y14">
        <f ca="1">VLOOKUP(E14,Revelación!$B$2:$C$74,2,0)</f>
        <v>-1</v>
      </c>
      <c r="Z14">
        <f t="shared" ca="1" si="9"/>
        <v>7</v>
      </c>
      <c r="AB14">
        <f t="shared" ca="1" si="13"/>
        <v>7</v>
      </c>
      <c r="AC14">
        <f t="shared" ca="1" si="1"/>
        <v>7</v>
      </c>
      <c r="AD14">
        <f t="shared" ca="1" si="10"/>
        <v>0</v>
      </c>
      <c r="AG14">
        <f t="shared" ca="1" si="2"/>
        <v>0</v>
      </c>
      <c r="AH14">
        <v>9</v>
      </c>
      <c r="AI14">
        <f t="shared" ca="1" si="14"/>
        <v>17</v>
      </c>
      <c r="AJ14">
        <f t="shared" ca="1" si="15"/>
        <v>2</v>
      </c>
    </row>
    <row r="15" spans="1:36" x14ac:dyDescent="0.25">
      <c r="A15">
        <v>11</v>
      </c>
      <c r="B15">
        <f t="shared" si="3"/>
        <v>5</v>
      </c>
      <c r="C15">
        <v>1</v>
      </c>
      <c r="D15">
        <v>5</v>
      </c>
      <c r="E15" t="s">
        <v>9</v>
      </c>
      <c r="F15">
        <f ca="1">VLOOKUP(11,'Aleatorios NoAcumulativos'!$A$112:$N$123,4,0)</f>
        <v>0</v>
      </c>
      <c r="H15">
        <f t="shared" ca="1" si="4"/>
        <v>0</v>
      </c>
      <c r="I15">
        <f ca="1">HLOOKUP($I$3,'Servicio Militar'!$C$1:$Y$25,'H Generales'!$A15+2,0)</f>
        <v>0</v>
      </c>
      <c r="J15">
        <f ca="1">IF($J$3="Servicio Activo",0,HLOOKUP($J$3,Departamentos!$D$3:$BJ$27,'H Generales'!$A15+2,0))</f>
        <v>0</v>
      </c>
      <c r="K15">
        <f ca="1">VLOOKUP(E15,'Random HG'!$E$3:$N$25,10,0)</f>
        <v>0</v>
      </c>
      <c r="L15" t="str">
        <f t="shared" ca="1" si="11"/>
        <v/>
      </c>
      <c r="R15" t="str">
        <f t="shared" ca="1" si="5"/>
        <v/>
      </c>
      <c r="S15" t="str">
        <f t="shared" ca="1" si="6"/>
        <v/>
      </c>
      <c r="T15" t="str">
        <f t="shared" ca="1" si="12"/>
        <v/>
      </c>
      <c r="U15" s="22" t="str">
        <f ca="1">IF(T15=1,IF(SUM($U$5:U14)=0,1,""),"")</f>
        <v/>
      </c>
      <c r="V15" s="22" t="str">
        <f ca="1">IF(T15=2,IF(SUM($V$5:V14)=0,2,""),"")</f>
        <v/>
      </c>
      <c r="W15" s="22">
        <f t="shared" ca="1" si="7"/>
        <v>0</v>
      </c>
      <c r="X15" t="str">
        <f t="shared" ca="1" si="8"/>
        <v/>
      </c>
      <c r="Y15">
        <f ca="1">VLOOKUP(E15,Revelación!$B$2:$C$74,2,0)</f>
        <v>0</v>
      </c>
      <c r="Z15" t="str">
        <f t="shared" ca="1" si="9"/>
        <v/>
      </c>
      <c r="AB15" t="str">
        <f t="shared" ca="1" si="13"/>
        <v/>
      </c>
      <c r="AC15" t="str">
        <f t="shared" ca="1" si="1"/>
        <v/>
      </c>
      <c r="AD15">
        <f t="shared" ca="1" si="10"/>
        <v>0</v>
      </c>
      <c r="AG15">
        <f t="shared" ca="1" si="2"/>
        <v>0</v>
      </c>
      <c r="AH15">
        <v>10</v>
      </c>
      <c r="AI15">
        <f t="shared" ca="1" si="14"/>
        <v>18</v>
      </c>
      <c r="AJ15">
        <f t="shared" ca="1" si="15"/>
        <v>1</v>
      </c>
    </row>
    <row r="16" spans="1:36" x14ac:dyDescent="0.25">
      <c r="A16">
        <v>12</v>
      </c>
      <c r="B16">
        <f t="shared" si="3"/>
        <v>5</v>
      </c>
      <c r="C16">
        <v>4</v>
      </c>
      <c r="D16">
        <v>2</v>
      </c>
      <c r="E16" t="s">
        <v>10</v>
      </c>
      <c r="F16">
        <f ca="1">VLOOKUP(12,'Aleatorios NoAcumulativos'!$A$112:$N$123,4,0)</f>
        <v>0</v>
      </c>
      <c r="H16">
        <f t="shared" ca="1" si="4"/>
        <v>0</v>
      </c>
      <c r="I16">
        <f>HLOOKUP($I$3,'Servicio Militar'!$C$1:$Y$25,'H Generales'!$A16+2,0)</f>
        <v>0</v>
      </c>
      <c r="J16">
        <f ca="1">IF($J$3="Servicio Activo",0,HLOOKUP($J$3,Departamentos!$D$3:$BJ$27,'H Generales'!$A16+2,0))</f>
        <v>0</v>
      </c>
      <c r="K16">
        <f ca="1">VLOOKUP(E16,'Random HG'!$E$3:$N$25,10,0)</f>
        <v>0</v>
      </c>
      <c r="L16" t="str">
        <f t="shared" ca="1" si="11"/>
        <v/>
      </c>
      <c r="R16" t="str">
        <f t="shared" ca="1" si="5"/>
        <v/>
      </c>
      <c r="S16" t="str">
        <f t="shared" ca="1" si="6"/>
        <v/>
      </c>
      <c r="T16" t="str">
        <f t="shared" ca="1" si="12"/>
        <v/>
      </c>
      <c r="U16" s="22" t="str">
        <f ca="1">IF(T16=1,IF(SUM($U$5:U15)=0,1,""),"")</f>
        <v/>
      </c>
      <c r="V16" s="22" t="str">
        <f ca="1">IF(T16=2,IF(SUM($V$5:V15)=0,2,""),"")</f>
        <v/>
      </c>
      <c r="W16" s="22">
        <f t="shared" ca="1" si="7"/>
        <v>0</v>
      </c>
      <c r="X16" t="str">
        <f t="shared" ca="1" si="8"/>
        <v/>
      </c>
      <c r="Y16">
        <f ca="1">VLOOKUP(E16,Revelación!$B$2:$C$74,2,0)</f>
        <v>0</v>
      </c>
      <c r="Z16" t="str">
        <f t="shared" ca="1" si="9"/>
        <v/>
      </c>
      <c r="AB16" t="str">
        <f t="shared" ca="1" si="13"/>
        <v/>
      </c>
      <c r="AC16" t="str">
        <f t="shared" ca="1" si="1"/>
        <v/>
      </c>
      <c r="AD16">
        <f t="shared" ca="1" si="10"/>
        <v>0</v>
      </c>
      <c r="AG16">
        <f t="shared" ca="1" si="2"/>
        <v>0</v>
      </c>
      <c r="AH16">
        <v>11</v>
      </c>
      <c r="AI16">
        <f t="shared" ca="1" si="14"/>
        <v>19</v>
      </c>
      <c r="AJ16">
        <f t="shared" ca="1" si="15"/>
        <v>0</v>
      </c>
    </row>
    <row r="17" spans="1:36" x14ac:dyDescent="0.25">
      <c r="A17">
        <v>13</v>
      </c>
      <c r="B17">
        <f t="shared" si="3"/>
        <v>3</v>
      </c>
      <c r="C17">
        <v>2</v>
      </c>
      <c r="D17">
        <v>2</v>
      </c>
      <c r="E17" t="s">
        <v>67</v>
      </c>
      <c r="F17">
        <f ca="1">5+VLOOKUP(1,'Aleatorios NoAcumulativos'!$A$96:$M$106,4,0)</f>
        <v>5</v>
      </c>
      <c r="G17">
        <v>5</v>
      </c>
      <c r="H17">
        <f t="shared" ca="1" si="4"/>
        <v>5</v>
      </c>
      <c r="I17">
        <f>HLOOKUP($I$3,'Servicio Militar'!$C$1:$Y$25,'H Generales'!$A17+2,0)</f>
        <v>0</v>
      </c>
      <c r="J17">
        <f ca="1">IF($J$3="Servicio Activo",0,HLOOKUP($J$3,Departamentos!$D$3:$BJ$27,'H Generales'!$A17+2,0))</f>
        <v>0</v>
      </c>
      <c r="K17">
        <f ca="1">VLOOKUP(E17,'Random HG'!$E$3:$N$25,10,0)</f>
        <v>0</v>
      </c>
      <c r="L17">
        <f t="shared" ca="1" si="11"/>
        <v>5</v>
      </c>
      <c r="N17" s="22">
        <f ca="1">IF(L17-N2&lt;0,0,L17-N2)</f>
        <v>0</v>
      </c>
      <c r="O17" s="22">
        <f ca="1">IF(N14&gt;0,N14,0)</f>
        <v>0</v>
      </c>
      <c r="P17" s="22">
        <f ca="1">IF(L17-P2&gt;0,0,P2-L17)</f>
        <v>3</v>
      </c>
      <c r="R17">
        <f t="shared" ca="1" si="5"/>
        <v>8</v>
      </c>
      <c r="S17">
        <f t="shared" ca="1" si="6"/>
        <v>8</v>
      </c>
      <c r="T17">
        <f t="shared" ca="1" si="12"/>
        <v>2</v>
      </c>
      <c r="U17" s="22" t="str">
        <f ca="1">IF(T17=1,IF(SUM($U$5:U16)=0,1,""),"")</f>
        <v/>
      </c>
      <c r="V17" s="22" t="str">
        <f ca="1">IF(T17=2,IF(SUM($V$5:V16)=0,2,""),"")</f>
        <v/>
      </c>
      <c r="W17" s="22">
        <f t="shared" ca="1" si="7"/>
        <v>0</v>
      </c>
      <c r="X17">
        <f t="shared" ca="1" si="8"/>
        <v>8</v>
      </c>
      <c r="Y17">
        <f ca="1">VLOOKUP(E17,Revelación!$B$2:$C$74,2,0)</f>
        <v>0</v>
      </c>
      <c r="Z17">
        <f t="shared" ca="1" si="9"/>
        <v>8</v>
      </c>
      <c r="AB17">
        <f t="shared" ca="1" si="13"/>
        <v>8</v>
      </c>
      <c r="AC17">
        <f t="shared" ca="1" si="1"/>
        <v>8</v>
      </c>
      <c r="AD17">
        <f t="shared" ca="1" si="10"/>
        <v>0</v>
      </c>
      <c r="AG17">
        <f t="shared" ca="1" si="2"/>
        <v>0</v>
      </c>
      <c r="AH17">
        <v>12</v>
      </c>
      <c r="AI17">
        <f t="shared" ca="1" si="14"/>
        <v>20</v>
      </c>
      <c r="AJ17">
        <f t="shared" ca="1" si="15"/>
        <v>-1</v>
      </c>
    </row>
    <row r="18" spans="1:36" x14ac:dyDescent="0.25">
      <c r="A18">
        <v>14</v>
      </c>
      <c r="B18">
        <f t="shared" si="3"/>
        <v>4</v>
      </c>
      <c r="C18">
        <v>5</v>
      </c>
      <c r="D18">
        <v>3</v>
      </c>
      <c r="E18" t="s">
        <v>11</v>
      </c>
      <c r="F18">
        <f ca="1">VLOOKUP(2,'Aleatorios NoAcumulativos'!$A$96:$M$106,4,0)</f>
        <v>0</v>
      </c>
      <c r="H18">
        <f t="shared" ca="1" si="4"/>
        <v>0</v>
      </c>
      <c r="I18">
        <f ca="1">HLOOKUP($I$3,'Servicio Militar'!$C$1:$Y$25,'H Generales'!$A18+2,0)</f>
        <v>0</v>
      </c>
      <c r="J18">
        <f ca="1">IF($J$3="Servicio Activo",0,HLOOKUP($J$3,Departamentos!$D$3:$BJ$27,'H Generales'!$A18+2,0))</f>
        <v>0</v>
      </c>
      <c r="K18">
        <f ca="1">VLOOKUP(E18,'Random HG'!$E$3:$N$25,10,0)</f>
        <v>0</v>
      </c>
      <c r="L18" t="str">
        <f t="shared" ca="1" si="11"/>
        <v/>
      </c>
      <c r="R18" t="str">
        <f t="shared" ca="1" si="5"/>
        <v/>
      </c>
      <c r="S18" t="str">
        <f t="shared" ca="1" si="6"/>
        <v/>
      </c>
      <c r="T18" t="str">
        <f t="shared" ca="1" si="12"/>
        <v/>
      </c>
      <c r="U18" s="22" t="str">
        <f ca="1">IF(T18=1,IF(SUM($U$5:U17)=0,1,""),"")</f>
        <v/>
      </c>
      <c r="V18" s="22" t="str">
        <f ca="1">IF(T18=2,IF(SUM($V$5:V17)=0,2,""),"")</f>
        <v/>
      </c>
      <c r="W18" s="22">
        <f t="shared" ca="1" si="7"/>
        <v>0</v>
      </c>
      <c r="X18" t="str">
        <f t="shared" ca="1" si="8"/>
        <v/>
      </c>
      <c r="Y18">
        <f ca="1">VLOOKUP(E18,Revelación!$B$2:$C$74,2,0)</f>
        <v>0</v>
      </c>
      <c r="Z18" t="str">
        <f t="shared" ca="1" si="9"/>
        <v/>
      </c>
      <c r="AB18" t="str">
        <f t="shared" ca="1" si="13"/>
        <v/>
      </c>
      <c r="AC18" t="str">
        <f t="shared" ca="1" si="1"/>
        <v/>
      </c>
      <c r="AD18">
        <f t="shared" ca="1" si="10"/>
        <v>0</v>
      </c>
      <c r="AG18">
        <f t="shared" ca="1" si="2"/>
        <v>0</v>
      </c>
      <c r="AH18">
        <v>13</v>
      </c>
      <c r="AI18">
        <f t="shared" ca="1" si="14"/>
        <v>21</v>
      </c>
      <c r="AJ18">
        <f t="shared" ref="AJ18:AJ20" ca="1" si="16">$AJ$5-AH18</f>
        <v>-2</v>
      </c>
    </row>
    <row r="19" spans="1:36" x14ac:dyDescent="0.25">
      <c r="A19">
        <v>15</v>
      </c>
      <c r="B19">
        <f t="shared" si="3"/>
        <v>4</v>
      </c>
      <c r="C19">
        <v>3</v>
      </c>
      <c r="D19">
        <v>3</v>
      </c>
      <c r="E19" t="s">
        <v>12</v>
      </c>
      <c r="F19">
        <f ca="1">VLOOKUP(3,'Aleatorios NoAcumulativos'!$A$96:$M$106,4,0)</f>
        <v>0</v>
      </c>
      <c r="H19">
        <f t="shared" ca="1" si="4"/>
        <v>0</v>
      </c>
      <c r="I19">
        <f>HLOOKUP($I$3,'Servicio Militar'!$C$1:$Y$25,'H Generales'!$A19+2,0)</f>
        <v>0</v>
      </c>
      <c r="J19">
        <f ca="1">IF($J$3="Servicio Activo",0,HLOOKUP($J$3,Departamentos!$D$3:$BJ$27,'H Generales'!$A19+2,0))</f>
        <v>0</v>
      </c>
      <c r="K19">
        <f ca="1">VLOOKUP(E19,'Random HG'!$E$3:$N$25,10,0)</f>
        <v>1</v>
      </c>
      <c r="L19">
        <f t="shared" ca="1" si="11"/>
        <v>1</v>
      </c>
      <c r="R19">
        <f t="shared" ca="1" si="5"/>
        <v>1</v>
      </c>
      <c r="S19">
        <f t="shared" ca="1" si="6"/>
        <v>1</v>
      </c>
      <c r="T19">
        <f t="shared" ca="1" si="12"/>
        <v>14</v>
      </c>
      <c r="U19" s="22" t="str">
        <f ca="1">IF(T19=1,IF(SUM($U$5:U18)=0,1,""),"")</f>
        <v/>
      </c>
      <c r="V19" s="22" t="str">
        <f ca="1">IF(T19=2,IF(SUM($V$5:V18)=0,2,""),"")</f>
        <v/>
      </c>
      <c r="W19" s="22">
        <f t="shared" ca="1" si="7"/>
        <v>0</v>
      </c>
      <c r="X19">
        <f t="shared" ca="1" si="8"/>
        <v>1</v>
      </c>
      <c r="Y19">
        <f ca="1">VLOOKUP(E19,Revelación!$B$2:$C$74,2,0)</f>
        <v>0</v>
      </c>
      <c r="Z19">
        <f t="shared" ca="1" si="9"/>
        <v>1</v>
      </c>
      <c r="AB19">
        <f t="shared" ca="1" si="13"/>
        <v>1</v>
      </c>
      <c r="AC19">
        <f t="shared" ca="1" si="1"/>
        <v>1</v>
      </c>
      <c r="AD19">
        <f t="shared" ca="1" si="10"/>
        <v>0</v>
      </c>
      <c r="AG19">
        <f t="shared" ca="1" si="2"/>
        <v>0</v>
      </c>
      <c r="AH19">
        <v>14</v>
      </c>
      <c r="AI19">
        <f t="shared" ca="1" si="14"/>
        <v>22</v>
      </c>
      <c r="AJ19">
        <f t="shared" ca="1" si="16"/>
        <v>-3</v>
      </c>
    </row>
    <row r="20" spans="1:36" x14ac:dyDescent="0.25">
      <c r="A20">
        <v>16</v>
      </c>
      <c r="B20">
        <f t="shared" si="3"/>
        <v>5</v>
      </c>
      <c r="C20">
        <v>4</v>
      </c>
      <c r="D20">
        <v>3</v>
      </c>
      <c r="E20" t="s">
        <v>13</v>
      </c>
      <c r="F20">
        <f ca="1">VLOOKUP(4,'Aleatorios NoAcumulativos'!$A$96:$M$106,4,0)</f>
        <v>0</v>
      </c>
      <c r="H20">
        <f t="shared" ca="1" si="4"/>
        <v>0</v>
      </c>
      <c r="I20">
        <f ca="1">HLOOKUP($I$3,'Servicio Militar'!$C$1:$Y$25,'H Generales'!$A20+2,0)</f>
        <v>0</v>
      </c>
      <c r="J20">
        <f ca="1">IF($J$3="Servicio Activo",0,HLOOKUP($J$3,Departamentos!$D$3:$BJ$27,'H Generales'!$A20+2,0))</f>
        <v>4</v>
      </c>
      <c r="K20">
        <f ca="1">VLOOKUP(E20,'Random HG'!$E$3:$N$25,10,0)</f>
        <v>0</v>
      </c>
      <c r="L20">
        <f t="shared" ca="1" si="11"/>
        <v>4</v>
      </c>
      <c r="R20">
        <f t="shared" ca="1" si="5"/>
        <v>4</v>
      </c>
      <c r="S20">
        <f t="shared" ca="1" si="6"/>
        <v>4</v>
      </c>
      <c r="T20">
        <f t="shared" ca="1" si="12"/>
        <v>11</v>
      </c>
      <c r="U20" s="22" t="str">
        <f ca="1">IF(T20=1,IF(SUM($U$5:U19)=0,1,""),"")</f>
        <v/>
      </c>
      <c r="V20" s="22" t="str">
        <f ca="1">IF(T20=2,IF(SUM($V$5:V19)=0,2,""),"")</f>
        <v/>
      </c>
      <c r="W20" s="22">
        <f t="shared" ca="1" si="7"/>
        <v>0</v>
      </c>
      <c r="X20">
        <f t="shared" ca="1" si="8"/>
        <v>4</v>
      </c>
      <c r="Y20">
        <f ca="1">VLOOKUP(E20,Revelación!$B$2:$C$74,2,0)</f>
        <v>0</v>
      </c>
      <c r="Z20">
        <f t="shared" ca="1" si="9"/>
        <v>4</v>
      </c>
      <c r="AB20">
        <f t="shared" ca="1" si="13"/>
        <v>4</v>
      </c>
      <c r="AC20">
        <f t="shared" ca="1" si="1"/>
        <v>4</v>
      </c>
      <c r="AD20">
        <f t="shared" ca="1" si="10"/>
        <v>0</v>
      </c>
      <c r="AG20">
        <f t="shared" ca="1" si="2"/>
        <v>0</v>
      </c>
      <c r="AH20">
        <v>15</v>
      </c>
      <c r="AI20">
        <f t="shared" ca="1" si="14"/>
        <v>23</v>
      </c>
      <c r="AJ20">
        <f t="shared" ca="1" si="16"/>
        <v>-4</v>
      </c>
    </row>
    <row r="21" spans="1:36" x14ac:dyDescent="0.25">
      <c r="A21">
        <v>17</v>
      </c>
      <c r="B21">
        <f t="shared" si="3"/>
        <v>4</v>
      </c>
      <c r="C21">
        <v>3</v>
      </c>
      <c r="D21">
        <v>4</v>
      </c>
      <c r="E21" t="s">
        <v>14</v>
      </c>
      <c r="F21">
        <f ca="1">VLOOKUP(5,'Aleatorios NoAcumulativos'!$A$96:$M$106,4,0)</f>
        <v>0</v>
      </c>
      <c r="H21">
        <f t="shared" ca="1" si="4"/>
        <v>0</v>
      </c>
      <c r="I21">
        <f>HLOOKUP($I$3,'Servicio Militar'!$C$1:$Y$25,'H Generales'!$A21+2,0)</f>
        <v>0</v>
      </c>
      <c r="J21">
        <f ca="1">IF($J$3="Servicio Activo",0,HLOOKUP($J$3,Departamentos!$D$3:$BJ$27,'H Generales'!$A21+2,0))</f>
        <v>0</v>
      </c>
      <c r="K21">
        <f ca="1">VLOOKUP(E21,'Random HG'!$E$3:$N$25,10,0)</f>
        <v>0</v>
      </c>
      <c r="L21" t="str">
        <f t="shared" ca="1" si="11"/>
        <v/>
      </c>
      <c r="R21" t="str">
        <f t="shared" ca="1" si="5"/>
        <v/>
      </c>
      <c r="S21" t="str">
        <f t="shared" ca="1" si="6"/>
        <v/>
      </c>
      <c r="T21" t="str">
        <f t="shared" ca="1" si="12"/>
        <v/>
      </c>
      <c r="U21" s="22" t="str">
        <f ca="1">IF(T21=1,IF(SUM($U$5:U20)=0,1,""),"")</f>
        <v/>
      </c>
      <c r="V21" s="22" t="str">
        <f ca="1">IF(T21=2,IF(SUM($V$5:V20)=0,2,""),"")</f>
        <v/>
      </c>
      <c r="W21" s="22">
        <f t="shared" ca="1" si="7"/>
        <v>0</v>
      </c>
      <c r="X21" t="str">
        <f t="shared" ca="1" si="8"/>
        <v/>
      </c>
      <c r="Y21">
        <f ca="1">VLOOKUP(E21,Revelación!$B$2:$C$74,2,0)</f>
        <v>0</v>
      </c>
      <c r="Z21" t="str">
        <f t="shared" ca="1" si="9"/>
        <v/>
      </c>
      <c r="AB21" t="str">
        <f t="shared" ca="1" si="13"/>
        <v/>
      </c>
      <c r="AC21" t="str">
        <f t="shared" ca="1" si="1"/>
        <v/>
      </c>
      <c r="AD21">
        <f t="shared" ca="1" si="10"/>
        <v>0</v>
      </c>
    </row>
    <row r="22" spans="1:36" x14ac:dyDescent="0.25">
      <c r="A22">
        <v>18</v>
      </c>
      <c r="B22">
        <f t="shared" si="3"/>
        <v>4</v>
      </c>
      <c r="C22">
        <v>5</v>
      </c>
      <c r="D22">
        <v>4</v>
      </c>
      <c r="E22" t="s">
        <v>15</v>
      </c>
      <c r="F22">
        <f ca="1">VLOOKUP(6,'Aleatorios NoAcumulativos'!$A$96:$M$106,4,0)</f>
        <v>0</v>
      </c>
      <c r="H22">
        <f t="shared" ca="1" si="4"/>
        <v>0</v>
      </c>
      <c r="I22">
        <f ca="1">HLOOKUP($I$3,'Servicio Militar'!$C$1:$Y$25,'H Generales'!$A22+2,0)</f>
        <v>0</v>
      </c>
      <c r="J22">
        <f ca="1">IF($J$3="Servicio Activo",0,HLOOKUP($J$3,Departamentos!$D$3:$BJ$27,'H Generales'!$A22+2,0))</f>
        <v>0</v>
      </c>
      <c r="K22">
        <f ca="1">VLOOKUP(E22,'Random HG'!$E$3:$N$25,10,0)</f>
        <v>0</v>
      </c>
      <c r="L22" t="str">
        <f t="shared" ca="1" si="11"/>
        <v/>
      </c>
      <c r="R22" t="str">
        <f t="shared" ca="1" si="5"/>
        <v/>
      </c>
      <c r="S22" t="str">
        <f t="shared" ca="1" si="6"/>
        <v/>
      </c>
      <c r="T22" t="str">
        <f t="shared" ca="1" si="12"/>
        <v/>
      </c>
      <c r="U22" s="22" t="str">
        <f ca="1">IF(T22=1,IF(SUM($U$5:U21)=0,1,""),"")</f>
        <v/>
      </c>
      <c r="V22" s="22" t="str">
        <f ca="1">IF(T22=2,IF(SUM($V$5:V21)=0,2,""),"")</f>
        <v/>
      </c>
      <c r="W22" s="22">
        <f t="shared" ca="1" si="7"/>
        <v>0</v>
      </c>
      <c r="X22" t="str">
        <f t="shared" ca="1" si="8"/>
        <v/>
      </c>
      <c r="Y22">
        <f ca="1">VLOOKUP(E22,Revelación!$B$2:$C$74,2,0)</f>
        <v>0</v>
      </c>
      <c r="Z22" t="str">
        <f t="shared" ca="1" si="9"/>
        <v/>
      </c>
      <c r="AB22" t="str">
        <f t="shared" ca="1" si="13"/>
        <v/>
      </c>
      <c r="AC22" t="str">
        <f t="shared" ca="1" si="1"/>
        <v/>
      </c>
      <c r="AD22">
        <f t="shared" ca="1" si="10"/>
        <v>0</v>
      </c>
    </row>
    <row r="23" spans="1:36" x14ac:dyDescent="0.25">
      <c r="A23">
        <v>19</v>
      </c>
      <c r="B23">
        <f t="shared" si="3"/>
        <v>2</v>
      </c>
      <c r="C23">
        <v>6</v>
      </c>
      <c r="D23">
        <v>1</v>
      </c>
      <c r="E23" t="s">
        <v>16</v>
      </c>
      <c r="F23">
        <f ca="1">VLOOKUP(7,'Aleatorios NoAcumulativos'!$A$96:$M$106,4,0)</f>
        <v>0</v>
      </c>
      <c r="H23">
        <f t="shared" ca="1" si="4"/>
        <v>0</v>
      </c>
      <c r="I23">
        <f>HLOOKUP($I$3,'Servicio Militar'!$C$1:$Y$25,'H Generales'!$A23+2,0)</f>
        <v>1</v>
      </c>
      <c r="J23">
        <f ca="1">IF($J$3="Servicio Activo",0,HLOOKUP($J$3,Departamentos!$D$3:$BJ$27,'H Generales'!$A23+2,0))</f>
        <v>0</v>
      </c>
      <c r="K23">
        <f ca="1">VLOOKUP(E23,'Random HG'!$E$3:$N$25,10,0)</f>
        <v>0</v>
      </c>
      <c r="L23">
        <f t="shared" ca="1" si="11"/>
        <v>1</v>
      </c>
      <c r="R23">
        <f t="shared" ca="1" si="5"/>
        <v>1</v>
      </c>
      <c r="S23">
        <f t="shared" ca="1" si="6"/>
        <v>1</v>
      </c>
      <c r="T23">
        <f t="shared" ca="1" si="12"/>
        <v>14</v>
      </c>
      <c r="U23" s="22" t="str">
        <f ca="1">IF(T23=1,IF(SUM($U$5:U22)=0,1,""),"")</f>
        <v/>
      </c>
      <c r="V23" s="22" t="str">
        <f ca="1">IF(T23=2,IF(SUM($V$5:V22)=0,2,""),"")</f>
        <v/>
      </c>
      <c r="W23" s="22">
        <f t="shared" ca="1" si="7"/>
        <v>0</v>
      </c>
      <c r="X23">
        <f t="shared" ca="1" si="8"/>
        <v>1</v>
      </c>
      <c r="Y23">
        <f ca="1">VLOOKUP(E23,Revelación!$B$2:$C$74,2,0)</f>
        <v>0</v>
      </c>
      <c r="Z23">
        <f t="shared" ca="1" si="9"/>
        <v>1</v>
      </c>
      <c r="AB23">
        <f t="shared" ca="1" si="13"/>
        <v>1</v>
      </c>
      <c r="AC23">
        <f t="shared" ca="1" si="1"/>
        <v>1</v>
      </c>
      <c r="AD23">
        <f t="shared" ca="1" si="10"/>
        <v>0</v>
      </c>
    </row>
    <row r="24" spans="1:36" x14ac:dyDescent="0.25">
      <c r="A24">
        <v>20</v>
      </c>
      <c r="B24">
        <f t="shared" si="3"/>
        <v>2</v>
      </c>
      <c r="C24">
        <v>6</v>
      </c>
      <c r="D24">
        <v>2</v>
      </c>
      <c r="E24" t="s">
        <v>17</v>
      </c>
      <c r="F24">
        <f ca="1">VLOOKUP(8,'Aleatorios NoAcumulativos'!$A$96:$M$106,4,0)</f>
        <v>0</v>
      </c>
      <c r="H24">
        <f t="shared" ca="1" si="4"/>
        <v>0</v>
      </c>
      <c r="I24">
        <f>HLOOKUP($I$3,'Servicio Militar'!$C$1:$Y$25,'H Generales'!$A24+2,0)</f>
        <v>0</v>
      </c>
      <c r="J24">
        <f ca="1">IF($J$3="Servicio Activo",0,HLOOKUP($J$3,Departamentos!$D$3:$BJ$27,'H Generales'!$A24+2,0))</f>
        <v>0</v>
      </c>
      <c r="K24">
        <f ca="1">VLOOKUP(E24,'Random HG'!$E$3:$N$25,10,0)</f>
        <v>0</v>
      </c>
      <c r="L24" t="str">
        <f t="shared" ca="1" si="11"/>
        <v/>
      </c>
      <c r="R24" t="str">
        <f t="shared" ca="1" si="5"/>
        <v/>
      </c>
      <c r="S24" t="str">
        <f t="shared" ca="1" si="6"/>
        <v/>
      </c>
      <c r="T24" t="str">
        <f t="shared" ca="1" si="12"/>
        <v/>
      </c>
      <c r="U24" s="22" t="str">
        <f ca="1">IF(T24=1,IF(SUM($U$5:U23)=0,1,""),"")</f>
        <v/>
      </c>
      <c r="V24" s="22" t="str">
        <f ca="1">IF(T24=2,IF(SUM($V$5:V23)=0,2,""),"")</f>
        <v/>
      </c>
      <c r="W24" s="22">
        <f t="shared" ca="1" si="7"/>
        <v>0</v>
      </c>
      <c r="X24" t="str">
        <f t="shared" ca="1" si="8"/>
        <v/>
      </c>
      <c r="Y24">
        <f ca="1">VLOOKUP(E24,Revelación!$B$2:$C$74,2,0)</f>
        <v>0</v>
      </c>
      <c r="Z24" t="str">
        <f t="shared" ca="1" si="9"/>
        <v/>
      </c>
      <c r="AB24" t="str">
        <f t="shared" ca="1" si="13"/>
        <v/>
      </c>
      <c r="AC24" t="str">
        <f t="shared" ca="1" si="1"/>
        <v/>
      </c>
      <c r="AD24">
        <f t="shared" ca="1" si="10"/>
        <v>0</v>
      </c>
    </row>
    <row r="25" spans="1:36" x14ac:dyDescent="0.25">
      <c r="A25">
        <v>21</v>
      </c>
      <c r="B25">
        <f t="shared" si="3"/>
        <v>3</v>
      </c>
      <c r="C25">
        <v>2</v>
      </c>
      <c r="D25">
        <v>3</v>
      </c>
      <c r="E25" t="s">
        <v>68</v>
      </c>
      <c r="F25">
        <f ca="1">4+VLOOKUP(9,'Aleatorios NoAcumulativos'!$A$96:$M$106,4,0)</f>
        <v>4</v>
      </c>
      <c r="G25">
        <v>4</v>
      </c>
      <c r="H25">
        <f t="shared" ca="1" si="4"/>
        <v>4</v>
      </c>
      <c r="I25">
        <f ca="1">HLOOKUP($I$3,'Servicio Militar'!$C$1:$Y$25,'H Generales'!$A25+2,0)</f>
        <v>2</v>
      </c>
      <c r="J25">
        <f ca="1">IF($J$3="Servicio Activo",0,HLOOKUP($J$3,Departamentos!$D$3:$BJ$27,'H Generales'!$A25+2,0))</f>
        <v>0</v>
      </c>
      <c r="K25">
        <f ca="1">VLOOKUP(E25,'Random HG'!$E$3:$N$25,10,0)</f>
        <v>0</v>
      </c>
      <c r="L25">
        <f t="shared" ca="1" si="11"/>
        <v>6</v>
      </c>
      <c r="N25" s="22">
        <f ca="1">IF(L25-N4&lt;0,0,L25-N4)</f>
        <v>0</v>
      </c>
      <c r="P25" s="22">
        <f ca="1">IF(L25-P4&gt;0,0,P4-L25)</f>
        <v>2</v>
      </c>
      <c r="R25">
        <f t="shared" ca="1" si="5"/>
        <v>8</v>
      </c>
      <c r="S25">
        <f t="shared" ca="1" si="6"/>
        <v>8</v>
      </c>
      <c r="T25">
        <f t="shared" ca="1" si="12"/>
        <v>2</v>
      </c>
      <c r="U25" s="22" t="str">
        <f ca="1">IF(T25=1,IF(SUM($U$5:U24)=0,1,""),"")</f>
        <v/>
      </c>
      <c r="V25" s="22" t="str">
        <f ca="1">IF(T25=2,IF(SUM($V$5:V24)=0,2,""),"")</f>
        <v/>
      </c>
      <c r="W25" s="22">
        <f t="shared" ca="1" si="7"/>
        <v>0</v>
      </c>
      <c r="X25">
        <f t="shared" ca="1" si="8"/>
        <v>8</v>
      </c>
      <c r="Y25">
        <f ca="1">VLOOKUP(E25,Revelación!$B$2:$C$74,2,0)</f>
        <v>0</v>
      </c>
      <c r="Z25">
        <f t="shared" ca="1" si="9"/>
        <v>8</v>
      </c>
      <c r="AB25">
        <f t="shared" ca="1" si="13"/>
        <v>8</v>
      </c>
      <c r="AC25">
        <f t="shared" ca="1" si="1"/>
        <v>8</v>
      </c>
      <c r="AD25">
        <f t="shared" ca="1" si="10"/>
        <v>0</v>
      </c>
    </row>
    <row r="26" spans="1:36" x14ac:dyDescent="0.25">
      <c r="A26">
        <v>22</v>
      </c>
      <c r="B26">
        <f t="shared" si="3"/>
        <v>5</v>
      </c>
      <c r="C26">
        <v>4</v>
      </c>
      <c r="D26">
        <v>4</v>
      </c>
      <c r="E26" t="s">
        <v>18</v>
      </c>
      <c r="F26">
        <f ca="1">VLOOKUP(10,'Aleatorios NoAcumulativos'!$A$96:$M$106,4,0)</f>
        <v>0</v>
      </c>
      <c r="H26">
        <f t="shared" ca="1" si="4"/>
        <v>0</v>
      </c>
      <c r="I26">
        <f ca="1">HLOOKUP($I$3,'Servicio Militar'!$C$1:$Y$25,'H Generales'!$A26+2,0)</f>
        <v>5</v>
      </c>
      <c r="J26">
        <f ca="1">IF($J$3="Servicio Activo",0,HLOOKUP($J$3,Departamentos!$D$3:$BJ$27,'H Generales'!$A26+2,0))</f>
        <v>6</v>
      </c>
      <c r="K26">
        <f ca="1">VLOOKUP(E26,'Random HG'!$E$3:$N$25,10,0)</f>
        <v>0</v>
      </c>
      <c r="L26">
        <f t="shared" ca="1" si="11"/>
        <v>11</v>
      </c>
      <c r="R26">
        <f t="shared" ca="1" si="5"/>
        <v>11</v>
      </c>
      <c r="S26">
        <f t="shared" ca="1" si="6"/>
        <v>11</v>
      </c>
      <c r="T26">
        <f t="shared" ca="1" si="12"/>
        <v>1</v>
      </c>
      <c r="U26" s="22">
        <f ca="1">IF(T26=1,IF(SUM($U$5:U25)=0,1,""),"")</f>
        <v>1</v>
      </c>
      <c r="V26" s="22" t="str">
        <f ca="1">IF(T26=2,IF(SUM($V$5:V25)=0,2,""),"")</f>
        <v/>
      </c>
      <c r="W26" s="22">
        <f t="shared" ca="1" si="7"/>
        <v>1</v>
      </c>
      <c r="X26">
        <f t="shared" ca="1" si="8"/>
        <v>11</v>
      </c>
      <c r="Y26">
        <f ca="1">VLOOKUP(E26,Revelación!$B$2:$C$74,2,0)</f>
        <v>0</v>
      </c>
      <c r="Z26">
        <f t="shared" ca="1" si="9"/>
        <v>11</v>
      </c>
      <c r="AB26">
        <f t="shared" ca="1" si="13"/>
        <v>11</v>
      </c>
      <c r="AC26">
        <f t="shared" ca="1" si="1"/>
        <v>11</v>
      </c>
      <c r="AD26">
        <f t="shared" ca="1" si="10"/>
        <v>0</v>
      </c>
    </row>
    <row r="27" spans="1:36" x14ac:dyDescent="0.25">
      <c r="A27">
        <v>23</v>
      </c>
      <c r="B27">
        <f t="shared" si="3"/>
        <v>5</v>
      </c>
      <c r="C27">
        <v>4</v>
      </c>
      <c r="D27">
        <v>5</v>
      </c>
      <c r="E27" t="s">
        <v>19</v>
      </c>
      <c r="F27">
        <f ca="1">VLOOKUP(11,'Aleatorios NoAcumulativos'!$A$96:$M$106,4,0)</f>
        <v>1</v>
      </c>
      <c r="H27">
        <f t="shared" ca="1" si="4"/>
        <v>0</v>
      </c>
      <c r="I27">
        <f ca="1">HLOOKUP($I$3,'Servicio Militar'!$C$1:$Y$25,'H Generales'!$A27+2,0)</f>
        <v>0</v>
      </c>
      <c r="J27">
        <f ca="1">IF($J$3="Servicio Activo",0,HLOOKUP($J$3,Departamentos!$D$3:$BJ$27,'H Generales'!$A27+2,0))</f>
        <v>5</v>
      </c>
      <c r="K27">
        <f ca="1">VLOOKUP(E27,'Random HG'!$E$3:$N$25,10,0)</f>
        <v>1</v>
      </c>
      <c r="L27">
        <f t="shared" ref="L27" ca="1" si="17">IF(SUM(H27:K27)=0,"",SUM(H27:K27))</f>
        <v>6</v>
      </c>
      <c r="R27">
        <f t="shared" ca="1" si="5"/>
        <v>6</v>
      </c>
      <c r="S27">
        <f t="shared" ca="1" si="6"/>
        <v>6</v>
      </c>
      <c r="T27">
        <f t="shared" ca="1" si="12"/>
        <v>9</v>
      </c>
      <c r="U27" s="22" t="str">
        <f ca="1">IF(T27=1,IF(SUM($U$5:U26)=0,1,""),"")</f>
        <v/>
      </c>
      <c r="V27" s="22" t="str">
        <f ca="1">IF(T27=2,IF(SUM($V$5:V26)=0,2,""),"")</f>
        <v/>
      </c>
      <c r="W27" s="22">
        <f t="shared" ref="W27" ca="1" si="18">SUM(U27:V27)</f>
        <v>0</v>
      </c>
      <c r="X27">
        <f t="shared" ref="X27" ca="1" si="19">IF(W27=1,VLOOKUP($X$4,$AH$5:$AJ$20,3,0),IF(W27=2,VLOOKUP($X$4,$AH$5:$AJ$20,2,0),S27))</f>
        <v>6</v>
      </c>
      <c r="Y27">
        <f ca="1">VLOOKUP(E27,Revelación!$B$2:$C$74,2,0)</f>
        <v>0</v>
      </c>
      <c r="Z27">
        <f t="shared" ca="1" si="9"/>
        <v>6</v>
      </c>
      <c r="AB27">
        <f t="shared" ca="1" si="13"/>
        <v>6</v>
      </c>
      <c r="AC27">
        <f t="shared" ca="1" si="1"/>
        <v>6</v>
      </c>
      <c r="AD27">
        <f t="shared" ca="1" si="10"/>
        <v>0</v>
      </c>
    </row>
    <row r="29" spans="1:36" x14ac:dyDescent="0.25">
      <c r="I29" t="s">
        <v>199</v>
      </c>
      <c r="J29">
        <f ca="1">SUM(I5:J27)</f>
        <v>58</v>
      </c>
      <c r="K29" t="s">
        <v>183</v>
      </c>
      <c r="L29">
        <f ca="1">SUM(L5:L27)-SUM(G5:G27)</f>
        <v>65</v>
      </c>
      <c r="N29" s="22">
        <f ca="1">SUM(N5:N27)</f>
        <v>0</v>
      </c>
      <c r="P29" s="22">
        <f ca="1">SUM(P5:P27)</f>
        <v>6</v>
      </c>
      <c r="R29">
        <f ca="1">SUM(R5:R27)-SUM(H5:H27)</f>
        <v>65</v>
      </c>
      <c r="S29">
        <f ca="1">SUM(S5:S27)-SUM(H5:H27)</f>
        <v>65</v>
      </c>
      <c r="X29">
        <f ca="1">SUM(X5:X27)-SUM(H5:H27)</f>
        <v>65</v>
      </c>
      <c r="Z29">
        <f ca="1">SUM(Z5:Z27)-SUM(H5:H27)</f>
        <v>64</v>
      </c>
    </row>
  </sheetData>
  <mergeCells count="1">
    <mergeCell ref="T2:W2"/>
  </mergeCells>
  <phoneticPr fontId="11" type="noConversion"/>
  <conditionalFormatting sqref="C5:C27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L74"/>
  <sheetViews>
    <sheetView topLeftCell="A28" workbookViewId="0">
      <selection activeCell="I41" sqref="I41:I51"/>
    </sheetView>
  </sheetViews>
  <sheetFormatPr baseColWidth="10" defaultRowHeight="15" x14ac:dyDescent="0.25"/>
  <cols>
    <col min="9" max="9" width="15.7109375" bestFit="1" customWidth="1"/>
    <col min="10" max="10" width="25.28515625" bestFit="1" customWidth="1"/>
    <col min="11" max="11" width="14.42578125" bestFit="1" customWidth="1"/>
    <col min="12" max="12" width="11" customWidth="1"/>
  </cols>
  <sheetData>
    <row r="1" spans="1:12" x14ac:dyDescent="0.25">
      <c r="C1" t="str">
        <f ca="1">'Tablas de Selección'!D187</f>
        <v>Cosas que la humanidad no debería saber</v>
      </c>
      <c r="H1" t="s">
        <v>262</v>
      </c>
      <c r="I1" t="s">
        <v>258</v>
      </c>
      <c r="J1" t="s">
        <v>259</v>
      </c>
      <c r="K1" t="s">
        <v>260</v>
      </c>
      <c r="L1" t="s">
        <v>261</v>
      </c>
    </row>
    <row r="2" spans="1:12" x14ac:dyDescent="0.25">
      <c r="A2">
        <v>2</v>
      </c>
      <c r="B2" t="s">
        <v>0</v>
      </c>
      <c r="C2">
        <f ca="1">HLOOKUP($C$1,$H$1:$L$74,A2,0)</f>
        <v>0</v>
      </c>
      <c r="D2">
        <f ca="1">RANDBETWEEN(1,20)</f>
        <v>17</v>
      </c>
      <c r="E2">
        <v>1</v>
      </c>
      <c r="F2">
        <v>1</v>
      </c>
      <c r="G2" t="s">
        <v>0</v>
      </c>
      <c r="K2">
        <f t="shared" ref="K2:K13" ca="1" si="0">IF($D$6=E2,1,0)+IF($D$5=E2,1,0)+IF($D$4=E2,1,0)+IF($D$3=E2,1,0)+IF($D$2=E2,1,0)</f>
        <v>0</v>
      </c>
    </row>
    <row r="3" spans="1:12" x14ac:dyDescent="0.25">
      <c r="A3">
        <v>3</v>
      </c>
      <c r="B3" t="s">
        <v>1</v>
      </c>
      <c r="C3">
        <f t="shared" ref="C3:C66" ca="1" si="1">HLOOKUP($C$1,$H$1:$L$74,A3,0)</f>
        <v>0</v>
      </c>
      <c r="D3">
        <f t="shared" ref="D3:D6" ca="1" si="2">RANDBETWEEN(1,20)</f>
        <v>18</v>
      </c>
      <c r="E3">
        <v>2</v>
      </c>
      <c r="F3">
        <v>1</v>
      </c>
      <c r="G3" t="s">
        <v>1</v>
      </c>
      <c r="K3">
        <f t="shared" ca="1" si="0"/>
        <v>0</v>
      </c>
    </row>
    <row r="4" spans="1:12" x14ac:dyDescent="0.25">
      <c r="A4">
        <v>4</v>
      </c>
      <c r="B4" t="s">
        <v>2</v>
      </c>
      <c r="C4">
        <f t="shared" ca="1" si="1"/>
        <v>0</v>
      </c>
      <c r="D4">
        <f t="shared" ca="1" si="2"/>
        <v>20</v>
      </c>
      <c r="E4">
        <v>3</v>
      </c>
      <c r="F4">
        <v>1</v>
      </c>
      <c r="G4" t="s">
        <v>2</v>
      </c>
      <c r="K4">
        <f t="shared" ca="1" si="0"/>
        <v>0</v>
      </c>
    </row>
    <row r="5" spans="1:12" x14ac:dyDescent="0.25">
      <c r="A5">
        <v>5</v>
      </c>
      <c r="B5" t="s">
        <v>3</v>
      </c>
      <c r="C5">
        <f t="shared" ca="1" si="1"/>
        <v>0</v>
      </c>
      <c r="D5">
        <f t="shared" ca="1" si="2"/>
        <v>14</v>
      </c>
      <c r="E5">
        <v>4</v>
      </c>
      <c r="F5">
        <v>1</v>
      </c>
      <c r="G5" t="s">
        <v>3</v>
      </c>
      <c r="K5">
        <f t="shared" ca="1" si="0"/>
        <v>0</v>
      </c>
    </row>
    <row r="6" spans="1:12" x14ac:dyDescent="0.25">
      <c r="A6">
        <v>6</v>
      </c>
      <c r="B6" t="s">
        <v>4</v>
      </c>
      <c r="C6">
        <f t="shared" ca="1" si="1"/>
        <v>0</v>
      </c>
      <c r="D6">
        <f t="shared" ca="1" si="2"/>
        <v>19</v>
      </c>
      <c r="E6">
        <v>5</v>
      </c>
      <c r="F6">
        <v>1</v>
      </c>
      <c r="G6" t="s">
        <v>4</v>
      </c>
      <c r="K6">
        <f t="shared" ca="1" si="0"/>
        <v>0</v>
      </c>
    </row>
    <row r="7" spans="1:12" x14ac:dyDescent="0.25">
      <c r="A7">
        <v>7</v>
      </c>
      <c r="B7" t="s">
        <v>5</v>
      </c>
      <c r="C7">
        <f t="shared" ca="1" si="1"/>
        <v>0</v>
      </c>
      <c r="E7">
        <v>6</v>
      </c>
      <c r="F7">
        <v>1</v>
      </c>
      <c r="G7" t="s">
        <v>5</v>
      </c>
      <c r="K7">
        <f t="shared" ca="1" si="0"/>
        <v>0</v>
      </c>
    </row>
    <row r="8" spans="1:12" x14ac:dyDescent="0.25">
      <c r="A8">
        <v>8</v>
      </c>
      <c r="B8" t="s">
        <v>7</v>
      </c>
      <c r="C8">
        <f t="shared" ca="1" si="1"/>
        <v>0</v>
      </c>
      <c r="E8">
        <v>7</v>
      </c>
      <c r="F8">
        <v>1</v>
      </c>
      <c r="G8" t="s">
        <v>7</v>
      </c>
      <c r="K8">
        <f t="shared" ca="1" si="0"/>
        <v>0</v>
      </c>
    </row>
    <row r="9" spans="1:12" x14ac:dyDescent="0.25">
      <c r="A9">
        <v>9</v>
      </c>
      <c r="B9" t="s">
        <v>8</v>
      </c>
      <c r="C9">
        <f t="shared" ca="1" si="1"/>
        <v>0</v>
      </c>
      <c r="E9">
        <v>8</v>
      </c>
      <c r="F9">
        <v>1</v>
      </c>
      <c r="G9" t="s">
        <v>8</v>
      </c>
      <c r="K9">
        <f t="shared" ca="1" si="0"/>
        <v>0</v>
      </c>
    </row>
    <row r="10" spans="1:12" x14ac:dyDescent="0.25">
      <c r="A10">
        <v>10</v>
      </c>
      <c r="B10" t="s">
        <v>65</v>
      </c>
      <c r="C10">
        <f t="shared" ca="1" si="1"/>
        <v>0</v>
      </c>
      <c r="E10">
        <v>9</v>
      </c>
      <c r="F10">
        <v>1</v>
      </c>
      <c r="G10" t="s">
        <v>65</v>
      </c>
      <c r="K10">
        <f t="shared" ca="1" si="0"/>
        <v>0</v>
      </c>
    </row>
    <row r="11" spans="1:12" x14ac:dyDescent="0.25">
      <c r="A11">
        <v>11</v>
      </c>
      <c r="B11" t="s">
        <v>66</v>
      </c>
      <c r="C11">
        <f t="shared" ca="1" si="1"/>
        <v>-1</v>
      </c>
      <c r="E11">
        <v>21</v>
      </c>
      <c r="F11">
        <v>0</v>
      </c>
      <c r="G11" t="s">
        <v>66</v>
      </c>
      <c r="K11">
        <f t="shared" ca="1" si="0"/>
        <v>0</v>
      </c>
      <c r="L11">
        <v>-1</v>
      </c>
    </row>
    <row r="12" spans="1:12" x14ac:dyDescent="0.25">
      <c r="A12">
        <v>12</v>
      </c>
      <c r="B12" t="s">
        <v>9</v>
      </c>
      <c r="C12">
        <f t="shared" ca="1" si="1"/>
        <v>0</v>
      </c>
      <c r="E12">
        <v>10</v>
      </c>
      <c r="F12">
        <v>1</v>
      </c>
      <c r="G12" t="s">
        <v>9</v>
      </c>
      <c r="K12">
        <f t="shared" ca="1" si="0"/>
        <v>0</v>
      </c>
    </row>
    <row r="13" spans="1:12" x14ac:dyDescent="0.25">
      <c r="A13">
        <v>13</v>
      </c>
      <c r="B13" t="s">
        <v>10</v>
      </c>
      <c r="C13">
        <f t="shared" ca="1" si="1"/>
        <v>0</v>
      </c>
      <c r="E13">
        <v>11</v>
      </c>
      <c r="F13">
        <v>1</v>
      </c>
      <c r="G13" t="s">
        <v>10</v>
      </c>
      <c r="K13">
        <f t="shared" ca="1" si="0"/>
        <v>0</v>
      </c>
    </row>
    <row r="14" spans="1:12" x14ac:dyDescent="0.25">
      <c r="A14">
        <v>14</v>
      </c>
      <c r="B14" t="s">
        <v>67</v>
      </c>
      <c r="C14">
        <f t="shared" ca="1" si="1"/>
        <v>0</v>
      </c>
      <c r="E14">
        <v>22</v>
      </c>
      <c r="F14">
        <v>0</v>
      </c>
      <c r="G14" t="s">
        <v>67</v>
      </c>
      <c r="J14">
        <f ca="1">-VLOOKUP(2,'Aleatorios NoAcumulativos2'!$A$4:$D$5,4,0)</f>
        <v>0</v>
      </c>
      <c r="K14">
        <f ca="1">-VLOOKUP(1,Aleatorios!$A$4:$E$5,5,0)</f>
        <v>0</v>
      </c>
    </row>
    <row r="15" spans="1:12" x14ac:dyDescent="0.25">
      <c r="A15">
        <v>15</v>
      </c>
      <c r="B15" t="s">
        <v>11</v>
      </c>
      <c r="C15">
        <f t="shared" ca="1" si="1"/>
        <v>0</v>
      </c>
      <c r="E15">
        <v>12</v>
      </c>
      <c r="F15">
        <v>1</v>
      </c>
      <c r="G15" t="s">
        <v>11</v>
      </c>
      <c r="K15">
        <f t="shared" ref="K15:K21" ca="1" si="3">IF($D$6=E15,1,0)+IF($D$5=E15,1,0)+IF($D$4=E15,1,0)+IF($D$3=E15,1,0)+IF($D$2=E15,1,0)</f>
        <v>0</v>
      </c>
    </row>
    <row r="16" spans="1:12" x14ac:dyDescent="0.25">
      <c r="A16">
        <v>16</v>
      </c>
      <c r="B16" t="s">
        <v>12</v>
      </c>
      <c r="C16">
        <f t="shared" ca="1" si="1"/>
        <v>0</v>
      </c>
      <c r="E16">
        <v>13</v>
      </c>
      <c r="F16">
        <v>1</v>
      </c>
      <c r="G16" t="s">
        <v>12</v>
      </c>
      <c r="K16">
        <f t="shared" ca="1" si="3"/>
        <v>0</v>
      </c>
    </row>
    <row r="17" spans="1:11" x14ac:dyDescent="0.25">
      <c r="A17">
        <v>17</v>
      </c>
      <c r="B17" t="s">
        <v>13</v>
      </c>
      <c r="C17">
        <f t="shared" ca="1" si="1"/>
        <v>0</v>
      </c>
      <c r="E17">
        <v>14</v>
      </c>
      <c r="F17">
        <v>1</v>
      </c>
      <c r="G17" t="s">
        <v>13</v>
      </c>
      <c r="K17">
        <f t="shared" ca="1" si="3"/>
        <v>1</v>
      </c>
    </row>
    <row r="18" spans="1:11" x14ac:dyDescent="0.25">
      <c r="A18">
        <v>18</v>
      </c>
      <c r="B18" t="s">
        <v>14</v>
      </c>
      <c r="C18">
        <f t="shared" ca="1" si="1"/>
        <v>0</v>
      </c>
      <c r="E18">
        <v>15</v>
      </c>
      <c r="F18">
        <v>1</v>
      </c>
      <c r="G18" t="s">
        <v>14</v>
      </c>
      <c r="K18">
        <f t="shared" ca="1" si="3"/>
        <v>0</v>
      </c>
    </row>
    <row r="19" spans="1:11" x14ac:dyDescent="0.25">
      <c r="A19">
        <v>19</v>
      </c>
      <c r="B19" t="s">
        <v>15</v>
      </c>
      <c r="C19">
        <f t="shared" ca="1" si="1"/>
        <v>0</v>
      </c>
      <c r="E19">
        <v>16</v>
      </c>
      <c r="F19">
        <v>1</v>
      </c>
      <c r="G19" t="s">
        <v>15</v>
      </c>
      <c r="K19">
        <f t="shared" ca="1" si="3"/>
        <v>0</v>
      </c>
    </row>
    <row r="20" spans="1:11" x14ac:dyDescent="0.25">
      <c r="A20">
        <v>20</v>
      </c>
      <c r="B20" t="s">
        <v>16</v>
      </c>
      <c r="C20">
        <f t="shared" ca="1" si="1"/>
        <v>0</v>
      </c>
      <c r="E20">
        <v>17</v>
      </c>
      <c r="F20">
        <v>1</v>
      </c>
      <c r="G20" t="s">
        <v>16</v>
      </c>
      <c r="K20">
        <f t="shared" ca="1" si="3"/>
        <v>1</v>
      </c>
    </row>
    <row r="21" spans="1:11" x14ac:dyDescent="0.25">
      <c r="A21">
        <v>21</v>
      </c>
      <c r="B21" t="s">
        <v>17</v>
      </c>
      <c r="C21">
        <f t="shared" ca="1" si="1"/>
        <v>0</v>
      </c>
      <c r="E21">
        <v>18</v>
      </c>
      <c r="F21">
        <v>1</v>
      </c>
      <c r="G21" t="s">
        <v>17</v>
      </c>
      <c r="K21">
        <f t="shared" ca="1" si="3"/>
        <v>1</v>
      </c>
    </row>
    <row r="22" spans="1:11" x14ac:dyDescent="0.25">
      <c r="A22">
        <v>22</v>
      </c>
      <c r="B22" t="s">
        <v>68</v>
      </c>
      <c r="C22">
        <f t="shared" ca="1" si="1"/>
        <v>0</v>
      </c>
      <c r="E22">
        <v>23</v>
      </c>
      <c r="F22">
        <v>0</v>
      </c>
      <c r="G22" t="s">
        <v>68</v>
      </c>
      <c r="J22">
        <f ca="1">-VLOOKUP(1,'Aleatorios NoAcumulativos2'!$A$4:$D$5,4,0)</f>
        <v>-1</v>
      </c>
      <c r="K22">
        <f ca="1">-VLOOKUP(2,Aleatorios!$A$4:$E$5,5,0)</f>
        <v>-2</v>
      </c>
    </row>
    <row r="23" spans="1:11" x14ac:dyDescent="0.25">
      <c r="A23">
        <v>23</v>
      </c>
      <c r="B23" t="s">
        <v>18</v>
      </c>
      <c r="C23">
        <f t="shared" ca="1" si="1"/>
        <v>0</v>
      </c>
      <c r="E23">
        <v>19</v>
      </c>
      <c r="F23">
        <v>1</v>
      </c>
      <c r="G23" t="s">
        <v>18</v>
      </c>
      <c r="K23">
        <f ca="1">IF($D$6=E23,1,0)+IF($D$5=E23,1,0)+IF($D$4=E23,1,0)+IF($D$3=E23,1,0)+IF($D$2=E23,1,0)</f>
        <v>1</v>
      </c>
    </row>
    <row r="24" spans="1:11" x14ac:dyDescent="0.25">
      <c r="A24">
        <v>24</v>
      </c>
      <c r="B24" t="s">
        <v>19</v>
      </c>
      <c r="C24">
        <f t="shared" ca="1" si="1"/>
        <v>0</v>
      </c>
      <c r="E24">
        <v>20</v>
      </c>
      <c r="F24">
        <v>1</v>
      </c>
      <c r="G24" t="s">
        <v>19</v>
      </c>
      <c r="K24">
        <f ca="1">IF($D$6=E24,1,0)+IF($D$5=E24,1,0)+IF($D$4=E24,1,0)+IF($D$3=E24,1,0)+IF($D$2=E24,1,0)</f>
        <v>1</v>
      </c>
    </row>
    <row r="25" spans="1:11" x14ac:dyDescent="0.25">
      <c r="A25">
        <v>25</v>
      </c>
      <c r="C25">
        <f t="shared" ca="1" si="1"/>
        <v>0</v>
      </c>
    </row>
    <row r="26" spans="1:11" x14ac:dyDescent="0.25">
      <c r="A26">
        <v>26</v>
      </c>
      <c r="B26" t="s">
        <v>69</v>
      </c>
      <c r="C26">
        <f t="shared" ca="1" si="1"/>
        <v>0</v>
      </c>
      <c r="G26" t="s">
        <v>69</v>
      </c>
    </row>
    <row r="27" spans="1:11" x14ac:dyDescent="0.25">
      <c r="A27">
        <v>27</v>
      </c>
      <c r="C27">
        <f t="shared" ca="1" si="1"/>
        <v>0</v>
      </c>
    </row>
    <row r="28" spans="1:11" x14ac:dyDescent="0.25">
      <c r="A28">
        <v>28</v>
      </c>
      <c r="B28" t="s">
        <v>20</v>
      </c>
      <c r="C28">
        <f t="shared" ca="1" si="1"/>
        <v>0</v>
      </c>
      <c r="G28" t="s">
        <v>20</v>
      </c>
      <c r="H28">
        <f ca="1">VLOOKUP(G28,'H Investigación'!$C$3:$K$44,7,0)</f>
        <v>1</v>
      </c>
    </row>
    <row r="29" spans="1:11" x14ac:dyDescent="0.25">
      <c r="A29">
        <v>29</v>
      </c>
      <c r="B29" t="s">
        <v>28</v>
      </c>
      <c r="C29">
        <f t="shared" ca="1" si="1"/>
        <v>0</v>
      </c>
      <c r="G29" t="s">
        <v>28</v>
      </c>
      <c r="H29">
        <f ca="1">VLOOKUP(G29,'H Investigación'!$C$3:$K$44,7,0)</f>
        <v>0</v>
      </c>
    </row>
    <row r="30" spans="1:11" x14ac:dyDescent="0.25">
      <c r="A30">
        <v>30</v>
      </c>
      <c r="B30" t="s">
        <v>29</v>
      </c>
      <c r="C30">
        <f t="shared" ca="1" si="1"/>
        <v>0</v>
      </c>
      <c r="G30" t="s">
        <v>29</v>
      </c>
      <c r="H30">
        <f ca="1">VLOOKUP(G30,'H Investigación'!$C$3:$K$44,7,0)</f>
        <v>0</v>
      </c>
    </row>
    <row r="31" spans="1:11" x14ac:dyDescent="0.25">
      <c r="A31">
        <v>31</v>
      </c>
      <c r="B31" t="s">
        <v>30</v>
      </c>
      <c r="C31">
        <f t="shared" ca="1" si="1"/>
        <v>0</v>
      </c>
      <c r="G31" t="s">
        <v>30</v>
      </c>
      <c r="H31">
        <f ca="1">VLOOKUP(G31,'H Investigación'!$C$3:$K$44,7,0)</f>
        <v>1</v>
      </c>
    </row>
    <row r="32" spans="1:11" x14ac:dyDescent="0.25">
      <c r="A32">
        <v>32</v>
      </c>
      <c r="B32" t="s">
        <v>31</v>
      </c>
      <c r="C32">
        <f t="shared" ca="1" si="1"/>
        <v>0</v>
      </c>
      <c r="G32" t="s">
        <v>31</v>
      </c>
      <c r="H32">
        <f ca="1">VLOOKUP(G32,'H Investigación'!$C$3:$K$44,7,0)</f>
        <v>1</v>
      </c>
      <c r="I32">
        <f ca="1">VLOOKUP(2,'Aleatorios NoAcumulativos'!$A$10:$E$12,4,0)</f>
        <v>0</v>
      </c>
    </row>
    <row r="33" spans="1:12" x14ac:dyDescent="0.25">
      <c r="A33">
        <v>33</v>
      </c>
      <c r="B33" t="s">
        <v>32</v>
      </c>
      <c r="C33">
        <f t="shared" ca="1" si="1"/>
        <v>0</v>
      </c>
      <c r="G33" t="s">
        <v>32</v>
      </c>
      <c r="H33">
        <f ca="1">VLOOKUP(G33,'H Investigación'!$C$3:$K$44,7,0)</f>
        <v>0</v>
      </c>
      <c r="I33">
        <f ca="1">VLOOKUP(1,'Aleatorios NoAcumulativos'!$A$10:$E$12,4,0)</f>
        <v>1</v>
      </c>
      <c r="J33">
        <f ca="1">VLOOKUP(1,'Aleatorios NoAcumulativos'!$A$4:$D$5,4,0)</f>
        <v>0</v>
      </c>
      <c r="K33">
        <f ca="1">VLOOKUP(1,'Aleatorios NoAcumulativos'!$A$4:$D$5,4,0)</f>
        <v>0</v>
      </c>
      <c r="L33">
        <f ca="1">VLOOKUP(1,'Aleatorios NoAcumulativos'!$A$4:$D$5,4,0)</f>
        <v>0</v>
      </c>
    </row>
    <row r="34" spans="1:12" x14ac:dyDescent="0.25">
      <c r="A34">
        <v>34</v>
      </c>
      <c r="B34" t="s">
        <v>33</v>
      </c>
      <c r="C34">
        <f t="shared" ca="1" si="1"/>
        <v>0</v>
      </c>
      <c r="G34" t="s">
        <v>33</v>
      </c>
      <c r="H34">
        <f ca="1">VLOOKUP(G34,'H Investigación'!$C$3:$K$44,7,0)</f>
        <v>2</v>
      </c>
    </row>
    <row r="35" spans="1:12" x14ac:dyDescent="0.25">
      <c r="A35">
        <v>35</v>
      </c>
      <c r="B35" t="s">
        <v>34</v>
      </c>
      <c r="C35">
        <f t="shared" ca="1" si="1"/>
        <v>0</v>
      </c>
      <c r="G35" t="s">
        <v>34</v>
      </c>
      <c r="H35">
        <f ca="1">VLOOKUP(G35,'H Investigación'!$C$3:$K$44,7,0)</f>
        <v>2</v>
      </c>
      <c r="I35">
        <f ca="1">VLOOKUP(3,'Aleatorios NoAcumulativos'!$A$10:$E$12,4,0)</f>
        <v>0</v>
      </c>
    </row>
    <row r="36" spans="1:12" x14ac:dyDescent="0.25">
      <c r="A36">
        <v>36</v>
      </c>
      <c r="B36" t="s">
        <v>35</v>
      </c>
      <c r="C36">
        <f t="shared" ca="1" si="1"/>
        <v>0</v>
      </c>
      <c r="G36" t="s">
        <v>35</v>
      </c>
      <c r="H36">
        <f ca="1">VLOOKUP(G36,'H Investigación'!$C$3:$K$44,7,0)</f>
        <v>2</v>
      </c>
    </row>
    <row r="37" spans="1:12" x14ac:dyDescent="0.25">
      <c r="A37">
        <v>37</v>
      </c>
      <c r="B37" t="s">
        <v>36</v>
      </c>
      <c r="C37">
        <f t="shared" ca="1" si="1"/>
        <v>0</v>
      </c>
      <c r="G37" t="s">
        <v>36</v>
      </c>
      <c r="H37">
        <f ca="1">VLOOKUP(G37,'H Investigación'!$C$3:$K$44,7,0)</f>
        <v>0</v>
      </c>
    </row>
    <row r="38" spans="1:12" x14ac:dyDescent="0.25">
      <c r="A38">
        <v>38</v>
      </c>
      <c r="B38" t="s">
        <v>37</v>
      </c>
      <c r="C38">
        <f t="shared" ca="1" si="1"/>
        <v>0</v>
      </c>
      <c r="G38" t="s">
        <v>37</v>
      </c>
      <c r="H38">
        <f ca="1">VLOOKUP(G38,'H Investigación'!$C$3:$K$44,7,0)</f>
        <v>0</v>
      </c>
    </row>
    <row r="39" spans="1:12" x14ac:dyDescent="0.25">
      <c r="A39">
        <v>39</v>
      </c>
      <c r="B39" t="s">
        <v>38</v>
      </c>
      <c r="C39">
        <f t="shared" ca="1" si="1"/>
        <v>1</v>
      </c>
      <c r="E39">
        <f ca="1">RANDBETWEEN(1,MAX(E41:E47,E50:E51))</f>
        <v>3</v>
      </c>
      <c r="F39">
        <f ca="1">RANDBETWEEN(1,MAX(F41:F51))</f>
        <v>3</v>
      </c>
      <c r="G39" t="s">
        <v>38</v>
      </c>
      <c r="H39">
        <f ca="1">VLOOKUP(G39,'H Investigación'!$C$3:$K$44,7,0)</f>
        <v>0</v>
      </c>
      <c r="L39">
        <v>1</v>
      </c>
    </row>
    <row r="40" spans="1:12" x14ac:dyDescent="0.25">
      <c r="A40">
        <v>40</v>
      </c>
      <c r="B40" t="s">
        <v>39</v>
      </c>
      <c r="C40">
        <f t="shared" ca="1" si="1"/>
        <v>0</v>
      </c>
      <c r="G40" t="s">
        <v>39</v>
      </c>
      <c r="H40">
        <f ca="1">VLOOKUP(G40,'H Investigación'!$C$3:$K$44,7,0)</f>
        <v>0</v>
      </c>
    </row>
    <row r="41" spans="1:12" x14ac:dyDescent="0.25">
      <c r="A41">
        <v>41</v>
      </c>
      <c r="B41" s="4" t="s">
        <v>40</v>
      </c>
      <c r="C41">
        <f t="shared" ca="1" si="1"/>
        <v>0</v>
      </c>
      <c r="D41">
        <v>1</v>
      </c>
      <c r="E41">
        <f ca="1">IF(H41&gt;0,1,0)</f>
        <v>0</v>
      </c>
      <c r="F41">
        <f ca="1">IF(H41&gt;0,1,0)</f>
        <v>0</v>
      </c>
      <c r="G41" s="4" t="s">
        <v>40</v>
      </c>
      <c r="H41">
        <f ca="1">VLOOKUP(G41,'H Investigación'!$C$3:$K$44,7,0)</f>
        <v>0</v>
      </c>
      <c r="I41">
        <f ca="1">IF(F41=$F$39,-1,0)</f>
        <v>0</v>
      </c>
      <c r="J41">
        <f ca="1">IF(E41=$E$39,-1,0)</f>
        <v>0</v>
      </c>
    </row>
    <row r="42" spans="1:12" x14ac:dyDescent="0.25">
      <c r="A42">
        <v>42</v>
      </c>
      <c r="B42" s="4" t="s">
        <v>41</v>
      </c>
      <c r="C42">
        <f t="shared" ca="1" si="1"/>
        <v>0</v>
      </c>
      <c r="D42">
        <v>2</v>
      </c>
      <c r="E42">
        <f ca="1">IF(H42&gt;0,1+E41,0)</f>
        <v>1</v>
      </c>
      <c r="F42">
        <f ca="1">IF(H42&gt;0,1+F41,0)</f>
        <v>1</v>
      </c>
      <c r="G42" s="4" t="s">
        <v>41</v>
      </c>
      <c r="H42">
        <f ca="1">VLOOKUP(G42,'H Investigación'!$C$3:$K$44,7,0)</f>
        <v>3</v>
      </c>
      <c r="I42">
        <f t="shared" ref="I42:I51" ca="1" si="4">IF(F42=$F$39,-1,0)</f>
        <v>0</v>
      </c>
      <c r="J42">
        <f ca="1">IF(E42=$E$39,-1,0)</f>
        <v>0</v>
      </c>
    </row>
    <row r="43" spans="1:12" x14ac:dyDescent="0.25">
      <c r="A43">
        <v>43</v>
      </c>
      <c r="B43" s="4" t="s">
        <v>42</v>
      </c>
      <c r="C43">
        <f t="shared" ca="1" si="1"/>
        <v>0</v>
      </c>
      <c r="D43">
        <v>3</v>
      </c>
      <c r="E43">
        <f ca="1">IF(H43&gt;0,1+MAX($E$41:E42),0)</f>
        <v>0</v>
      </c>
      <c r="F43">
        <f ca="1">IF(H43&gt;0,1+MAX($F$41:F42),0)</f>
        <v>0</v>
      </c>
      <c r="G43" s="4" t="s">
        <v>42</v>
      </c>
      <c r="H43">
        <f ca="1">VLOOKUP(G43,'H Investigación'!$C$3:$K$44,7,0)</f>
        <v>0</v>
      </c>
      <c r="I43">
        <f t="shared" ca="1" si="4"/>
        <v>0</v>
      </c>
      <c r="J43">
        <f ca="1">VLOOKUP(2,'Aleatorios NoAcumulativos'!$A$4:$D$5,4,0)+IF(E43=$E$39,-1,0)</f>
        <v>1</v>
      </c>
    </row>
    <row r="44" spans="1:12" x14ac:dyDescent="0.25">
      <c r="A44">
        <v>44</v>
      </c>
      <c r="B44" s="4" t="s">
        <v>43</v>
      </c>
      <c r="C44">
        <f t="shared" ca="1" si="1"/>
        <v>0</v>
      </c>
      <c r="D44">
        <v>4</v>
      </c>
      <c r="E44">
        <f ca="1">IF(H44&gt;0,1+MAX($E$41:E43),0)</f>
        <v>0</v>
      </c>
      <c r="F44">
        <f ca="1">IF(H44&gt;0,1+MAX($F$41:F43),0)</f>
        <v>0</v>
      </c>
      <c r="G44" s="4" t="s">
        <v>43</v>
      </c>
      <c r="H44">
        <f ca="1">VLOOKUP(G44,'H Investigación'!$C$3:$K$44,7,0)</f>
        <v>0</v>
      </c>
      <c r="I44">
        <f t="shared" ca="1" si="4"/>
        <v>0</v>
      </c>
      <c r="J44">
        <f ca="1">IF(E44=$E$39,-1,0)</f>
        <v>0</v>
      </c>
    </row>
    <row r="45" spans="1:12" x14ac:dyDescent="0.25">
      <c r="A45">
        <v>45</v>
      </c>
      <c r="B45" s="4" t="s">
        <v>44</v>
      </c>
      <c r="C45">
        <f t="shared" ca="1" si="1"/>
        <v>0</v>
      </c>
      <c r="D45">
        <v>5</v>
      </c>
      <c r="E45">
        <f ca="1">IF(H45&gt;0,1+MAX($E$41:E44),0)</f>
        <v>0</v>
      </c>
      <c r="F45">
        <f ca="1">IF(H45&gt;0,1+MAX($F$41:F44),0)</f>
        <v>0</v>
      </c>
      <c r="G45" s="4" t="s">
        <v>44</v>
      </c>
      <c r="H45">
        <f ca="1">VLOOKUP(G45,'H Investigación'!$C$3:$K$44,7,0)</f>
        <v>0</v>
      </c>
      <c r="I45">
        <f t="shared" ca="1" si="4"/>
        <v>0</v>
      </c>
      <c r="J45">
        <f t="shared" ref="J45:J47" ca="1" si="5">IF(E45=$E$39,-1,0)</f>
        <v>0</v>
      </c>
    </row>
    <row r="46" spans="1:12" x14ac:dyDescent="0.25">
      <c r="A46">
        <v>46</v>
      </c>
      <c r="B46" s="4" t="s">
        <v>45</v>
      </c>
      <c r="C46">
        <f t="shared" ca="1" si="1"/>
        <v>0</v>
      </c>
      <c r="D46">
        <v>6</v>
      </c>
      <c r="E46">
        <f ca="1">IF(H46&gt;0,1+MAX($E$41:E45),0)</f>
        <v>2</v>
      </c>
      <c r="F46">
        <f ca="1">IF(H46&gt;0,1+MAX($F$41:F45),0)</f>
        <v>2</v>
      </c>
      <c r="G46" s="4" t="s">
        <v>45</v>
      </c>
      <c r="H46">
        <f ca="1">VLOOKUP(G46,'H Investigación'!$C$3:$K$44,7,0)</f>
        <v>1</v>
      </c>
      <c r="I46">
        <f t="shared" ca="1" si="4"/>
        <v>0</v>
      </c>
      <c r="J46">
        <f t="shared" ca="1" si="5"/>
        <v>0</v>
      </c>
    </row>
    <row r="47" spans="1:12" x14ac:dyDescent="0.25">
      <c r="A47">
        <v>47</v>
      </c>
      <c r="B47" s="4" t="s">
        <v>46</v>
      </c>
      <c r="C47">
        <f t="shared" ca="1" si="1"/>
        <v>0</v>
      </c>
      <c r="D47">
        <v>7</v>
      </c>
      <c r="E47">
        <f ca="1">IF(H47&gt;0,1+MAX($E$41:E46),0)</f>
        <v>3</v>
      </c>
      <c r="F47">
        <f ca="1">IF(H47&gt;0,1+MAX($F$41:F46),0)</f>
        <v>3</v>
      </c>
      <c r="G47" s="4" t="s">
        <v>46</v>
      </c>
      <c r="H47">
        <f ca="1">VLOOKUP(G47,'H Investigación'!$C$3:$K$44,7,0)</f>
        <v>1</v>
      </c>
      <c r="I47">
        <f t="shared" ca="1" si="4"/>
        <v>-1</v>
      </c>
      <c r="J47">
        <f t="shared" ca="1" si="5"/>
        <v>-1</v>
      </c>
    </row>
    <row r="48" spans="1:12" x14ac:dyDescent="0.25">
      <c r="A48">
        <v>48</v>
      </c>
      <c r="B48" s="30" t="s">
        <v>47</v>
      </c>
      <c r="C48">
        <f t="shared" ca="1" si="1"/>
        <v>0</v>
      </c>
      <c r="D48">
        <v>8</v>
      </c>
      <c r="E48">
        <v>1</v>
      </c>
      <c r="F48">
        <f ca="1">IF(H48&gt;0,1+MAX($F$41:F47),0)</f>
        <v>4</v>
      </c>
      <c r="G48" s="30" t="s">
        <v>47</v>
      </c>
      <c r="H48">
        <f ca="1">VLOOKUP(G48,'H Investigación'!$C$3:$K$44,7,0)</f>
        <v>2</v>
      </c>
      <c r="I48">
        <f t="shared" ca="1" si="4"/>
        <v>0</v>
      </c>
      <c r="J48">
        <f ca="1">VLOOKUP(E48,'Aleatorios NoAcumulativos'!$A$4:$D$5,4,0)</f>
        <v>0</v>
      </c>
    </row>
    <row r="49" spans="1:12" x14ac:dyDescent="0.25">
      <c r="A49">
        <v>49</v>
      </c>
      <c r="B49" s="30" t="s">
        <v>48</v>
      </c>
      <c r="C49">
        <f t="shared" ca="1" si="1"/>
        <v>0</v>
      </c>
      <c r="D49">
        <v>9</v>
      </c>
      <c r="E49">
        <v>2</v>
      </c>
      <c r="F49">
        <f ca="1">IF(H49&gt;0,1+MAX($F$41:F48),0)</f>
        <v>5</v>
      </c>
      <c r="G49" s="30" t="s">
        <v>48</v>
      </c>
      <c r="H49">
        <f ca="1">VLOOKUP(G49,'H Investigación'!$C$3:$K$44,7,0)</f>
        <v>3</v>
      </c>
      <c r="I49">
        <f t="shared" ca="1" si="4"/>
        <v>0</v>
      </c>
      <c r="J49">
        <f ca="1">VLOOKUP(E49,'Aleatorios NoAcumulativos'!$A$4:$D$5,4,0)</f>
        <v>1</v>
      </c>
    </row>
    <row r="50" spans="1:12" x14ac:dyDescent="0.25">
      <c r="A50">
        <v>50</v>
      </c>
      <c r="B50" s="4" t="s">
        <v>49</v>
      </c>
      <c r="C50">
        <f t="shared" ca="1" si="1"/>
        <v>0</v>
      </c>
      <c r="D50">
        <v>10</v>
      </c>
      <c r="E50">
        <f ca="1">IF(H50&gt;0,1+MAX($E$41:E47),0)</f>
        <v>0</v>
      </c>
      <c r="F50">
        <f ca="1">IF(H50&gt;0,1+MAX($F$41:F49),0)</f>
        <v>0</v>
      </c>
      <c r="G50" s="4" t="s">
        <v>49</v>
      </c>
      <c r="H50">
        <f ca="1">VLOOKUP(G50,'H Investigación'!$C$3:$K$44,7,0)</f>
        <v>0</v>
      </c>
      <c r="I50">
        <f t="shared" ca="1" si="4"/>
        <v>0</v>
      </c>
      <c r="J50">
        <f t="shared" ref="J50:J51" ca="1" si="6">IF(E50=$E$39,-1,0)</f>
        <v>0</v>
      </c>
    </row>
    <row r="51" spans="1:12" x14ac:dyDescent="0.25">
      <c r="A51">
        <v>51</v>
      </c>
      <c r="B51" s="4" t="s">
        <v>50</v>
      </c>
      <c r="C51">
        <f t="shared" ca="1" si="1"/>
        <v>0</v>
      </c>
      <c r="D51">
        <v>11</v>
      </c>
      <c r="E51">
        <f ca="1">IF(H51&gt;0,1+MAX($E$41:E47,E50),0)</f>
        <v>0</v>
      </c>
      <c r="F51">
        <f ca="1">IF(H51&gt;0,1+MAX($F$41:F50),0)</f>
        <v>0</v>
      </c>
      <c r="G51" s="4" t="s">
        <v>50</v>
      </c>
      <c r="H51">
        <f ca="1">VLOOKUP(G51,'H Investigación'!$C$3:$K$44,7,0)</f>
        <v>0</v>
      </c>
      <c r="I51">
        <f t="shared" ca="1" si="4"/>
        <v>0</v>
      </c>
      <c r="J51">
        <f t="shared" ca="1" si="6"/>
        <v>0</v>
      </c>
    </row>
    <row r="52" spans="1:12" x14ac:dyDescent="0.25">
      <c r="A52">
        <v>52</v>
      </c>
      <c r="B52" t="s">
        <v>51</v>
      </c>
      <c r="C52">
        <f t="shared" ca="1" si="1"/>
        <v>0</v>
      </c>
      <c r="G52" t="s">
        <v>51</v>
      </c>
      <c r="H52">
        <f ca="1">VLOOKUP(G52,'H Investigación'!$C$3:$K$44,7,0)</f>
        <v>0</v>
      </c>
    </row>
    <row r="53" spans="1:12" x14ac:dyDescent="0.25">
      <c r="A53">
        <v>53</v>
      </c>
      <c r="B53" t="s">
        <v>52</v>
      </c>
      <c r="C53">
        <f t="shared" ca="1" si="1"/>
        <v>0</v>
      </c>
      <c r="G53" t="s">
        <v>52</v>
      </c>
      <c r="H53">
        <f ca="1">VLOOKUP(G53,'H Investigación'!$C$3:$K$44,7,0)</f>
        <v>0</v>
      </c>
    </row>
    <row r="54" spans="1:12" x14ac:dyDescent="0.25">
      <c r="A54">
        <v>54</v>
      </c>
      <c r="B54" t="s">
        <v>53</v>
      </c>
      <c r="C54">
        <f t="shared" ca="1" si="1"/>
        <v>0</v>
      </c>
      <c r="G54" t="s">
        <v>53</v>
      </c>
      <c r="H54">
        <f ca="1">VLOOKUP(G54,'H Investigación'!$C$3:$K$44,7,0)</f>
        <v>2</v>
      </c>
    </row>
    <row r="55" spans="1:12" x14ac:dyDescent="0.25">
      <c r="A55">
        <v>55</v>
      </c>
      <c r="B55" t="s">
        <v>54</v>
      </c>
      <c r="C55">
        <f t="shared" ca="1" si="1"/>
        <v>1</v>
      </c>
      <c r="G55" t="s">
        <v>54</v>
      </c>
      <c r="H55">
        <f ca="1">VLOOKUP(G55,'H Investigación'!$C$3:$K$44,7,0)</f>
        <v>0</v>
      </c>
      <c r="K55">
        <f ca="1">VLOOKUP(2,'Aleatorios NoAcumulativos'!$A$4:$D$5,4,0)</f>
        <v>1</v>
      </c>
      <c r="L55">
        <f ca="1">VLOOKUP(2,'Aleatorios NoAcumulativos'!$A$4:$D$5,4,0)</f>
        <v>1</v>
      </c>
    </row>
    <row r="56" spans="1:12" x14ac:dyDescent="0.25">
      <c r="A56">
        <v>56</v>
      </c>
      <c r="B56" t="s">
        <v>55</v>
      </c>
      <c r="C56">
        <f t="shared" ca="1" si="1"/>
        <v>0</v>
      </c>
      <c r="G56" t="s">
        <v>55</v>
      </c>
      <c r="H56">
        <f ca="1">VLOOKUP(G56,'H Investigación'!$C$3:$K$44,7,0)</f>
        <v>0</v>
      </c>
    </row>
    <row r="57" spans="1:12" x14ac:dyDescent="0.25">
      <c r="A57">
        <v>57</v>
      </c>
      <c r="B57" t="s">
        <v>56</v>
      </c>
      <c r="C57">
        <f t="shared" ca="1" si="1"/>
        <v>0</v>
      </c>
      <c r="G57" t="s">
        <v>56</v>
      </c>
      <c r="H57">
        <f ca="1">VLOOKUP(G57,'H Investigación'!$C$3:$K$44,7,0)</f>
        <v>0</v>
      </c>
    </row>
    <row r="58" spans="1:12" x14ac:dyDescent="0.25">
      <c r="A58">
        <v>58</v>
      </c>
      <c r="B58" t="s">
        <v>57</v>
      </c>
      <c r="C58">
        <f t="shared" ca="1" si="1"/>
        <v>0</v>
      </c>
      <c r="G58" t="s">
        <v>57</v>
      </c>
      <c r="H58">
        <f ca="1">VLOOKUP(G58,'H Investigación'!$C$3:$K$44,7,0)</f>
        <v>0</v>
      </c>
    </row>
    <row r="59" spans="1:12" x14ac:dyDescent="0.25">
      <c r="A59">
        <v>59</v>
      </c>
      <c r="B59" t="s">
        <v>58</v>
      </c>
      <c r="C59">
        <f t="shared" ca="1" si="1"/>
        <v>0</v>
      </c>
      <c r="G59" t="s">
        <v>58</v>
      </c>
      <c r="H59">
        <f ca="1">VLOOKUP(G59,'H Investigación'!$C$3:$K$44,7,0)</f>
        <v>0</v>
      </c>
    </row>
    <row r="60" spans="1:12" x14ac:dyDescent="0.25">
      <c r="A60">
        <v>60</v>
      </c>
      <c r="B60" t="s">
        <v>59</v>
      </c>
      <c r="C60">
        <f t="shared" ca="1" si="1"/>
        <v>0</v>
      </c>
      <c r="G60" t="s">
        <v>59</v>
      </c>
      <c r="H60">
        <f ca="1">VLOOKUP(G60,'H Investigación'!$C$3:$K$44,7,0)</f>
        <v>1</v>
      </c>
    </row>
    <row r="61" spans="1:12" x14ac:dyDescent="0.25">
      <c r="A61">
        <v>61</v>
      </c>
      <c r="B61" t="s">
        <v>60</v>
      </c>
      <c r="C61">
        <f t="shared" ca="1" si="1"/>
        <v>0</v>
      </c>
      <c r="G61" t="s">
        <v>60</v>
      </c>
      <c r="H61">
        <f ca="1">VLOOKUP(G61,'H Investigación'!$C$3:$K$44,7,0)</f>
        <v>1</v>
      </c>
    </row>
    <row r="62" spans="1:12" x14ac:dyDescent="0.25">
      <c r="A62">
        <v>62</v>
      </c>
      <c r="B62" t="s">
        <v>61</v>
      </c>
      <c r="C62">
        <f t="shared" ca="1" si="1"/>
        <v>0</v>
      </c>
      <c r="G62" t="s">
        <v>61</v>
      </c>
      <c r="H62">
        <f ca="1">VLOOKUP(G62,'H Investigación'!$C$3:$K$44,7,0)</f>
        <v>0</v>
      </c>
    </row>
    <row r="63" spans="1:12" x14ac:dyDescent="0.25">
      <c r="A63">
        <v>63</v>
      </c>
      <c r="B63" t="s">
        <v>62</v>
      </c>
      <c r="C63">
        <f t="shared" ca="1" si="1"/>
        <v>0</v>
      </c>
      <c r="G63" t="s">
        <v>62</v>
      </c>
      <c r="H63">
        <f ca="1">VLOOKUP(G63,'H Investigación'!$C$3:$K$44,7,0)</f>
        <v>1</v>
      </c>
    </row>
    <row r="64" spans="1:12" x14ac:dyDescent="0.25">
      <c r="A64">
        <v>64</v>
      </c>
      <c r="B64" t="s">
        <v>63</v>
      </c>
      <c r="C64">
        <f t="shared" ca="1" si="1"/>
        <v>0</v>
      </c>
      <c r="G64" t="s">
        <v>63</v>
      </c>
      <c r="H64">
        <f ca="1">VLOOKUP(G64,'H Investigación'!$C$3:$K$44,7,0)</f>
        <v>0</v>
      </c>
    </row>
    <row r="65" spans="1:12" x14ac:dyDescent="0.25">
      <c r="A65">
        <v>65</v>
      </c>
      <c r="B65" t="s">
        <v>64</v>
      </c>
      <c r="C65">
        <f t="shared" ca="1" si="1"/>
        <v>0</v>
      </c>
      <c r="G65" t="s">
        <v>64</v>
      </c>
      <c r="H65">
        <f ca="1">VLOOKUP(G65,'H Investigación'!$C$3:$K$44,7,0)</f>
        <v>1</v>
      </c>
    </row>
    <row r="66" spans="1:12" x14ac:dyDescent="0.25">
      <c r="A66">
        <v>66</v>
      </c>
      <c r="C66">
        <f t="shared" ca="1" si="1"/>
        <v>0</v>
      </c>
    </row>
    <row r="67" spans="1:12" x14ac:dyDescent="0.25">
      <c r="A67">
        <v>67</v>
      </c>
      <c r="B67" t="s">
        <v>70</v>
      </c>
      <c r="C67">
        <f t="shared" ref="C67:C74" ca="1" si="7">HLOOKUP($C$1,$H$1:$L$74,A67,0)</f>
        <v>0</v>
      </c>
      <c r="G67" t="s">
        <v>70</v>
      </c>
    </row>
    <row r="68" spans="1:12" x14ac:dyDescent="0.25">
      <c r="A68">
        <v>68</v>
      </c>
      <c r="C68">
        <f t="shared" ca="1" si="7"/>
        <v>0</v>
      </c>
    </row>
    <row r="69" spans="1:12" x14ac:dyDescent="0.25">
      <c r="A69">
        <v>69</v>
      </c>
      <c r="B69" t="s">
        <v>270</v>
      </c>
      <c r="C69">
        <f t="shared" ca="1" si="7"/>
        <v>0</v>
      </c>
      <c r="G69" t="s">
        <v>270</v>
      </c>
      <c r="I69">
        <v>-1</v>
      </c>
      <c r="K69">
        <v>-1</v>
      </c>
    </row>
    <row r="70" spans="1:12" x14ac:dyDescent="0.25">
      <c r="A70">
        <v>70</v>
      </c>
      <c r="C70">
        <f t="shared" ca="1" si="7"/>
        <v>0</v>
      </c>
    </row>
    <row r="71" spans="1:12" x14ac:dyDescent="0.25">
      <c r="A71">
        <v>71</v>
      </c>
      <c r="B71" t="s">
        <v>236</v>
      </c>
      <c r="C71">
        <f t="shared" ca="1" si="7"/>
        <v>0</v>
      </c>
      <c r="G71" t="s">
        <v>236</v>
      </c>
      <c r="I71">
        <v>3</v>
      </c>
    </row>
    <row r="72" spans="1:12" x14ac:dyDescent="0.25">
      <c r="A72">
        <v>72</v>
      </c>
      <c r="B72" t="s">
        <v>237</v>
      </c>
      <c r="C72">
        <f t="shared" ca="1" si="7"/>
        <v>0</v>
      </c>
      <c r="G72" t="s">
        <v>237</v>
      </c>
      <c r="J72">
        <v>3</v>
      </c>
    </row>
    <row r="73" spans="1:12" x14ac:dyDescent="0.25">
      <c r="A73">
        <v>73</v>
      </c>
      <c r="C73">
        <f t="shared" ca="1" si="7"/>
        <v>0</v>
      </c>
    </row>
    <row r="74" spans="1:12" x14ac:dyDescent="0.25">
      <c r="A74">
        <v>74</v>
      </c>
      <c r="B74" t="s">
        <v>271</v>
      </c>
      <c r="C74" t="str">
        <f t="shared" ca="1" si="7"/>
        <v>Pesadillas</v>
      </c>
      <c r="G74" t="s">
        <v>271</v>
      </c>
      <c r="L74" t="str">
        <f ca="1">Trastornos!D1</f>
        <v>Pesadillas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15"/>
  <sheetViews>
    <sheetView workbookViewId="0">
      <selection activeCell="F21" sqref="F21"/>
    </sheetView>
  </sheetViews>
  <sheetFormatPr baseColWidth="10" defaultRowHeight="15" x14ac:dyDescent="0.25"/>
  <sheetData>
    <row r="1" spans="1:9" x14ac:dyDescent="0.25">
      <c r="C1" t="s">
        <v>278</v>
      </c>
      <c r="D1" t="str">
        <f ca="1">VLOOKUP(1,A2:D7,4,0)</f>
        <v>Pesadillas</v>
      </c>
    </row>
    <row r="2" spans="1:9" x14ac:dyDescent="0.25">
      <c r="A2" s="3">
        <f ca="1">VLOOKUP(SMALL(B2:B7,1),B2:C7,2,0)</f>
        <v>2</v>
      </c>
      <c r="B2" s="4">
        <f ca="1">RANDBETWEEN(0,100000)</f>
        <v>63270</v>
      </c>
      <c r="C2" s="5">
        <v>1</v>
      </c>
      <c r="D2" t="s">
        <v>272</v>
      </c>
    </row>
    <row r="3" spans="1:9" x14ac:dyDescent="0.25">
      <c r="A3" s="3">
        <f ca="1">VLOOKUP(SMALL(B2:B7,2),B2:C7,2,0)</f>
        <v>6</v>
      </c>
      <c r="B3" s="4">
        <f t="shared" ref="B3:B7" ca="1" si="0">RANDBETWEEN(0,100000)</f>
        <v>19416</v>
      </c>
      <c r="C3" s="5">
        <v>2</v>
      </c>
      <c r="D3" t="s">
        <v>273</v>
      </c>
    </row>
    <row r="4" spans="1:9" x14ac:dyDescent="0.25">
      <c r="A4" s="3">
        <f ca="1">VLOOKUP(SMALL(B2:B7,3),B2:C7,2,0)</f>
        <v>4</v>
      </c>
      <c r="B4" s="4">
        <f t="shared" ca="1" si="0"/>
        <v>88025</v>
      </c>
      <c r="C4" s="5">
        <v>3</v>
      </c>
      <c r="D4" t="s">
        <v>274</v>
      </c>
    </row>
    <row r="5" spans="1:9" x14ac:dyDescent="0.25">
      <c r="A5" s="3">
        <f ca="1">VLOOKUP(SMALL(B2:B7,4),B2:C7,2,0)</f>
        <v>1</v>
      </c>
      <c r="B5" s="4">
        <f t="shared" ca="1" si="0"/>
        <v>59792</v>
      </c>
      <c r="C5" s="5">
        <v>4</v>
      </c>
      <c r="D5" t="s">
        <v>275</v>
      </c>
    </row>
    <row r="6" spans="1:9" x14ac:dyDescent="0.25">
      <c r="A6" s="3">
        <f ca="1">VLOOKUP(SMALL(B2:B7,5),B2:C7,2,0)</f>
        <v>3</v>
      </c>
      <c r="B6" s="4">
        <f t="shared" ca="1" si="0"/>
        <v>89981</v>
      </c>
      <c r="C6" s="5">
        <v>5</v>
      </c>
      <c r="D6" t="s">
        <v>276</v>
      </c>
    </row>
    <row r="7" spans="1:9" x14ac:dyDescent="0.25">
      <c r="A7" s="3">
        <f ca="1">VLOOKUP(SMALL(B2:B7,6),B2:C7,2,0)</f>
        <v>5</v>
      </c>
      <c r="B7" s="4">
        <f t="shared" ca="1" si="0"/>
        <v>39669</v>
      </c>
      <c r="C7" s="5">
        <v>6</v>
      </c>
      <c r="D7" t="s">
        <v>277</v>
      </c>
    </row>
    <row r="10" spans="1:9" x14ac:dyDescent="0.25">
      <c r="G10" s="3"/>
      <c r="H10" s="4"/>
      <c r="I10" s="5"/>
    </row>
    <row r="11" spans="1:9" x14ac:dyDescent="0.25">
      <c r="G11" s="3"/>
      <c r="H11" s="4"/>
      <c r="I11" s="5"/>
    </row>
    <row r="12" spans="1:9" x14ac:dyDescent="0.25">
      <c r="G12" s="3"/>
      <c r="H12" s="4"/>
      <c r="I12" s="5"/>
    </row>
    <row r="13" spans="1:9" x14ac:dyDescent="0.25">
      <c r="G13" s="3"/>
      <c r="H13" s="4"/>
      <c r="I13" s="5"/>
    </row>
    <row r="14" spans="1:9" x14ac:dyDescent="0.25">
      <c r="G14" s="3"/>
      <c r="H14" s="4"/>
      <c r="I14" s="5"/>
    </row>
    <row r="15" spans="1:9" x14ac:dyDescent="0.25">
      <c r="G15" s="3"/>
      <c r="H15" s="4"/>
      <c r="I15" s="5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Y25"/>
  <sheetViews>
    <sheetView topLeftCell="G1" workbookViewId="0">
      <selection activeCell="U3" sqref="U3:U26"/>
    </sheetView>
  </sheetViews>
  <sheetFormatPr baseColWidth="10" defaultRowHeight="15" x14ac:dyDescent="0.25"/>
  <cols>
    <col min="16" max="16" width="4.42578125" customWidth="1"/>
    <col min="17" max="17" width="5.140625" customWidth="1"/>
  </cols>
  <sheetData>
    <row r="2" spans="1:25" x14ac:dyDescent="0.25">
      <c r="A2" t="s">
        <v>185</v>
      </c>
      <c r="B2" t="s">
        <v>133</v>
      </c>
      <c r="C2" t="s">
        <v>134</v>
      </c>
      <c r="D2" t="s">
        <v>135</v>
      </c>
      <c r="E2" t="s">
        <v>184</v>
      </c>
      <c r="G2" t="s">
        <v>194</v>
      </c>
      <c r="H2" t="s">
        <v>195</v>
      </c>
      <c r="I2" t="s">
        <v>196</v>
      </c>
      <c r="J2" t="s">
        <v>193</v>
      </c>
      <c r="K2" t="s">
        <v>197</v>
      </c>
      <c r="L2" s="6">
        <f ca="1">Hoja1!D8-'H Generales'!J29</f>
        <v>7</v>
      </c>
      <c r="M2" s="6" t="str">
        <f ca="1">Hoja1!D6</f>
        <v>Mañoso</v>
      </c>
      <c r="N2" s="6"/>
      <c r="P2">
        <v>1</v>
      </c>
      <c r="Q2">
        <f ca="1">VLOOKUP(P2,Aleatorios!$A$44:$CH$50,'Random HG'!$L$2+3,0)</f>
        <v>0</v>
      </c>
      <c r="R2">
        <v>1</v>
      </c>
      <c r="S2">
        <f ca="1">LARGE($Q$2:$Q$8,P2)</f>
        <v>2</v>
      </c>
      <c r="V2">
        <v>1</v>
      </c>
      <c r="W2">
        <f ca="1">VLOOKUP(V2,Aleatorios!$A$34:$CH$39,5+3,0)</f>
        <v>0</v>
      </c>
      <c r="X2">
        <v>1</v>
      </c>
      <c r="Y2">
        <f ca="1">LARGE($W$2:$W$7,V2)</f>
        <v>2</v>
      </c>
    </row>
    <row r="3" spans="1:25" x14ac:dyDescent="0.25">
      <c r="A3">
        <v>5</v>
      </c>
      <c r="B3">
        <f>COUNTIF($C$3:$C$25,"="&amp;C3)</f>
        <v>5</v>
      </c>
      <c r="C3">
        <v>1</v>
      </c>
      <c r="D3">
        <v>1</v>
      </c>
      <c r="E3" t="s">
        <v>4</v>
      </c>
      <c r="F3" t="s">
        <v>188</v>
      </c>
      <c r="G3">
        <v>1</v>
      </c>
      <c r="H3">
        <v>4</v>
      </c>
      <c r="I3">
        <v>4</v>
      </c>
      <c r="J3">
        <v>4</v>
      </c>
      <c r="K3">
        <v>6</v>
      </c>
      <c r="L3">
        <v>2</v>
      </c>
      <c r="M3">
        <f ca="1">HLOOKUP($M$2,$G$2:$K$25,L3,0)</f>
        <v>4</v>
      </c>
      <c r="N3">
        <f ca="1">IF(VLOOKUP('Random HG'!M3,'Random HG'!$R$2:$S$8,2,0)=0,0,VLOOKUP(D3,Aleatorios!$A$25:$CH$29,VLOOKUP('Random HG'!M3,'Random HG'!$R$2:$S$8,2,0)+3,0))</f>
        <v>0</v>
      </c>
      <c r="P3">
        <v>2</v>
      </c>
      <c r="Q3">
        <f ca="1">VLOOKUP(P3,Aleatorios!$A$44:$CH$50,'Random HG'!$L$2+3,0)</f>
        <v>2</v>
      </c>
      <c r="R3">
        <v>2</v>
      </c>
      <c r="S3">
        <f t="shared" ref="S3:S8" ca="1" si="0">LARGE($Q$2:$Q$8,P3)</f>
        <v>2</v>
      </c>
      <c r="V3">
        <v>2</v>
      </c>
      <c r="W3">
        <f ca="1">VLOOKUP(V3,Aleatorios!$A$34:$CH$39,5+3,0)</f>
        <v>2</v>
      </c>
      <c r="X3">
        <v>2</v>
      </c>
      <c r="Y3">
        <f t="shared" ref="Y3:Y6" ca="1" si="1">LARGE($W$2:$W$7,V3)</f>
        <v>1</v>
      </c>
    </row>
    <row r="4" spans="1:25" x14ac:dyDescent="0.25">
      <c r="A4">
        <v>12</v>
      </c>
      <c r="B4">
        <f t="shared" ref="B4:B25" si="2">COUNTIF($C$3:$C$25,"="&amp;C4)</f>
        <v>5</v>
      </c>
      <c r="C4">
        <v>1</v>
      </c>
      <c r="D4">
        <v>2</v>
      </c>
      <c r="E4" t="s">
        <v>10</v>
      </c>
      <c r="F4" t="s">
        <v>188</v>
      </c>
      <c r="G4">
        <v>1</v>
      </c>
      <c r="H4">
        <v>4</v>
      </c>
      <c r="I4">
        <v>4</v>
      </c>
      <c r="J4">
        <v>4</v>
      </c>
      <c r="K4">
        <v>6</v>
      </c>
      <c r="L4">
        <v>3</v>
      </c>
      <c r="M4">
        <f t="shared" ref="M4:M25" ca="1" si="3">HLOOKUP($M$2,$G$2:$K$25,L4,0)</f>
        <v>4</v>
      </c>
      <c r="N4">
        <f ca="1">IF(VLOOKUP('Random HG'!M4,'Random HG'!$R$2:$S$8,2,0)=0,0,VLOOKUP(D4,Aleatorios!$A$25:$CH$29,VLOOKUP('Random HG'!M4,'Random HG'!$R$2:$S$8,2,0)+3,0))</f>
        <v>0</v>
      </c>
      <c r="P4">
        <v>3</v>
      </c>
      <c r="Q4">
        <f ca="1">VLOOKUP(P4,Aleatorios!$A$44:$CH$50,'Random HG'!$L$2+3,0)</f>
        <v>0</v>
      </c>
      <c r="R4">
        <v>3</v>
      </c>
      <c r="S4">
        <f t="shared" ca="1" si="0"/>
        <v>2</v>
      </c>
      <c r="V4">
        <v>3</v>
      </c>
      <c r="W4">
        <f ca="1">VLOOKUP(V4,Aleatorios!$A$34:$CH$39,5+3,0)</f>
        <v>0</v>
      </c>
      <c r="X4">
        <v>3</v>
      </c>
      <c r="Y4">
        <f t="shared" ca="1" si="1"/>
        <v>1</v>
      </c>
    </row>
    <row r="5" spans="1:25" x14ac:dyDescent="0.25">
      <c r="A5">
        <v>16</v>
      </c>
      <c r="B5">
        <f t="shared" si="2"/>
        <v>5</v>
      </c>
      <c r="C5">
        <v>1</v>
      </c>
      <c r="D5">
        <v>3</v>
      </c>
      <c r="E5" t="s">
        <v>13</v>
      </c>
      <c r="F5" t="s">
        <v>188</v>
      </c>
      <c r="G5">
        <v>1</v>
      </c>
      <c r="H5">
        <v>4</v>
      </c>
      <c r="I5">
        <v>4</v>
      </c>
      <c r="J5">
        <v>4</v>
      </c>
      <c r="K5">
        <v>6</v>
      </c>
      <c r="L5">
        <v>4</v>
      </c>
      <c r="M5">
        <f t="shared" ca="1" si="3"/>
        <v>4</v>
      </c>
      <c r="N5">
        <f ca="1">IF(VLOOKUP('Random HG'!M5,'Random HG'!$R$2:$S$8,2,0)=0,0,VLOOKUP(D5,Aleatorios!$A$25:$CH$29,VLOOKUP('Random HG'!M5,'Random HG'!$R$2:$S$8,2,0)+3,0))</f>
        <v>0</v>
      </c>
      <c r="P5">
        <v>4</v>
      </c>
      <c r="Q5">
        <f ca="1">VLOOKUP(P5,Aleatorios!$A$44:$CH$50,'Random HG'!$L$2+3,0)</f>
        <v>2</v>
      </c>
      <c r="R5">
        <v>4</v>
      </c>
      <c r="S5">
        <f t="shared" ca="1" si="0"/>
        <v>1</v>
      </c>
      <c r="V5">
        <v>4</v>
      </c>
      <c r="W5">
        <f ca="1">VLOOKUP(V5,Aleatorios!$A$34:$CH$39,5+3,0)</f>
        <v>1</v>
      </c>
      <c r="X5">
        <v>4</v>
      </c>
      <c r="Y5">
        <f t="shared" ca="1" si="1"/>
        <v>1</v>
      </c>
    </row>
    <row r="6" spans="1:25" x14ac:dyDescent="0.25">
      <c r="A6">
        <v>22</v>
      </c>
      <c r="B6">
        <f t="shared" si="2"/>
        <v>5</v>
      </c>
      <c r="C6">
        <v>1</v>
      </c>
      <c r="D6">
        <v>4</v>
      </c>
      <c r="E6" t="s">
        <v>18</v>
      </c>
      <c r="F6" t="s">
        <v>188</v>
      </c>
      <c r="G6">
        <v>1</v>
      </c>
      <c r="H6">
        <v>4</v>
      </c>
      <c r="I6">
        <v>4</v>
      </c>
      <c r="J6">
        <v>4</v>
      </c>
      <c r="K6">
        <v>6</v>
      </c>
      <c r="L6">
        <v>5</v>
      </c>
      <c r="M6">
        <f t="shared" ca="1" si="3"/>
        <v>4</v>
      </c>
      <c r="N6">
        <f ca="1">IF(VLOOKUP('Random HG'!M6,'Random HG'!$R$2:$S$8,2,0)=0,0,VLOOKUP(D6,Aleatorios!$A$25:$CH$29,VLOOKUP('Random HG'!M6,'Random HG'!$R$2:$S$8,2,0)+3,0))</f>
        <v>0</v>
      </c>
      <c r="P6">
        <v>5</v>
      </c>
      <c r="Q6">
        <f ca="1">VLOOKUP(P6,Aleatorios!$A$44:$CH$50,'Random HG'!$L$2+3,0)</f>
        <v>0</v>
      </c>
      <c r="R6">
        <v>5</v>
      </c>
      <c r="S6">
        <f t="shared" ca="1" si="0"/>
        <v>0</v>
      </c>
      <c r="V6">
        <v>5</v>
      </c>
      <c r="W6">
        <f ca="1">VLOOKUP(V6,Aleatorios!$A$34:$CH$39,5+3,0)</f>
        <v>1</v>
      </c>
      <c r="X6">
        <v>5</v>
      </c>
      <c r="Y6">
        <f t="shared" ca="1" si="1"/>
        <v>0</v>
      </c>
    </row>
    <row r="7" spans="1:25" x14ac:dyDescent="0.25">
      <c r="A7">
        <v>23</v>
      </c>
      <c r="B7">
        <f t="shared" si="2"/>
        <v>5</v>
      </c>
      <c r="C7">
        <v>1</v>
      </c>
      <c r="D7">
        <v>5</v>
      </c>
      <c r="E7" t="s">
        <v>19</v>
      </c>
      <c r="F7" t="s">
        <v>188</v>
      </c>
      <c r="G7">
        <v>1</v>
      </c>
      <c r="H7">
        <v>4</v>
      </c>
      <c r="I7">
        <v>4</v>
      </c>
      <c r="J7">
        <v>4</v>
      </c>
      <c r="K7">
        <v>6</v>
      </c>
      <c r="L7">
        <v>6</v>
      </c>
      <c r="M7">
        <f t="shared" ca="1" si="3"/>
        <v>4</v>
      </c>
      <c r="N7">
        <f ca="1">IF(VLOOKUP('Random HG'!M7,'Random HG'!$R$2:$S$8,2,0)=0,0,VLOOKUP(D7,Aleatorios!$A$25:$CH$29,VLOOKUP('Random HG'!M7,'Random HG'!$R$2:$S$8,2,0)+3,0))</f>
        <v>1</v>
      </c>
      <c r="P7">
        <v>6</v>
      </c>
      <c r="Q7">
        <f ca="1">VLOOKUP(P7,Aleatorios!$A$44:$CH$50,'Random HG'!$L$2+3,0)</f>
        <v>1</v>
      </c>
      <c r="R7">
        <v>6</v>
      </c>
      <c r="S7">
        <f t="shared" ca="1" si="0"/>
        <v>0</v>
      </c>
      <c r="V7">
        <v>6</v>
      </c>
      <c r="W7">
        <f ca="1">VLOOKUP(V7,Aleatorios!$A$34:$CH$39,5+3,0)</f>
        <v>1</v>
      </c>
      <c r="X7">
        <v>6</v>
      </c>
      <c r="Y7">
        <f ca="1">LARGE($W$2:$W$7,V7)</f>
        <v>0</v>
      </c>
    </row>
    <row r="8" spans="1:25" x14ac:dyDescent="0.25">
      <c r="A8">
        <v>8</v>
      </c>
      <c r="B8">
        <f t="shared" si="2"/>
        <v>5</v>
      </c>
      <c r="C8">
        <v>2</v>
      </c>
      <c r="D8">
        <v>1</v>
      </c>
      <c r="E8" t="s">
        <v>8</v>
      </c>
      <c r="F8" t="s">
        <v>189</v>
      </c>
      <c r="G8">
        <v>2</v>
      </c>
      <c r="H8">
        <v>1</v>
      </c>
      <c r="I8">
        <v>3</v>
      </c>
      <c r="J8">
        <v>5</v>
      </c>
      <c r="K8">
        <v>5</v>
      </c>
      <c r="L8">
        <v>7</v>
      </c>
      <c r="M8">
        <f t="shared" ca="1" si="3"/>
        <v>1</v>
      </c>
      <c r="N8">
        <f ca="1">IF(VLOOKUP('Random HG'!M8,'Random HG'!$R$2:$S$8,2,0)=0,0,VLOOKUP(D8,Aleatorios2!$A$25:$CH$29,VLOOKUP('Random HG'!M8,'Random HG'!$R$2:$S$8,2,0)+3,0))</f>
        <v>1</v>
      </c>
      <c r="P8">
        <v>7</v>
      </c>
      <c r="Q8">
        <f ca="1">VLOOKUP(P8,Aleatorios!$A$44:$CH$50,'Random HG'!$L$2+3,0)</f>
        <v>2</v>
      </c>
      <c r="R8">
        <v>7</v>
      </c>
      <c r="S8">
        <f t="shared" ca="1" si="0"/>
        <v>0</v>
      </c>
    </row>
    <row r="9" spans="1:25" x14ac:dyDescent="0.25">
      <c r="A9">
        <v>15</v>
      </c>
      <c r="B9">
        <f t="shared" si="2"/>
        <v>5</v>
      </c>
      <c r="C9">
        <v>2</v>
      </c>
      <c r="D9">
        <v>2</v>
      </c>
      <c r="E9" t="s">
        <v>12</v>
      </c>
      <c r="F9" t="s">
        <v>189</v>
      </c>
      <c r="G9">
        <v>2</v>
      </c>
      <c r="H9">
        <v>1</v>
      </c>
      <c r="I9">
        <v>3</v>
      </c>
      <c r="J9">
        <v>5</v>
      </c>
      <c r="K9">
        <v>5</v>
      </c>
      <c r="L9">
        <v>8</v>
      </c>
      <c r="M9">
        <f t="shared" ca="1" si="3"/>
        <v>1</v>
      </c>
      <c r="N9">
        <f ca="1">IF(VLOOKUP('Random HG'!M9,'Random HG'!$R$2:$S$8,2,0)=0,0,VLOOKUP(D9,Aleatorios2!$A$25:$CH$29,VLOOKUP('Random HG'!M9,'Random HG'!$R$2:$S$8,2,0)+3,0))</f>
        <v>1</v>
      </c>
      <c r="Q9">
        <f ca="1">SUM(Q2:Q8)</f>
        <v>7</v>
      </c>
    </row>
    <row r="10" spans="1:25" x14ac:dyDescent="0.25">
      <c r="A10">
        <v>17</v>
      </c>
      <c r="B10">
        <f t="shared" si="2"/>
        <v>5</v>
      </c>
      <c r="C10">
        <v>2</v>
      </c>
      <c r="D10">
        <v>3</v>
      </c>
      <c r="E10" t="s">
        <v>14</v>
      </c>
      <c r="F10" t="s">
        <v>189</v>
      </c>
      <c r="G10">
        <v>2</v>
      </c>
      <c r="H10">
        <v>1</v>
      </c>
      <c r="I10">
        <v>3</v>
      </c>
      <c r="J10">
        <v>5</v>
      </c>
      <c r="K10">
        <v>5</v>
      </c>
      <c r="L10">
        <v>9</v>
      </c>
      <c r="M10">
        <f t="shared" ca="1" si="3"/>
        <v>1</v>
      </c>
      <c r="N10">
        <f ca="1">IF(VLOOKUP('Random HG'!M10,'Random HG'!$R$2:$S$8,2,0)=0,0,VLOOKUP(D10,Aleatorios2!$A$25:$CH$29,VLOOKUP('Random HG'!M10,'Random HG'!$R$2:$S$8,2,0)+3,0))</f>
        <v>0</v>
      </c>
    </row>
    <row r="11" spans="1:25" x14ac:dyDescent="0.25">
      <c r="A11">
        <v>14</v>
      </c>
      <c r="B11">
        <f t="shared" si="2"/>
        <v>5</v>
      </c>
      <c r="C11">
        <v>2</v>
      </c>
      <c r="D11">
        <v>4</v>
      </c>
      <c r="E11" t="s">
        <v>11</v>
      </c>
      <c r="F11" t="s">
        <v>189</v>
      </c>
      <c r="G11">
        <v>2</v>
      </c>
      <c r="H11">
        <v>1</v>
      </c>
      <c r="I11">
        <v>3</v>
      </c>
      <c r="J11">
        <v>5</v>
      </c>
      <c r="K11">
        <v>5</v>
      </c>
      <c r="L11">
        <v>10</v>
      </c>
      <c r="M11">
        <f t="shared" ca="1" si="3"/>
        <v>1</v>
      </c>
      <c r="N11">
        <f ca="1">IF(VLOOKUP('Random HG'!M11,'Random HG'!$R$2:$S$8,2,0)=0,0,VLOOKUP(D11,Aleatorios2!$A$25:$CH$29,VLOOKUP('Random HG'!M11,'Random HG'!$R$2:$S$8,2,0)+3,0))</f>
        <v>0</v>
      </c>
    </row>
    <row r="12" spans="1:25" x14ac:dyDescent="0.25">
      <c r="A12">
        <v>11</v>
      </c>
      <c r="B12">
        <f t="shared" si="2"/>
        <v>5</v>
      </c>
      <c r="C12">
        <v>2</v>
      </c>
      <c r="D12">
        <v>5</v>
      </c>
      <c r="E12" t="s">
        <v>9</v>
      </c>
      <c r="F12" t="s">
        <v>189</v>
      </c>
      <c r="G12">
        <v>2</v>
      </c>
      <c r="H12">
        <v>1</v>
      </c>
      <c r="I12">
        <v>3</v>
      </c>
      <c r="J12">
        <v>5</v>
      </c>
      <c r="K12">
        <v>5</v>
      </c>
      <c r="L12">
        <v>11</v>
      </c>
      <c r="M12">
        <f t="shared" ca="1" si="3"/>
        <v>1</v>
      </c>
      <c r="N12">
        <f ca="1">IF(VLOOKUP('Random HG'!M12,'Random HG'!$R$2:$S$8,2,0)=0,0,VLOOKUP(D12,Aleatorios2!$A$25:$CH$29,VLOOKUP('Random HG'!M12,'Random HG'!$R$2:$S$8,2,0)+3,0))</f>
        <v>0</v>
      </c>
    </row>
    <row r="13" spans="1:25" x14ac:dyDescent="0.25">
      <c r="A13">
        <v>21</v>
      </c>
      <c r="B13">
        <f t="shared" si="2"/>
        <v>2</v>
      </c>
      <c r="C13">
        <v>3</v>
      </c>
      <c r="D13">
        <v>1</v>
      </c>
      <c r="E13" t="s">
        <v>68</v>
      </c>
      <c r="F13" t="s">
        <v>191</v>
      </c>
      <c r="G13">
        <v>3</v>
      </c>
      <c r="H13">
        <v>5</v>
      </c>
      <c r="I13">
        <v>2</v>
      </c>
      <c r="J13">
        <v>6</v>
      </c>
      <c r="K13">
        <v>4</v>
      </c>
      <c r="L13">
        <v>12</v>
      </c>
      <c r="M13">
        <f t="shared" ca="1" si="3"/>
        <v>5</v>
      </c>
      <c r="N13">
        <f ca="1">IF(VLOOKUP('Random HG'!M13,'Random HG'!$R$2:$S$8,2,0)=0,0,VLOOKUP(D13,Aleatorios!$A$4:$CH$5,VLOOKUP('Random HG'!M13,'Random HG'!$R$2:$S$8,2,0)+3,0))</f>
        <v>0</v>
      </c>
    </row>
    <row r="14" spans="1:25" x14ac:dyDescent="0.25">
      <c r="A14">
        <v>4</v>
      </c>
      <c r="B14">
        <f t="shared" si="2"/>
        <v>2</v>
      </c>
      <c r="C14">
        <v>3</v>
      </c>
      <c r="D14">
        <v>2</v>
      </c>
      <c r="E14" t="s">
        <v>3</v>
      </c>
      <c r="F14" t="s">
        <v>191</v>
      </c>
      <c r="G14">
        <v>3</v>
      </c>
      <c r="H14">
        <v>5</v>
      </c>
      <c r="I14">
        <v>2</v>
      </c>
      <c r="J14">
        <v>6</v>
      </c>
      <c r="K14">
        <v>4</v>
      </c>
      <c r="L14">
        <v>13</v>
      </c>
      <c r="M14">
        <f t="shared" ca="1" si="3"/>
        <v>5</v>
      </c>
      <c r="N14">
        <f ca="1">IF(VLOOKUP('Random HG'!M14,'Random HG'!$R$2:$S$8,2,0)=0,0,VLOOKUP(D14,Aleatorios!$A$4:$CH$5,VLOOKUP('Random HG'!M14,'Random HG'!$R$2:$S$8,2,0)+3,0))</f>
        <v>0</v>
      </c>
    </row>
    <row r="15" spans="1:25" x14ac:dyDescent="0.25">
      <c r="A15">
        <v>1</v>
      </c>
      <c r="B15">
        <f t="shared" si="2"/>
        <v>4</v>
      </c>
      <c r="C15">
        <v>4</v>
      </c>
      <c r="D15">
        <v>1</v>
      </c>
      <c r="E15" t="s">
        <v>0</v>
      </c>
      <c r="F15" t="s">
        <v>186</v>
      </c>
      <c r="G15">
        <v>5</v>
      </c>
      <c r="H15">
        <v>2</v>
      </c>
      <c r="I15">
        <v>1</v>
      </c>
      <c r="J15">
        <v>7</v>
      </c>
      <c r="K15">
        <v>7</v>
      </c>
      <c r="L15">
        <v>14</v>
      </c>
      <c r="M15">
        <f t="shared" ca="1" si="3"/>
        <v>2</v>
      </c>
      <c r="N15">
        <f ca="1">IF(VLOOKUP('Random HG'!M15,'Random HG'!$R$2:$S$8,2,0)=0,0,VLOOKUP(D15,Aleatorios!$A$17:$CH$20,VLOOKUP('Random HG'!M15,'Random HG'!$R$2:$S$8,2,0)+3,0))</f>
        <v>1</v>
      </c>
    </row>
    <row r="16" spans="1:25" x14ac:dyDescent="0.25">
      <c r="A16">
        <v>2</v>
      </c>
      <c r="B16">
        <f t="shared" si="2"/>
        <v>4</v>
      </c>
      <c r="C16">
        <v>4</v>
      </c>
      <c r="D16">
        <v>2</v>
      </c>
      <c r="E16" t="s">
        <v>1</v>
      </c>
      <c r="F16" t="s">
        <v>186</v>
      </c>
      <c r="G16">
        <v>5</v>
      </c>
      <c r="H16">
        <v>2</v>
      </c>
      <c r="I16">
        <v>1</v>
      </c>
      <c r="J16">
        <v>7</v>
      </c>
      <c r="K16">
        <v>7</v>
      </c>
      <c r="L16">
        <v>15</v>
      </c>
      <c r="M16">
        <f t="shared" ca="1" si="3"/>
        <v>2</v>
      </c>
      <c r="N16">
        <f ca="1">IF(VLOOKUP('Random HG'!M16,'Random HG'!$R$2:$S$8,2,0)=0,0,VLOOKUP(D16,Aleatorios!$A$17:$CH$20,VLOOKUP('Random HG'!M16,'Random HG'!$R$2:$S$8,2,0)+3,0))</f>
        <v>0</v>
      </c>
    </row>
    <row r="17" spans="1:14" x14ac:dyDescent="0.25">
      <c r="A17">
        <v>3</v>
      </c>
      <c r="B17">
        <f t="shared" si="2"/>
        <v>4</v>
      </c>
      <c r="C17">
        <v>4</v>
      </c>
      <c r="D17">
        <v>3</v>
      </c>
      <c r="E17" t="s">
        <v>2</v>
      </c>
      <c r="F17" t="s">
        <v>186</v>
      </c>
      <c r="G17">
        <v>5</v>
      </c>
      <c r="H17">
        <v>2</v>
      </c>
      <c r="I17">
        <v>1</v>
      </c>
      <c r="J17">
        <v>7</v>
      </c>
      <c r="K17">
        <v>7</v>
      </c>
      <c r="L17">
        <v>16</v>
      </c>
      <c r="M17">
        <f t="shared" ca="1" si="3"/>
        <v>2</v>
      </c>
      <c r="N17">
        <f ca="1">IF(VLOOKUP('Random HG'!M17,'Random HG'!$R$2:$S$8,2,0)=0,0,VLOOKUP(D17,Aleatorios!$A$17:$CH$20,VLOOKUP('Random HG'!M17,'Random HG'!$R$2:$S$8,2,0)+3,0))</f>
        <v>1</v>
      </c>
    </row>
    <row r="18" spans="1:14" x14ac:dyDescent="0.25">
      <c r="A18">
        <v>7</v>
      </c>
      <c r="B18">
        <f t="shared" si="2"/>
        <v>4</v>
      </c>
      <c r="C18">
        <v>4</v>
      </c>
      <c r="D18">
        <v>4</v>
      </c>
      <c r="E18" t="s">
        <v>7</v>
      </c>
      <c r="F18" t="s">
        <v>186</v>
      </c>
      <c r="G18">
        <v>5</v>
      </c>
      <c r="H18">
        <v>2</v>
      </c>
      <c r="I18">
        <v>1</v>
      </c>
      <c r="J18">
        <v>7</v>
      </c>
      <c r="K18">
        <v>7</v>
      </c>
      <c r="L18">
        <v>17</v>
      </c>
      <c r="M18">
        <f t="shared" ca="1" si="3"/>
        <v>2</v>
      </c>
      <c r="N18">
        <f ca="1">IF(VLOOKUP('Random HG'!M18,'Random HG'!$R$2:$S$8,2,0)=0,0,VLOOKUP(D18,Aleatorios!$A$17:$CH$20,VLOOKUP('Random HG'!M18,'Random HG'!$R$2:$S$8,2,0)+3,0))</f>
        <v>0</v>
      </c>
    </row>
    <row r="19" spans="1:14" x14ac:dyDescent="0.25">
      <c r="A19">
        <v>6</v>
      </c>
      <c r="B19">
        <f t="shared" si="2"/>
        <v>3</v>
      </c>
      <c r="C19">
        <v>5</v>
      </c>
      <c r="D19">
        <v>1</v>
      </c>
      <c r="E19" t="s">
        <v>5</v>
      </c>
      <c r="F19" t="s">
        <v>187</v>
      </c>
      <c r="G19">
        <v>7</v>
      </c>
      <c r="H19">
        <v>6</v>
      </c>
      <c r="I19">
        <v>7</v>
      </c>
      <c r="J19">
        <v>1</v>
      </c>
      <c r="K19">
        <v>2</v>
      </c>
      <c r="L19">
        <v>18</v>
      </c>
      <c r="M19">
        <f t="shared" ca="1" si="3"/>
        <v>6</v>
      </c>
      <c r="N19">
        <f ca="1">IF(VLOOKUP('Random HG'!M19,'Random HG'!$R$2:$S$8,2,0)=0,0,VLOOKUP(D19,Aleatorios!$A$10:$CH$12,VLOOKUP('Random HG'!M19,'Random HG'!$R$2:$S$8,2,0)+3,0))</f>
        <v>0</v>
      </c>
    </row>
    <row r="20" spans="1:14" x14ac:dyDescent="0.25">
      <c r="A20">
        <v>9</v>
      </c>
      <c r="B20">
        <f t="shared" si="2"/>
        <v>3</v>
      </c>
      <c r="C20">
        <v>5</v>
      </c>
      <c r="D20">
        <v>2</v>
      </c>
      <c r="E20" t="s">
        <v>65</v>
      </c>
      <c r="F20" t="s">
        <v>187</v>
      </c>
      <c r="G20">
        <v>7</v>
      </c>
      <c r="H20">
        <v>6</v>
      </c>
      <c r="I20">
        <v>7</v>
      </c>
      <c r="J20">
        <v>1</v>
      </c>
      <c r="K20">
        <v>2</v>
      </c>
      <c r="L20">
        <v>19</v>
      </c>
      <c r="M20">
        <f t="shared" ca="1" si="3"/>
        <v>6</v>
      </c>
      <c r="N20">
        <f ca="1">IF(VLOOKUP('Random HG'!M20,'Random HG'!$R$2:$S$8,2,0)=0,0,VLOOKUP(D20,Aleatorios!$A$10:$CH$12,VLOOKUP('Random HG'!M20,'Random HG'!$R$2:$S$8,2,0)+3,0))</f>
        <v>0</v>
      </c>
    </row>
    <row r="21" spans="1:14" x14ac:dyDescent="0.25">
      <c r="A21">
        <v>18</v>
      </c>
      <c r="B21">
        <f t="shared" si="2"/>
        <v>3</v>
      </c>
      <c r="C21">
        <v>5</v>
      </c>
      <c r="D21">
        <v>3</v>
      </c>
      <c r="E21" t="s">
        <v>15</v>
      </c>
      <c r="F21" t="s">
        <v>187</v>
      </c>
      <c r="G21">
        <v>7</v>
      </c>
      <c r="H21">
        <v>6</v>
      </c>
      <c r="I21">
        <v>7</v>
      </c>
      <c r="J21">
        <v>1</v>
      </c>
      <c r="K21">
        <v>2</v>
      </c>
      <c r="L21">
        <v>20</v>
      </c>
      <c r="M21">
        <f t="shared" ca="1" si="3"/>
        <v>6</v>
      </c>
      <c r="N21">
        <f ca="1">IF(VLOOKUP('Random HG'!M21,'Random HG'!$R$2:$S$8,2,0)=0,0,VLOOKUP(D21,Aleatorios!$A$10:$CH$12,VLOOKUP('Random HG'!M21,'Random HG'!$R$2:$S$8,2,0)+3,0))</f>
        <v>0</v>
      </c>
    </row>
    <row r="22" spans="1:14" x14ac:dyDescent="0.25">
      <c r="A22">
        <v>19</v>
      </c>
      <c r="B22">
        <f t="shared" si="2"/>
        <v>2</v>
      </c>
      <c r="C22">
        <v>6</v>
      </c>
      <c r="D22">
        <v>1</v>
      </c>
      <c r="E22" t="s">
        <v>16</v>
      </c>
      <c r="F22" t="s">
        <v>192</v>
      </c>
      <c r="G22">
        <v>6</v>
      </c>
      <c r="H22">
        <v>7</v>
      </c>
      <c r="I22">
        <v>6</v>
      </c>
      <c r="J22">
        <v>3</v>
      </c>
      <c r="K22">
        <v>1</v>
      </c>
      <c r="L22">
        <v>21</v>
      </c>
      <c r="M22">
        <f t="shared" ca="1" si="3"/>
        <v>7</v>
      </c>
      <c r="N22">
        <f ca="1">IF(VLOOKUP('Random HG'!M22,'Random HG'!$R$2:$S$8,2,0)=0,0,VLOOKUP(D22,Aleatorios2!$A$4:$CH$5,VLOOKUP('Random HG'!M22,'Random HG'!$R$2:$S$8,2,0)+3,0))</f>
        <v>0</v>
      </c>
    </row>
    <row r="23" spans="1:14" x14ac:dyDescent="0.25">
      <c r="A23">
        <v>20</v>
      </c>
      <c r="B23">
        <f t="shared" si="2"/>
        <v>2</v>
      </c>
      <c r="C23">
        <v>6</v>
      </c>
      <c r="D23">
        <v>2</v>
      </c>
      <c r="E23" t="s">
        <v>17</v>
      </c>
      <c r="F23" t="s">
        <v>192</v>
      </c>
      <c r="G23">
        <v>6</v>
      </c>
      <c r="H23">
        <v>7</v>
      </c>
      <c r="I23">
        <v>6</v>
      </c>
      <c r="J23">
        <v>3</v>
      </c>
      <c r="K23">
        <v>1</v>
      </c>
      <c r="L23">
        <v>22</v>
      </c>
      <c r="M23">
        <f t="shared" ca="1" si="3"/>
        <v>7</v>
      </c>
      <c r="N23">
        <f ca="1">IF(VLOOKUP('Random HG'!M23,'Random HG'!$R$2:$S$8,2,0)=0,0,VLOOKUP(D23,Aleatorios2!$A$4:$CH$5,VLOOKUP('Random HG'!M23,'Random HG'!$R$2:$S$8,2,0)+3,0))</f>
        <v>0</v>
      </c>
    </row>
    <row r="24" spans="1:14" x14ac:dyDescent="0.25">
      <c r="A24">
        <v>13</v>
      </c>
      <c r="B24">
        <f t="shared" si="2"/>
        <v>2</v>
      </c>
      <c r="C24">
        <v>7</v>
      </c>
      <c r="D24">
        <v>1</v>
      </c>
      <c r="E24" t="s">
        <v>67</v>
      </c>
      <c r="F24" t="s">
        <v>190</v>
      </c>
      <c r="G24">
        <v>4</v>
      </c>
      <c r="H24">
        <v>3</v>
      </c>
      <c r="I24">
        <v>5</v>
      </c>
      <c r="J24">
        <v>2</v>
      </c>
      <c r="K24">
        <v>3</v>
      </c>
      <c r="L24">
        <v>23</v>
      </c>
      <c r="M24">
        <f t="shared" ca="1" si="3"/>
        <v>3</v>
      </c>
      <c r="N24">
        <f ca="1">IF(VLOOKUP('Random HG'!M24,'Random HG'!$R$2:$S$8,2,0)=0,0,VLOOKUP(D24,Aleatorios3!$A$4:$CH$5,VLOOKUP('Random HG'!M24,'Random HG'!$R$2:$S$8,2,0)+3,0))</f>
        <v>0</v>
      </c>
    </row>
    <row r="25" spans="1:14" x14ac:dyDescent="0.25">
      <c r="A25">
        <v>10</v>
      </c>
      <c r="B25">
        <f t="shared" si="2"/>
        <v>2</v>
      </c>
      <c r="C25">
        <v>7</v>
      </c>
      <c r="D25">
        <v>2</v>
      </c>
      <c r="E25" t="s">
        <v>66</v>
      </c>
      <c r="F25" t="s">
        <v>190</v>
      </c>
      <c r="G25">
        <v>4</v>
      </c>
      <c r="H25">
        <v>3</v>
      </c>
      <c r="I25">
        <v>5</v>
      </c>
      <c r="J25">
        <v>2</v>
      </c>
      <c r="K25">
        <v>3</v>
      </c>
      <c r="L25">
        <v>24</v>
      </c>
      <c r="M25">
        <f t="shared" ca="1" si="3"/>
        <v>3</v>
      </c>
      <c r="N25">
        <f ca="1">IF(VLOOKUP('Random HG'!M25,'Random HG'!$R$2:$S$8,2,0)=0,0,VLOOKUP(D25,Aleatorios3!$A$4:$CH$5,VLOOKUP('Random HG'!M25,'Random HG'!$R$2:$S$8,2,0)+3,0))</f>
        <v>2</v>
      </c>
    </row>
  </sheetData>
  <autoFilter ref="A2:N2" xr:uid="{00000000-0009-0000-0000-000009000000}"/>
  <conditionalFormatting sqref="C3:C25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T46"/>
  <sheetViews>
    <sheetView workbookViewId="0">
      <selection activeCell="H14" sqref="H14"/>
    </sheetView>
  </sheetViews>
  <sheetFormatPr baseColWidth="10" defaultRowHeight="15" x14ac:dyDescent="0.25"/>
  <cols>
    <col min="5" max="5" width="14.42578125" customWidth="1"/>
  </cols>
  <sheetData>
    <row r="1" spans="2:20" x14ac:dyDescent="0.25">
      <c r="E1" t="str">
        <f>Hoja1!D2</f>
        <v>Infante de marina</v>
      </c>
      <c r="F1" t="str">
        <f ca="1">Hoja1!D4</f>
        <v>Agente especial del FBI</v>
      </c>
      <c r="H1">
        <f ca="1">SUM(D14:G14)</f>
        <v>0</v>
      </c>
    </row>
    <row r="2" spans="2:20" x14ac:dyDescent="0.25">
      <c r="C2" s="1" t="s">
        <v>21</v>
      </c>
      <c r="D2" t="s">
        <v>6</v>
      </c>
      <c r="E2" t="s">
        <v>24</v>
      </c>
      <c r="F2" t="s">
        <v>25</v>
      </c>
      <c r="G2">
        <f ca="1">Hoja1!D7-'H Investigación'!F46-Hoja1!D5</f>
        <v>6</v>
      </c>
      <c r="H2" t="s">
        <v>38</v>
      </c>
      <c r="J2" t="s">
        <v>257</v>
      </c>
      <c r="K2" t="s">
        <v>27</v>
      </c>
      <c r="Q2">
        <v>1</v>
      </c>
      <c r="R2">
        <f ca="1">VLOOKUP(Q2,Aleatorios!$A$10:$CH$12,$G$2+3,0)</f>
        <v>2</v>
      </c>
      <c r="S2">
        <v>1</v>
      </c>
      <c r="T2">
        <f ca="1">LARGE($R$2:$R$4,Q2)</f>
        <v>3</v>
      </c>
    </row>
    <row r="3" spans="2:20" x14ac:dyDescent="0.25">
      <c r="B3">
        <v>1</v>
      </c>
      <c r="C3" t="s">
        <v>20</v>
      </c>
      <c r="E3">
        <f ca="1">HLOOKUP($E$1,'Servicio Militar'!$C$1:$Y$68,VLOOKUP('H Investigación'!$C3,'Servicio Militar'!$A$1:$Y$68,2,0)+2,0)</f>
        <v>1</v>
      </c>
      <c r="F3">
        <f ca="1">IFERROR(HLOOKUP($F$1,Departamentos!$D$3:$BJ$68,VLOOKUP('H Investigación'!$C3,Departamentos!$A$3:$BJ$68,2,0)+2,0),0)</f>
        <v>0</v>
      </c>
      <c r="G3">
        <f ca="1">IF('H Investigación'!$R$2=0,0,VLOOKUP(B3,Aleatorios!$A$129:$CH$141,'H Investigación'!$R$2+3,0))</f>
        <v>0</v>
      </c>
      <c r="H3">
        <f ca="1">IF('H Investigación'!$H$1=0,0,VLOOKUP(B3,'Aleatorios NoAcumulativos'!$A$112:$N$123,3+'H Investigación'!$H$1,0))</f>
        <v>0</v>
      </c>
      <c r="I3">
        <f ca="1">IF(SUM(D3:H3)=0,0,SUM(D3:H3))</f>
        <v>1</v>
      </c>
      <c r="J3">
        <f ca="1">VLOOKUP(C3,Revelación!$B$2:$C$74,2,0)</f>
        <v>0</v>
      </c>
      <c r="K3">
        <f t="shared" ref="K3:K14" ca="1" si="0">IF(SUM(I3:J3)=0,0,SUM(I3:J3))</f>
        <v>1</v>
      </c>
      <c r="N3">
        <f ca="1">IF('H Investigación'!$R$2=0,0,VLOOKUP(B3,Aleatorios!$A$129:$CH$141,'H Investigación'!$R$2+3,0))</f>
        <v>0</v>
      </c>
      <c r="Q3">
        <v>2</v>
      </c>
      <c r="R3">
        <f ca="1">VLOOKUP(Q3,Aleatorios!$A$10:$CH$12,$G$2+3,0)</f>
        <v>1</v>
      </c>
      <c r="S3">
        <v>2</v>
      </c>
      <c r="T3">
        <f ca="1">LARGE($R$2:$R$4,Q3)</f>
        <v>2</v>
      </c>
    </row>
    <row r="4" spans="2:20" x14ac:dyDescent="0.25">
      <c r="B4">
        <v>2</v>
      </c>
      <c r="C4" t="s">
        <v>28</v>
      </c>
      <c r="E4">
        <f>HLOOKUP($E$1,'Servicio Militar'!$C$1:$Y$68,VLOOKUP('H Investigación'!$C4,'Servicio Militar'!$A$1:$Y$68,2,0)+2,0)</f>
        <v>0</v>
      </c>
      <c r="F4">
        <f ca="1">IFERROR(HLOOKUP($F$1,Departamentos!$D$3:$BJ$68,VLOOKUP('H Investigación'!$C4,Departamentos!$A$3:$BJ$68,2,0)+2,0),0)</f>
        <v>0</v>
      </c>
      <c r="G4">
        <f ca="1">IF('H Investigación'!$R$2=0,0,VLOOKUP(B4,Aleatorios!$A$129:$CH$141,'H Investigación'!$R$2+3,0))</f>
        <v>0</v>
      </c>
      <c r="H4">
        <f ca="1">IF('H Investigación'!$H$1=0,0,VLOOKUP(B4,'Aleatorios NoAcumulativos'!$A$112:$N$123,3+'H Investigación'!$H$1,0))</f>
        <v>0</v>
      </c>
      <c r="I4">
        <f t="shared" ref="I4:I15" ca="1" si="1">IF(SUM(D4:H4)=0,0,SUM(D4:H4))</f>
        <v>0</v>
      </c>
      <c r="J4">
        <f ca="1">VLOOKUP(C4,Revelación!$B$2:$C$74,2,0)</f>
        <v>0</v>
      </c>
      <c r="K4">
        <f t="shared" ca="1" si="0"/>
        <v>0</v>
      </c>
      <c r="N4">
        <f ca="1">IF('H Investigación'!$R$2=0,0,VLOOKUP(B4,Aleatorios!$A$129:$CH$141,'H Investigación'!$R$2+3,0))</f>
        <v>0</v>
      </c>
      <c r="Q4">
        <v>3</v>
      </c>
      <c r="R4">
        <f ca="1">VLOOKUP(Q4,Aleatorios!$A$10:$CH$12,$G$2+3,0)</f>
        <v>3</v>
      </c>
      <c r="S4">
        <v>3</v>
      </c>
      <c r="T4">
        <f ca="1">LARGE($R$2:$R$4,Q4)</f>
        <v>1</v>
      </c>
    </row>
    <row r="5" spans="2:20" x14ac:dyDescent="0.25">
      <c r="B5">
        <v>3</v>
      </c>
      <c r="C5" t="s">
        <v>29</v>
      </c>
      <c r="E5">
        <f>HLOOKUP($E$1,'Servicio Militar'!$C$1:$Y$68,VLOOKUP('H Investigación'!$C5,'Servicio Militar'!$A$1:$Y$68,2,0)+2,0)</f>
        <v>0</v>
      </c>
      <c r="F5">
        <f ca="1">IFERROR(HLOOKUP($F$1,Departamentos!$D$3:$BJ$68,VLOOKUP('H Investigación'!$C5,Departamentos!$A$3:$BJ$68,2,0)+2,0),0)</f>
        <v>0</v>
      </c>
      <c r="G5">
        <f ca="1">IF('H Investigación'!$R$2=0,0,VLOOKUP(B5,Aleatorios!$A$129:$CH$141,'H Investigación'!$R$2+3,0))</f>
        <v>0</v>
      </c>
      <c r="H5">
        <f ca="1">IF('H Investigación'!$H$1=0,0,VLOOKUP(B5,'Aleatorios NoAcumulativos'!$A$112:$N$123,3+'H Investigación'!$H$1,0))</f>
        <v>0</v>
      </c>
      <c r="I5">
        <f t="shared" ca="1" si="1"/>
        <v>0</v>
      </c>
      <c r="J5">
        <f ca="1">VLOOKUP(C5,Revelación!$B$2:$C$74,2,0)</f>
        <v>0</v>
      </c>
      <c r="K5">
        <f t="shared" ca="1" si="0"/>
        <v>0</v>
      </c>
      <c r="N5">
        <f ca="1">IF('H Investigación'!$R$2=0,0,VLOOKUP(B5,Aleatorios!$A$129:$CH$141,'H Investigación'!$R$2+3,0))</f>
        <v>0</v>
      </c>
      <c r="R5">
        <f ca="1">SUM(R2:R4)</f>
        <v>6</v>
      </c>
    </row>
    <row r="6" spans="2:20" x14ac:dyDescent="0.25">
      <c r="B6">
        <v>4</v>
      </c>
      <c r="C6" t="s">
        <v>30</v>
      </c>
      <c r="E6">
        <f>HLOOKUP($E$1,'Servicio Militar'!$C$1:$Y$68,VLOOKUP('H Investigación'!$C6,'Servicio Militar'!$A$1:$Y$68,2,0)+2,0)</f>
        <v>0</v>
      </c>
      <c r="F6">
        <f ca="1">IFERROR(HLOOKUP($F$1,Departamentos!$D$3:$BJ$68,VLOOKUP('H Investigación'!$C6,Departamentos!$A$3:$BJ$68,2,0)+2,0),0)</f>
        <v>0</v>
      </c>
      <c r="G6">
        <f ca="1">IF('H Investigación'!$R$2=0,0,VLOOKUP(B6,Aleatorios!$A$129:$CH$141,'H Investigación'!$R$2+3,0))</f>
        <v>1</v>
      </c>
      <c r="H6">
        <f ca="1">IF('H Investigación'!$H$1=0,0,VLOOKUP(B6,'Aleatorios NoAcumulativos'!$A$112:$N$123,3+'H Investigación'!$H$1,0))</f>
        <v>0</v>
      </c>
      <c r="I6">
        <f t="shared" ca="1" si="1"/>
        <v>1</v>
      </c>
      <c r="J6">
        <f ca="1">VLOOKUP(C6,Revelación!$B$2:$C$74,2,0)</f>
        <v>0</v>
      </c>
      <c r="K6">
        <f t="shared" ca="1" si="0"/>
        <v>1</v>
      </c>
      <c r="N6">
        <f ca="1">IF('H Investigación'!$R$2=0,0,VLOOKUP(B6,Aleatorios!$A$129:$CH$141,'H Investigación'!$R$2+3,0))</f>
        <v>1</v>
      </c>
    </row>
    <row r="7" spans="2:20" x14ac:dyDescent="0.25">
      <c r="B7">
        <v>5</v>
      </c>
      <c r="C7" t="s">
        <v>31</v>
      </c>
      <c r="E7">
        <f>HLOOKUP($E$1,'Servicio Militar'!$C$1:$Y$68,VLOOKUP('H Investigación'!$C7,'Servicio Militar'!$A$1:$Y$68,2,0)+2,0)</f>
        <v>1</v>
      </c>
      <c r="F7">
        <f ca="1">IFERROR(HLOOKUP($F$1,Departamentos!$D$3:$BJ$68,VLOOKUP('H Investigación'!$C7,Departamentos!$A$3:$BJ$68,2,0)+2,0),0)</f>
        <v>0</v>
      </c>
      <c r="G7">
        <f ca="1">IF('H Investigación'!$R$2=0,0,VLOOKUP(B7,Aleatorios!$A$129:$CH$141,'H Investigación'!$R$2+3,0))</f>
        <v>0</v>
      </c>
      <c r="H7">
        <f ca="1">IF('H Investigación'!$H$1=0,0,VLOOKUP(B7,'Aleatorios NoAcumulativos'!$A$112:$N$123,3+'H Investigación'!$H$1,0))</f>
        <v>0</v>
      </c>
      <c r="I7">
        <f t="shared" ca="1" si="1"/>
        <v>1</v>
      </c>
      <c r="J7">
        <f ca="1">VLOOKUP(C7,Revelación!$B$2:$C$74,2,0)</f>
        <v>0</v>
      </c>
      <c r="K7">
        <f t="shared" ca="1" si="0"/>
        <v>1</v>
      </c>
      <c r="N7">
        <f ca="1">IF('H Investigación'!$R$2=0,0,VLOOKUP(B7,Aleatorios!$A$129:$CH$141,'H Investigación'!$R$2+3,0))</f>
        <v>0</v>
      </c>
    </row>
    <row r="8" spans="2:20" x14ac:dyDescent="0.25">
      <c r="B8">
        <v>6</v>
      </c>
      <c r="C8" t="s">
        <v>32</v>
      </c>
      <c r="E8">
        <f>HLOOKUP($E$1,'Servicio Militar'!$C$1:$Y$68,VLOOKUP('H Investigación'!$C8,'Servicio Militar'!$A$1:$Y$68,2,0)+2,0)</f>
        <v>0</v>
      </c>
      <c r="F8">
        <f ca="1">IFERROR(HLOOKUP($F$1,Departamentos!$D$3:$BJ$68,VLOOKUP('H Investigación'!$C8,Departamentos!$A$3:$BJ$68,2,0)+2,0),0)</f>
        <v>0</v>
      </c>
      <c r="G8">
        <f ca="1">IF('H Investigación'!$R$2=0,0,VLOOKUP(B8,Aleatorios!$A$129:$CH$141,'H Investigación'!$R$2+3,0))</f>
        <v>0</v>
      </c>
      <c r="H8">
        <f ca="1">IF('H Investigación'!$H$1=0,0,VLOOKUP(B8,'Aleatorios NoAcumulativos'!$A$112:$N$123,3+'H Investigación'!$H$1,0))</f>
        <v>0</v>
      </c>
      <c r="I8">
        <f t="shared" ca="1" si="1"/>
        <v>0</v>
      </c>
      <c r="J8">
        <f ca="1">VLOOKUP(C8,Revelación!$B$2:$C$74,2,0)</f>
        <v>0</v>
      </c>
      <c r="K8">
        <f t="shared" ca="1" si="0"/>
        <v>0</v>
      </c>
      <c r="N8">
        <f ca="1">IF('H Investigación'!$R$2=0,0,VLOOKUP(B8,Aleatorios!$A$129:$CH$141,'H Investigación'!$R$2+3,0))</f>
        <v>0</v>
      </c>
    </row>
    <row r="9" spans="2:20" x14ac:dyDescent="0.25">
      <c r="B9">
        <v>7</v>
      </c>
      <c r="C9" t="s">
        <v>33</v>
      </c>
      <c r="E9">
        <f>HLOOKUP($E$1,'Servicio Militar'!$C$1:$Y$68,VLOOKUP('H Investigación'!$C9,'Servicio Militar'!$A$1:$Y$68,2,0)+2,0)</f>
        <v>0</v>
      </c>
      <c r="F9">
        <f ca="1">IFERROR(HLOOKUP($F$1,Departamentos!$D$3:$BJ$68,VLOOKUP('H Investigación'!$C9,Departamentos!$A$3:$BJ$68,2,0)+2,0),0)</f>
        <v>2</v>
      </c>
      <c r="G9">
        <f ca="1">IF('H Investigación'!$R$2=0,0,VLOOKUP(B9,Aleatorios!$A$129:$CH$141,'H Investigación'!$R$2+3,0))</f>
        <v>0</v>
      </c>
      <c r="H9">
        <f ca="1">IF('H Investigación'!$H$1=0,0,VLOOKUP(B9,'Aleatorios NoAcumulativos'!$A$112:$N$123,3+'H Investigación'!$H$1,0))</f>
        <v>0</v>
      </c>
      <c r="I9">
        <f t="shared" ca="1" si="1"/>
        <v>2</v>
      </c>
      <c r="J9">
        <f ca="1">VLOOKUP(C9,Revelación!$B$2:$C$74,2,0)</f>
        <v>0</v>
      </c>
      <c r="K9">
        <f t="shared" ca="1" si="0"/>
        <v>2</v>
      </c>
      <c r="N9">
        <f ca="1">IF('H Investigación'!$R$2=0,0,VLOOKUP(B9,Aleatorios!$A$129:$CH$141,'H Investigación'!$R$2+3,0))</f>
        <v>0</v>
      </c>
    </row>
    <row r="10" spans="2:20" x14ac:dyDescent="0.25">
      <c r="B10">
        <v>8</v>
      </c>
      <c r="C10" t="s">
        <v>34</v>
      </c>
      <c r="E10">
        <f>HLOOKUP($E$1,'Servicio Militar'!$C$1:$Y$68,VLOOKUP('H Investigación'!$C10,'Servicio Militar'!$A$1:$Y$68,2,0)+2,0)</f>
        <v>0</v>
      </c>
      <c r="F10">
        <f ca="1">IFERROR(HLOOKUP($F$1,Departamentos!$D$3:$BJ$68,VLOOKUP('H Investigación'!$C10,Departamentos!$A$3:$BJ$68,2,0)+2,0),0)</f>
        <v>2</v>
      </c>
      <c r="G10">
        <f ca="1">IF('H Investigación'!$R$2=0,0,VLOOKUP(B10,Aleatorios!$A$129:$CH$141,'H Investigación'!$R$2+3,0))</f>
        <v>0</v>
      </c>
      <c r="H10">
        <f ca="1">IF('H Investigación'!$H$1=0,0,VLOOKUP(B10,'Aleatorios NoAcumulativos'!$A$112:$N$123,3+'H Investigación'!$H$1,0))</f>
        <v>0</v>
      </c>
      <c r="I10">
        <f t="shared" ca="1" si="1"/>
        <v>2</v>
      </c>
      <c r="J10">
        <f ca="1">VLOOKUP(C10,Revelación!$B$2:$C$74,2,0)</f>
        <v>0</v>
      </c>
      <c r="K10">
        <f t="shared" ca="1" si="0"/>
        <v>2</v>
      </c>
      <c r="N10">
        <f ca="1">IF('H Investigación'!$R$2=0,0,VLOOKUP(B10,Aleatorios!$A$129:$CH$141,'H Investigación'!$R$2+3,0))</f>
        <v>0</v>
      </c>
    </row>
    <row r="11" spans="2:20" x14ac:dyDescent="0.25">
      <c r="B11">
        <v>9</v>
      </c>
      <c r="C11" t="s">
        <v>35</v>
      </c>
      <c r="E11">
        <f>HLOOKUP($E$1,'Servicio Militar'!$C$1:$Y$68,VLOOKUP('H Investigación'!$C11,'Servicio Militar'!$A$1:$Y$68,2,0)+2,0)</f>
        <v>0</v>
      </c>
      <c r="F11">
        <f ca="1">IFERROR(HLOOKUP($F$1,Departamentos!$D$3:$BJ$68,VLOOKUP('H Investigación'!$C11,Departamentos!$A$3:$BJ$68,2,0)+2,0),0)</f>
        <v>1</v>
      </c>
      <c r="G11">
        <f ca="1">IF('H Investigación'!$R$2=0,0,VLOOKUP(B11,Aleatorios!$A$129:$CH$141,'H Investigación'!$R$2+3,0))</f>
        <v>1</v>
      </c>
      <c r="H11">
        <f ca="1">IF('H Investigación'!$H$1=0,0,VLOOKUP(B11,'Aleatorios NoAcumulativos'!$A$112:$N$123,3+'H Investigación'!$H$1,0))</f>
        <v>0</v>
      </c>
      <c r="I11">
        <f t="shared" ca="1" si="1"/>
        <v>2</v>
      </c>
      <c r="J11">
        <f ca="1">VLOOKUP(C11,Revelación!$B$2:$C$74,2,0)</f>
        <v>0</v>
      </c>
      <c r="K11">
        <f t="shared" ca="1" si="0"/>
        <v>2</v>
      </c>
      <c r="N11">
        <f ca="1">IF('H Investigación'!$R$2=0,0,VLOOKUP(B11,Aleatorios!$A$129:$CH$141,'H Investigación'!$R$2+3,0))</f>
        <v>1</v>
      </c>
    </row>
    <row r="12" spans="2:20" x14ac:dyDescent="0.25">
      <c r="B12">
        <v>10</v>
      </c>
      <c r="C12" t="s">
        <v>36</v>
      </c>
      <c r="E12">
        <f>HLOOKUP($E$1,'Servicio Militar'!$C$1:$Y$68,VLOOKUP('H Investigación'!$C12,'Servicio Militar'!$A$1:$Y$68,2,0)+2,0)</f>
        <v>0</v>
      </c>
      <c r="F12">
        <f ca="1">IFERROR(HLOOKUP($F$1,Departamentos!$D$3:$BJ$68,VLOOKUP('H Investigación'!$C12,Departamentos!$A$3:$BJ$68,2,0)+2,0),0)</f>
        <v>0</v>
      </c>
      <c r="G12">
        <f ca="1">IF('H Investigación'!$R$2=0,0,VLOOKUP(B12,Aleatorios!$A$129:$CH$141,'H Investigación'!$R$2+3,0))</f>
        <v>0</v>
      </c>
      <c r="H12">
        <f ca="1">IF('H Investigación'!$H$1=0,0,VLOOKUP(B12,'Aleatorios NoAcumulativos'!$A$112:$N$123,3+'H Investigación'!$H$1,0))</f>
        <v>0</v>
      </c>
      <c r="I12">
        <f t="shared" ca="1" si="1"/>
        <v>0</v>
      </c>
      <c r="J12">
        <f ca="1">VLOOKUP(C12,Revelación!$B$2:$C$74,2,0)</f>
        <v>0</v>
      </c>
      <c r="K12">
        <f t="shared" ca="1" si="0"/>
        <v>0</v>
      </c>
      <c r="N12">
        <f ca="1">IF('H Investigación'!$R$2=0,0,VLOOKUP(B12,Aleatorios!$A$129:$CH$141,'H Investigación'!$R$2+3,0))</f>
        <v>0</v>
      </c>
    </row>
    <row r="13" spans="2:20" x14ac:dyDescent="0.25">
      <c r="B13">
        <v>11</v>
      </c>
      <c r="C13" t="s">
        <v>37</v>
      </c>
      <c r="E13">
        <f ca="1">HLOOKUP($E$1,'Servicio Militar'!$C$1:$Y$68,VLOOKUP('H Investigación'!$C13,'Servicio Militar'!$A$1:$Y$68,2,0)+2,0)</f>
        <v>0</v>
      </c>
      <c r="F13">
        <f ca="1">IFERROR(HLOOKUP($F$1,Departamentos!$D$3:$BJ$68,VLOOKUP('H Investigación'!$C13,Departamentos!$A$3:$BJ$68,2,0)+2,0),0)</f>
        <v>0</v>
      </c>
      <c r="G13">
        <f ca="1">IF('H Investigación'!$R$2=0,0,VLOOKUP(B13,Aleatorios!$A$129:$CH$141,'H Investigación'!$R$2+3,0))</f>
        <v>0</v>
      </c>
      <c r="H13">
        <f ca="1">IF('H Investigación'!$H$1=0,0,VLOOKUP(B13,'Aleatorios NoAcumulativos'!$A$112:$N$123,3+'H Investigación'!$H$1,0))</f>
        <v>0</v>
      </c>
      <c r="I13">
        <f t="shared" ca="1" si="1"/>
        <v>0</v>
      </c>
      <c r="J13">
        <f ca="1">VLOOKUP(C13,Revelación!$B$2:$C$74,2,0)</f>
        <v>0</v>
      </c>
      <c r="K13">
        <f t="shared" ca="1" si="0"/>
        <v>0</v>
      </c>
      <c r="N13">
        <f ca="1">IF('H Investigación'!$R$2=0,0,VLOOKUP(B13,Aleatorios!$A$129:$CH$141,'H Investigación'!$R$2+3,0))</f>
        <v>0</v>
      </c>
    </row>
    <row r="14" spans="2:20" x14ac:dyDescent="0.25">
      <c r="B14" s="1">
        <v>12</v>
      </c>
      <c r="C14" s="1" t="s">
        <v>38</v>
      </c>
      <c r="D14" s="1"/>
      <c r="E14" s="1">
        <f>HLOOKUP($E$1,'Servicio Militar'!$C$1:$Y$68,VLOOKUP('H Investigación'!$C14,'Servicio Militar'!$A$1:$Y$68,2,0)+2,0)</f>
        <v>0</v>
      </c>
      <c r="F14" s="1">
        <f ca="1">IFERROR(HLOOKUP($F$1,Departamentos!$D$3:$BJ$68,VLOOKUP('H Investigación'!$C14,Departamentos!$A$3:$BJ$68,2,0)+2,0),0)</f>
        <v>0</v>
      </c>
      <c r="G14" s="1">
        <f ca="1">IF('H Investigación'!$R$2=0,0,VLOOKUP(B14,Aleatorios!$A$129:$CH$141,'H Investigación'!$R$2+3,0))</f>
        <v>0</v>
      </c>
      <c r="H14" s="1">
        <f ca="1">-H1</f>
        <v>0</v>
      </c>
      <c r="I14">
        <f t="shared" ca="1" si="1"/>
        <v>0</v>
      </c>
      <c r="J14">
        <f ca="1">VLOOKUP(C14,Revelación!$B$2:$C$74,2,0)</f>
        <v>1</v>
      </c>
      <c r="K14">
        <f t="shared" ca="1" si="0"/>
        <v>1</v>
      </c>
      <c r="N14">
        <f ca="1">IF('H Investigación'!$R$2=0,0,VLOOKUP(B14,Aleatorios!$A$129:$CH$141,'H Investigación'!$R$2+3,0))</f>
        <v>0</v>
      </c>
    </row>
    <row r="15" spans="2:20" x14ac:dyDescent="0.25">
      <c r="B15">
        <v>13</v>
      </c>
      <c r="C15" t="s">
        <v>39</v>
      </c>
      <c r="E15">
        <f>HLOOKUP($E$1,'Servicio Militar'!$C$1:$Y$68,VLOOKUP('H Investigación'!$C15,'Servicio Militar'!$A$1:$Y$68,2,0)+2,0)</f>
        <v>0</v>
      </c>
      <c r="F15">
        <f ca="1">IFERROR(HLOOKUP($F$1,Departamentos!$D$3:$BJ$68,VLOOKUP('H Investigación'!$C15,Departamentos!$A$3:$BJ$68,2,0)+2,0),0)</f>
        <v>0</v>
      </c>
      <c r="G15">
        <f ca="1">IF('H Investigación'!$R$2=0,0,VLOOKUP(B15,Aleatorios!$A$129:$CH$141,'H Investigación'!$R$2+3,0))</f>
        <v>0</v>
      </c>
      <c r="H15">
        <f ca="1">IF('H Investigación'!$H$1=0,0,VLOOKUP(12,'Aleatorios NoAcumulativos'!$A$112:$N$123,3+'H Investigación'!$H$1,0))</f>
        <v>0</v>
      </c>
      <c r="I15">
        <f t="shared" ca="1" si="1"/>
        <v>0</v>
      </c>
      <c r="J15">
        <f ca="1">VLOOKUP(C15,Revelación!$B$2:$C$74,2,0)</f>
        <v>0</v>
      </c>
      <c r="K15">
        <f ca="1">IF(SUM(I15:J15)=0,0,SUM(I15:J15))</f>
        <v>0</v>
      </c>
      <c r="N15">
        <f ca="1">IF('H Investigación'!$R$2=0,0,VLOOKUP(B15,Aleatorios!$A$129:$CH$141,'H Investigación'!$R$2+3,0))</f>
        <v>0</v>
      </c>
    </row>
    <row r="17" spans="1:15" x14ac:dyDescent="0.25">
      <c r="C17" s="1" t="s">
        <v>22</v>
      </c>
      <c r="D17" t="s">
        <v>6</v>
      </c>
      <c r="E17" t="s">
        <v>24</v>
      </c>
      <c r="F17" t="s">
        <v>25</v>
      </c>
      <c r="G17" t="s">
        <v>26</v>
      </c>
      <c r="J17" t="s">
        <v>257</v>
      </c>
      <c r="K17" t="s">
        <v>27</v>
      </c>
    </row>
    <row r="18" spans="1:15" x14ac:dyDescent="0.25">
      <c r="A18">
        <v>1</v>
      </c>
      <c r="B18">
        <v>1</v>
      </c>
      <c r="C18" t="s">
        <v>40</v>
      </c>
      <c r="E18">
        <f>HLOOKUP($E$1,'Servicio Militar'!$C$1:$Y$68,VLOOKUP('H Investigación'!$C18,'Servicio Militar'!$A$1:$Y$68,2,0)+2,0)</f>
        <v>0</v>
      </c>
      <c r="F18">
        <f ca="1">IFERROR(HLOOKUP($F$1,Departamentos!$D$3:$BJ$68,VLOOKUP('H Investigación'!$C18,Departamentos!$A$3:$BJ$68,2,0)+2,0),0)</f>
        <v>0</v>
      </c>
      <c r="G18">
        <f ca="1">IF('H Investigación'!$R$3=0,0,VLOOKUP(B18,Aleatorios!$A$96:$CH$106,'H Investigación'!$R$3+3,0))</f>
        <v>0</v>
      </c>
      <c r="I18">
        <f t="shared" ref="I18:I28" ca="1" si="2">IF(SUM(D18:H18)=0,0,SUM(D18:H18))</f>
        <v>0</v>
      </c>
      <c r="J18">
        <f ca="1">VLOOKUP(C18,Revelación!$B$2:$C$74,2,0)</f>
        <v>0</v>
      </c>
      <c r="K18">
        <f ca="1">IF(SUM(I18:J18)=0,0,SUM(I18:J18))</f>
        <v>0</v>
      </c>
      <c r="N18">
        <f ca="1">IF('H Investigación'!$R$3=0,0,VLOOKUP(B18,Aleatorios!$A$96:$CH$106,'H Investigación'!$R$3+3,0))</f>
        <v>0</v>
      </c>
      <c r="O18">
        <f ca="1">VLOOKUP('H Investigación'!A18,Aleatorios!$A$17:$CH$20,3+Hoja1!$D$5,0)</f>
        <v>0</v>
      </c>
    </row>
    <row r="19" spans="1:15" x14ac:dyDescent="0.25">
      <c r="B19">
        <v>2</v>
      </c>
      <c r="C19" t="s">
        <v>41</v>
      </c>
      <c r="D19">
        <v>2</v>
      </c>
      <c r="E19">
        <f>HLOOKUP($E$1,'Servicio Militar'!$C$1:$Y$68,VLOOKUP('H Investigación'!$C19,'Servicio Militar'!$A$1:$Y$68,2,0)+2,0)</f>
        <v>0</v>
      </c>
      <c r="F19">
        <f ca="1">IFERROR(HLOOKUP($F$1,Departamentos!$D$3:$BJ$68,VLOOKUP('H Investigación'!$C19,Departamentos!$A$3:$BJ$68,2,0)+2,0),0)</f>
        <v>1</v>
      </c>
      <c r="G19">
        <f ca="1">IF('H Investigación'!$R$3=0,0,VLOOKUP(B19,Aleatorios!$A$96:$CH$106,'H Investigación'!$R$3+3,0))</f>
        <v>0</v>
      </c>
      <c r="I19">
        <f t="shared" ca="1" si="2"/>
        <v>3</v>
      </c>
      <c r="J19">
        <f ca="1">VLOOKUP(C19,Revelación!$B$2:$C$74,2,0)</f>
        <v>0</v>
      </c>
      <c r="K19">
        <f t="shared" ref="K19:K27" ca="1" si="3">IF(SUM(I19:J19)=0,0,SUM(I19:J19))</f>
        <v>3</v>
      </c>
      <c r="N19">
        <f ca="1">IF('H Investigación'!$R$3=0,0,VLOOKUP(B19,Aleatorios!$A$96:$CH$106,'H Investigación'!$R$3+3,0))</f>
        <v>0</v>
      </c>
    </row>
    <row r="20" spans="1:15" x14ac:dyDescent="0.25">
      <c r="B20">
        <v>3</v>
      </c>
      <c r="C20" t="s">
        <v>42</v>
      </c>
      <c r="E20">
        <f>HLOOKUP($E$1,'Servicio Militar'!$C$1:$Y$68,VLOOKUP('H Investigación'!$C20,'Servicio Militar'!$A$1:$Y$68,2,0)+2,0)</f>
        <v>0</v>
      </c>
      <c r="F20">
        <f ca="1">IFERROR(HLOOKUP($F$1,Departamentos!$D$3:$BJ$68,VLOOKUP('H Investigación'!$C20,Departamentos!$A$3:$BJ$68,2,0)+2,0),0)</f>
        <v>0</v>
      </c>
      <c r="G20">
        <f ca="1">IF('H Investigación'!$R$3=0,0,VLOOKUP(B20,Aleatorios!$A$96:$CH$106,'H Investigación'!$R$3+3,0))</f>
        <v>0</v>
      </c>
      <c r="I20">
        <f t="shared" ca="1" si="2"/>
        <v>0</v>
      </c>
      <c r="J20">
        <f ca="1">VLOOKUP(C20,Revelación!$B$2:$C$74,2,0)</f>
        <v>0</v>
      </c>
      <c r="K20">
        <f t="shared" ca="1" si="3"/>
        <v>0</v>
      </c>
      <c r="N20">
        <f ca="1">IF('H Investigación'!$R$3=0,0,VLOOKUP(B20,Aleatorios!$A$96:$CH$106,'H Investigación'!$R$3+3,0))</f>
        <v>0</v>
      </c>
    </row>
    <row r="21" spans="1:15" x14ac:dyDescent="0.25">
      <c r="A21">
        <v>4</v>
      </c>
      <c r="B21">
        <v>4</v>
      </c>
      <c r="C21" t="s">
        <v>43</v>
      </c>
      <c r="E21">
        <f>HLOOKUP($E$1,'Servicio Militar'!$C$1:$Y$68,VLOOKUP('H Investigación'!$C21,'Servicio Militar'!$A$1:$Y$68,2,0)+2,0)</f>
        <v>0</v>
      </c>
      <c r="F21">
        <f ca="1">IFERROR(HLOOKUP($F$1,Departamentos!$D$3:$BJ$68,VLOOKUP('H Investigación'!$C21,Departamentos!$A$3:$BJ$68,2,0)+2,0),0)</f>
        <v>0</v>
      </c>
      <c r="G21">
        <f ca="1">IF('H Investigación'!$R$3=0,0,VLOOKUP(B21,Aleatorios!$A$96:$CH$106,'H Investigación'!$R$3+3,0))</f>
        <v>0</v>
      </c>
      <c r="I21">
        <f t="shared" ca="1" si="2"/>
        <v>0</v>
      </c>
      <c r="J21">
        <f ca="1">VLOOKUP(C21,Revelación!$B$2:$C$74,2,0)</f>
        <v>0</v>
      </c>
      <c r="K21">
        <f t="shared" ca="1" si="3"/>
        <v>0</v>
      </c>
      <c r="N21">
        <f ca="1">IF('H Investigación'!$R$3=0,0,VLOOKUP(B21,Aleatorios!$A$96:$CH$106,'H Investigación'!$R$3+3,0))</f>
        <v>0</v>
      </c>
      <c r="O21">
        <f ca="1">VLOOKUP('H Investigación'!A21,Aleatorios!$A$17:$CH$20,3+Hoja1!$D$5,0)</f>
        <v>0</v>
      </c>
    </row>
    <row r="22" spans="1:15" x14ac:dyDescent="0.25">
      <c r="B22">
        <v>5</v>
      </c>
      <c r="C22" t="s">
        <v>44</v>
      </c>
      <c r="E22">
        <f>HLOOKUP($E$1,'Servicio Militar'!$C$1:$Y$68,VLOOKUP('H Investigación'!$C22,'Servicio Militar'!$A$1:$Y$68,2,0)+2,0)</f>
        <v>0</v>
      </c>
      <c r="F22">
        <f ca="1">IFERROR(HLOOKUP($F$1,Departamentos!$D$3:$BJ$68,VLOOKUP('H Investigación'!$C22,Departamentos!$A$3:$BJ$68,2,0)+2,0),0)</f>
        <v>0</v>
      </c>
      <c r="G22">
        <f ca="1">IF('H Investigación'!$R$3=0,0,VLOOKUP(B22,Aleatorios!$A$96:$CH$106,'H Investigación'!$R$3+3,0))</f>
        <v>0</v>
      </c>
      <c r="I22">
        <f t="shared" ca="1" si="2"/>
        <v>0</v>
      </c>
      <c r="J22">
        <f ca="1">VLOOKUP(C22,Revelación!$B$2:$C$74,2,0)</f>
        <v>0</v>
      </c>
      <c r="K22">
        <f t="shared" ca="1" si="3"/>
        <v>0</v>
      </c>
      <c r="N22">
        <f ca="1">IF('H Investigación'!$R$3=0,0,VLOOKUP(B22,Aleatorios!$A$96:$CH$106,'H Investigación'!$R$3+3,0))</f>
        <v>0</v>
      </c>
    </row>
    <row r="23" spans="1:15" x14ac:dyDescent="0.25">
      <c r="B23">
        <v>6</v>
      </c>
      <c r="C23" t="s">
        <v>45</v>
      </c>
      <c r="E23">
        <f>HLOOKUP($E$1,'Servicio Militar'!$C$1:$Y$68,VLOOKUP('H Investigación'!$C23,'Servicio Militar'!$A$1:$Y$68,2,0)+2,0)</f>
        <v>0</v>
      </c>
      <c r="F23">
        <f ca="1">IFERROR(HLOOKUP($F$1,Departamentos!$D$3:$BJ$68,VLOOKUP('H Investigación'!$C23,Departamentos!$A$3:$BJ$68,2,0)+2,0),0)</f>
        <v>1</v>
      </c>
      <c r="G23">
        <f ca="1">IF('H Investigación'!$R$3=0,0,VLOOKUP(B23,Aleatorios!$A$96:$CH$106,'H Investigación'!$R$3+3,0))</f>
        <v>0</v>
      </c>
      <c r="I23">
        <f t="shared" ca="1" si="2"/>
        <v>1</v>
      </c>
      <c r="J23">
        <f ca="1">VLOOKUP(C23,Revelación!$B$2:$C$74,2,0)</f>
        <v>0</v>
      </c>
      <c r="K23">
        <f t="shared" ca="1" si="3"/>
        <v>1</v>
      </c>
      <c r="N23">
        <f ca="1">IF('H Investigación'!$R$3=0,0,VLOOKUP(B23,Aleatorios!$A$96:$CH$106,'H Investigación'!$R$3+3,0))</f>
        <v>0</v>
      </c>
    </row>
    <row r="24" spans="1:15" x14ac:dyDescent="0.25">
      <c r="A24">
        <v>2</v>
      </c>
      <c r="B24">
        <v>7</v>
      </c>
      <c r="C24" t="s">
        <v>46</v>
      </c>
      <c r="E24">
        <f ca="1">HLOOKUP($E$1,'Servicio Militar'!$C$1:$Y$68,VLOOKUP('H Investigación'!$C24,'Servicio Militar'!$A$1:$Y$68,2,0)+2,0)</f>
        <v>0</v>
      </c>
      <c r="F24">
        <f ca="1">IFERROR(HLOOKUP($F$1,Departamentos!$D$3:$BJ$68,VLOOKUP('H Investigación'!$C24,Departamentos!$A$3:$BJ$68,2,0)+2,0),0)</f>
        <v>0</v>
      </c>
      <c r="G24">
        <f ca="1">IF('H Investigación'!$R$3=0,0,VLOOKUP(B24,Aleatorios!$A$96:$CH$106,'H Investigación'!$R$3+3,0))</f>
        <v>1</v>
      </c>
      <c r="I24">
        <f t="shared" ca="1" si="2"/>
        <v>1</v>
      </c>
      <c r="J24">
        <f ca="1">VLOOKUP(C24,Revelación!$B$2:$C$74,2,0)</f>
        <v>0</v>
      </c>
      <c r="K24">
        <f t="shared" ca="1" si="3"/>
        <v>1</v>
      </c>
      <c r="N24">
        <f ca="1">IF('H Investigación'!$R$3=0,0,VLOOKUP(B24,Aleatorios!$A$96:$CH$106,'H Investigación'!$R$3+3,0))</f>
        <v>1</v>
      </c>
      <c r="O24">
        <f ca="1">VLOOKUP('H Investigación'!A24,Aleatorios!$A$17:$CH$20,3+Hoja1!$D$5,0)</f>
        <v>0</v>
      </c>
    </row>
    <row r="25" spans="1:15" x14ac:dyDescent="0.25">
      <c r="B25">
        <v>8</v>
      </c>
      <c r="C25" t="s">
        <v>47</v>
      </c>
      <c r="E25">
        <f>HLOOKUP($E$1,'Servicio Militar'!$C$1:$Y$68,VLOOKUP('H Investigación'!$C25,'Servicio Militar'!$A$1:$Y$68,2,0)+2,0)</f>
        <v>0</v>
      </c>
      <c r="F25">
        <f ca="1">IFERROR(HLOOKUP($F$1,Departamentos!$D$3:$BJ$68,VLOOKUP('H Investigación'!$C25,Departamentos!$A$3:$BJ$68,2,0)+2,0),0)</f>
        <v>2</v>
      </c>
      <c r="G25">
        <f ca="1">IF('H Investigación'!$R$3=0,0,VLOOKUP(B25,Aleatorios!$A$96:$CH$106,'H Investigación'!$R$3+3,0))</f>
        <v>0</v>
      </c>
      <c r="I25">
        <f t="shared" ca="1" si="2"/>
        <v>2</v>
      </c>
      <c r="J25">
        <f ca="1">VLOOKUP(C25,Revelación!$B$2:$C$74,2,0)</f>
        <v>0</v>
      </c>
      <c r="K25">
        <f t="shared" ca="1" si="3"/>
        <v>2</v>
      </c>
      <c r="N25">
        <f ca="1">IF('H Investigación'!$R$3=0,0,VLOOKUP(B25,Aleatorios!$A$96:$CH$106,'H Investigación'!$R$3+3,0))</f>
        <v>0</v>
      </c>
    </row>
    <row r="26" spans="1:15" x14ac:dyDescent="0.25">
      <c r="B26">
        <v>9</v>
      </c>
      <c r="C26" t="s">
        <v>48</v>
      </c>
      <c r="E26">
        <f ca="1">HLOOKUP($E$1,'Servicio Militar'!$C$1:$Y$68,VLOOKUP('H Investigación'!$C26,'Servicio Militar'!$A$1:$Y$68,2,0)+2,0)</f>
        <v>1</v>
      </c>
      <c r="F26">
        <f ca="1">IFERROR(HLOOKUP($F$1,Departamentos!$D$3:$BJ$68,VLOOKUP('H Investigación'!$C26,Departamentos!$A$3:$BJ$68,2,0)+2,0),0)</f>
        <v>2</v>
      </c>
      <c r="G26">
        <f ca="1">IF('H Investigación'!$R$3=0,0,VLOOKUP(B26,Aleatorios!$A$96:$CH$106,'H Investigación'!$R$3+3,0))</f>
        <v>0</v>
      </c>
      <c r="I26">
        <f t="shared" ca="1" si="2"/>
        <v>3</v>
      </c>
      <c r="J26">
        <f ca="1">VLOOKUP(C26,Revelación!$B$2:$C$74,2,0)</f>
        <v>0</v>
      </c>
      <c r="K26">
        <f t="shared" ca="1" si="3"/>
        <v>3</v>
      </c>
      <c r="N26">
        <f ca="1">IF('H Investigación'!$R$3=0,0,VLOOKUP(B26,Aleatorios!$A$96:$CH$106,'H Investigación'!$R$3+3,0))</f>
        <v>0</v>
      </c>
    </row>
    <row r="27" spans="1:15" x14ac:dyDescent="0.25">
      <c r="B27">
        <v>10</v>
      </c>
      <c r="C27" t="s">
        <v>49</v>
      </c>
      <c r="E27">
        <f>HLOOKUP($E$1,'Servicio Militar'!$C$1:$Y$68,VLOOKUP('H Investigación'!$C27,'Servicio Militar'!$A$1:$Y$68,2,0)+2,0)</f>
        <v>0</v>
      </c>
      <c r="F27">
        <f ca="1">IFERROR(HLOOKUP($F$1,Departamentos!$D$3:$BJ$68,VLOOKUP('H Investigación'!$C27,Departamentos!$A$3:$BJ$68,2,0)+2,0),0)</f>
        <v>0</v>
      </c>
      <c r="G27">
        <f ca="1">IF('H Investigación'!$R$3=0,0,VLOOKUP(B27,Aleatorios!$A$96:$CH$106,'H Investigación'!$R$3+3,0))</f>
        <v>0</v>
      </c>
      <c r="I27">
        <f t="shared" ca="1" si="2"/>
        <v>0</v>
      </c>
      <c r="J27">
        <f ca="1">VLOOKUP(C27,Revelación!$B$2:$C$74,2,0)</f>
        <v>0</v>
      </c>
      <c r="K27">
        <f t="shared" ca="1" si="3"/>
        <v>0</v>
      </c>
      <c r="N27">
        <f ca="1">IF('H Investigación'!$R$3=0,0,VLOOKUP(B27,Aleatorios!$A$96:$CH$106,'H Investigación'!$R$3+3,0))</f>
        <v>0</v>
      </c>
    </row>
    <row r="28" spans="1:15" x14ac:dyDescent="0.25">
      <c r="A28">
        <v>3</v>
      </c>
      <c r="B28">
        <v>11</v>
      </c>
      <c r="C28" t="s">
        <v>50</v>
      </c>
      <c r="E28">
        <f>HLOOKUP($E$1,'Servicio Militar'!$C$1:$Y$68,VLOOKUP('H Investigación'!$C28,'Servicio Militar'!$A$1:$Y$68,2,0)+2,0)</f>
        <v>0</v>
      </c>
      <c r="F28">
        <f ca="1">IFERROR(HLOOKUP($F$1,Departamentos!$D$3:$BJ$68,VLOOKUP('H Investigación'!$C28,Departamentos!$A$3:$BJ$68,2,0)+2,0),0)</f>
        <v>0</v>
      </c>
      <c r="G28">
        <f ca="1">IF('H Investigación'!$R$3=0,0,VLOOKUP(B28,Aleatorios!$A$96:$CH$106,'H Investigación'!$R$3+3,0))</f>
        <v>0</v>
      </c>
      <c r="I28">
        <f t="shared" ca="1" si="2"/>
        <v>0</v>
      </c>
      <c r="J28">
        <f ca="1">VLOOKUP(C28,Revelación!$B$2:$C$74,2,0)</f>
        <v>0</v>
      </c>
      <c r="K28">
        <f ca="1">IF(SUM(I28:J28)=0,0,SUM(I28:J28))</f>
        <v>0</v>
      </c>
      <c r="N28">
        <f ca="1">IF('H Investigación'!$R$3=0,0,VLOOKUP(B28,Aleatorios!$A$96:$CH$106,'H Investigación'!$R$3+3,0))</f>
        <v>0</v>
      </c>
      <c r="O28">
        <f ca="1">VLOOKUP('H Investigación'!A28,Aleatorios!$A$17:$CH$20,3+Hoja1!$D$5,0)</f>
        <v>1</v>
      </c>
    </row>
    <row r="30" spans="1:15" x14ac:dyDescent="0.25">
      <c r="C30" s="1" t="s">
        <v>23</v>
      </c>
      <c r="D30" t="s">
        <v>6</v>
      </c>
      <c r="E30" t="s">
        <v>24</v>
      </c>
      <c r="F30" t="s">
        <v>25</v>
      </c>
      <c r="G30" t="s">
        <v>26</v>
      </c>
      <c r="J30" t="s">
        <v>257</v>
      </c>
      <c r="K30" t="s">
        <v>27</v>
      </c>
    </row>
    <row r="31" spans="1:15" x14ac:dyDescent="0.25">
      <c r="B31">
        <v>1</v>
      </c>
      <c r="C31" t="s">
        <v>51</v>
      </c>
      <c r="E31">
        <f>HLOOKUP($E$1,'Servicio Militar'!$C$1:$Y$68,VLOOKUP('H Investigación'!$C31,'Servicio Militar'!$A$1:$Y$68,2,0)+2,0)</f>
        <v>0</v>
      </c>
      <c r="F31">
        <f ca="1">IFERROR(HLOOKUP($F$1,Departamentos!$D$3:$BJ$68,VLOOKUP('H Investigación'!$C31,Departamentos!$A$3:$BJ$68,2,0)+2,0),0)</f>
        <v>0</v>
      </c>
      <c r="G31">
        <f ca="1">IF('H Investigación'!$R$4=0,0,VLOOKUP(B31,Aleatorios!$A$147:$CH$160,'H Investigación'!$R$4+3,0))</f>
        <v>0</v>
      </c>
      <c r="I31">
        <f t="shared" ref="I31:I44" ca="1" si="4">IF(SUM(D31:H31)=0,0,SUM(D31:H31))</f>
        <v>0</v>
      </c>
      <c r="J31">
        <f ca="1">VLOOKUP(C31,Revelación!$B$2:$C$74,2,0)</f>
        <v>0</v>
      </c>
      <c r="K31">
        <f t="shared" ref="K31:K43" ca="1" si="5">IF(SUM(I31:J31)=0,0,SUM(I31:J31))</f>
        <v>0</v>
      </c>
      <c r="N31">
        <f ca="1">IF('H Investigación'!$R$4=0,0,VLOOKUP(B31,Aleatorios!$A$147:$CH$160,'H Investigación'!$R$4+3,0))</f>
        <v>0</v>
      </c>
    </row>
    <row r="32" spans="1:15" x14ac:dyDescent="0.25">
      <c r="B32">
        <v>2</v>
      </c>
      <c r="C32" t="s">
        <v>52</v>
      </c>
      <c r="E32">
        <f>HLOOKUP($E$1,'Servicio Militar'!$C$1:$Y$68,VLOOKUP('H Investigación'!$C32,'Servicio Militar'!$A$1:$Y$68,2,0)+2,0)</f>
        <v>0</v>
      </c>
      <c r="F32">
        <f ca="1">IFERROR(HLOOKUP($F$1,Departamentos!$D$3:$BJ$68,VLOOKUP('H Investigación'!$C32,Departamentos!$A$3:$BJ$68,2,0)+2,0),0)</f>
        <v>0</v>
      </c>
      <c r="G32">
        <f ca="1">IF('H Investigación'!$R$4=0,0,VLOOKUP(B32,Aleatorios!$A$147:$CH$160,'H Investigación'!$R$4+3,0))</f>
        <v>0</v>
      </c>
      <c r="I32">
        <f t="shared" ca="1" si="4"/>
        <v>0</v>
      </c>
      <c r="J32">
        <f ca="1">VLOOKUP(C32,Revelación!$B$2:$C$74,2,0)</f>
        <v>0</v>
      </c>
      <c r="K32">
        <f t="shared" ca="1" si="5"/>
        <v>0</v>
      </c>
      <c r="N32">
        <f ca="1">IF('H Investigación'!$R$4=0,0,VLOOKUP(B32,Aleatorios!$A$147:$CH$160,'H Investigación'!$R$4+3,0))</f>
        <v>0</v>
      </c>
    </row>
    <row r="33" spans="2:14" x14ac:dyDescent="0.25">
      <c r="B33">
        <v>3</v>
      </c>
      <c r="C33" t="s">
        <v>53</v>
      </c>
      <c r="E33">
        <f>HLOOKUP($E$1,'Servicio Militar'!$C$1:$Y$68,VLOOKUP('H Investigación'!$C33,'Servicio Militar'!$A$1:$Y$68,2,0)+2,0)</f>
        <v>0</v>
      </c>
      <c r="F33">
        <f ca="1">IFERROR(HLOOKUP($F$1,Departamentos!$D$3:$BJ$68,VLOOKUP('H Investigación'!$C33,Departamentos!$A$3:$BJ$68,2,0)+2,0),0)</f>
        <v>1</v>
      </c>
      <c r="G33">
        <f ca="1">IF('H Investigación'!$R$4=0,0,VLOOKUP(B33,Aleatorios!$A$147:$CH$160,'H Investigación'!$R$4+3,0))</f>
        <v>1</v>
      </c>
      <c r="I33">
        <f t="shared" ca="1" si="4"/>
        <v>2</v>
      </c>
      <c r="J33">
        <f ca="1">VLOOKUP(C33,Revelación!$B$2:$C$74,2,0)</f>
        <v>0</v>
      </c>
      <c r="K33">
        <f t="shared" ca="1" si="5"/>
        <v>2</v>
      </c>
      <c r="N33">
        <f ca="1">IF('H Investigación'!$R$4=0,0,VLOOKUP(B33,Aleatorios!$A$147:$CH$160,'H Investigación'!$R$4+3,0))</f>
        <v>1</v>
      </c>
    </row>
    <row r="34" spans="2:14" x14ac:dyDescent="0.25">
      <c r="B34">
        <v>4</v>
      </c>
      <c r="C34" t="s">
        <v>54</v>
      </c>
      <c r="E34">
        <f>HLOOKUP($E$1,'Servicio Militar'!$C$1:$Y$68,VLOOKUP('H Investigación'!$C34,'Servicio Militar'!$A$1:$Y$68,2,0)+2,0)</f>
        <v>0</v>
      </c>
      <c r="F34">
        <f ca="1">IFERROR(HLOOKUP($F$1,Departamentos!$D$3:$BJ$68,VLOOKUP('H Investigación'!$C34,Departamentos!$A$3:$BJ$68,2,0)+2,0),0)</f>
        <v>0</v>
      </c>
      <c r="G34">
        <f ca="1">IF('H Investigación'!$R$4=0,0,VLOOKUP(B34,Aleatorios!$A$147:$CH$160,'H Investigación'!$R$4+3,0))</f>
        <v>0</v>
      </c>
      <c r="I34">
        <f t="shared" ca="1" si="4"/>
        <v>0</v>
      </c>
      <c r="J34">
        <f ca="1">VLOOKUP(C34,Revelación!$B$2:$C$74,2,0)</f>
        <v>1</v>
      </c>
      <c r="K34">
        <f t="shared" ca="1" si="5"/>
        <v>1</v>
      </c>
      <c r="N34">
        <f ca="1">IF('H Investigación'!$R$4=0,0,VLOOKUP(B34,Aleatorios!$A$147:$CH$160,'H Investigación'!$R$4+3,0))</f>
        <v>0</v>
      </c>
    </row>
    <row r="35" spans="2:14" x14ac:dyDescent="0.25">
      <c r="B35">
        <v>5</v>
      </c>
      <c r="C35" t="s">
        <v>55</v>
      </c>
      <c r="E35">
        <f>HLOOKUP($E$1,'Servicio Militar'!$C$1:$Y$68,VLOOKUP('H Investigación'!$C35,'Servicio Militar'!$A$1:$Y$68,2,0)+2,0)</f>
        <v>0</v>
      </c>
      <c r="F35">
        <f ca="1">IFERROR(HLOOKUP($F$1,Departamentos!$D$3:$BJ$68,VLOOKUP('H Investigación'!$C35,Departamentos!$A$3:$BJ$68,2,0)+2,0),0)</f>
        <v>0</v>
      </c>
      <c r="G35">
        <f ca="1">IF('H Investigación'!$R$4=0,0,VLOOKUP(B35,Aleatorios!$A$147:$CH$160,'H Investigación'!$R$4+3,0))</f>
        <v>0</v>
      </c>
      <c r="I35">
        <f t="shared" ca="1" si="4"/>
        <v>0</v>
      </c>
      <c r="J35">
        <f ca="1">VLOOKUP(C35,Revelación!$B$2:$C$74,2,0)</f>
        <v>0</v>
      </c>
      <c r="K35">
        <f t="shared" ca="1" si="5"/>
        <v>0</v>
      </c>
      <c r="N35">
        <f ca="1">IF('H Investigación'!$R$4=0,0,VLOOKUP(B35,Aleatorios!$A$147:$CH$160,'H Investigación'!$R$4+3,0))</f>
        <v>0</v>
      </c>
    </row>
    <row r="36" spans="2:14" x14ac:dyDescent="0.25">
      <c r="B36">
        <v>6</v>
      </c>
      <c r="C36" t="s">
        <v>56</v>
      </c>
      <c r="E36">
        <f>HLOOKUP($E$1,'Servicio Militar'!$C$1:$Y$68,VLOOKUP('H Investigación'!$C36,'Servicio Militar'!$A$1:$Y$68,2,0)+2,0)</f>
        <v>0</v>
      </c>
      <c r="F36">
        <f ca="1">IFERROR(HLOOKUP($F$1,Departamentos!$D$3:$BJ$68,VLOOKUP('H Investigación'!$C36,Departamentos!$A$3:$BJ$68,2,0)+2,0),0)</f>
        <v>0</v>
      </c>
      <c r="G36">
        <f ca="1">IF('H Investigación'!$R$4=0,0,VLOOKUP(B36,Aleatorios!$A$147:$CH$160,'H Investigación'!$R$4+3,0))</f>
        <v>0</v>
      </c>
      <c r="I36">
        <f t="shared" ca="1" si="4"/>
        <v>0</v>
      </c>
      <c r="J36">
        <f ca="1">VLOOKUP(C36,Revelación!$B$2:$C$74,2,0)</f>
        <v>0</v>
      </c>
      <c r="K36">
        <f t="shared" ca="1" si="5"/>
        <v>0</v>
      </c>
      <c r="N36">
        <f ca="1">IF('H Investigación'!$R$4=0,0,VLOOKUP(B36,Aleatorios!$A$147:$CH$160,'H Investigación'!$R$4+3,0))</f>
        <v>0</v>
      </c>
    </row>
    <row r="37" spans="2:14" x14ac:dyDescent="0.25">
      <c r="B37">
        <v>7</v>
      </c>
      <c r="C37" t="s">
        <v>57</v>
      </c>
      <c r="E37">
        <f>HLOOKUP($E$1,'Servicio Militar'!$C$1:$Y$68,VLOOKUP('H Investigación'!$C37,'Servicio Militar'!$A$1:$Y$68,2,0)+2,0)</f>
        <v>0</v>
      </c>
      <c r="F37">
        <f ca="1">IFERROR(HLOOKUP($F$1,Departamentos!$D$3:$BJ$68,VLOOKUP('H Investigación'!$C37,Departamentos!$A$3:$BJ$68,2,0)+2,0),0)</f>
        <v>0</v>
      </c>
      <c r="G37">
        <f ca="1">IF('H Investigación'!$R$4=0,0,VLOOKUP(B37,Aleatorios!$A$147:$CH$160,'H Investigación'!$R$4+3,0))</f>
        <v>0</v>
      </c>
      <c r="I37">
        <f t="shared" ca="1" si="4"/>
        <v>0</v>
      </c>
      <c r="J37">
        <f ca="1">VLOOKUP(C37,Revelación!$B$2:$C$74,2,0)</f>
        <v>0</v>
      </c>
      <c r="K37">
        <f t="shared" ca="1" si="5"/>
        <v>0</v>
      </c>
      <c r="N37">
        <f ca="1">IF('H Investigación'!$R$4=0,0,VLOOKUP(B37,Aleatorios!$A$147:$CH$160,'H Investigación'!$R$4+3,0))</f>
        <v>0</v>
      </c>
    </row>
    <row r="38" spans="2:14" x14ac:dyDescent="0.25">
      <c r="B38">
        <v>8</v>
      </c>
      <c r="C38" t="s">
        <v>58</v>
      </c>
      <c r="E38">
        <f>HLOOKUP($E$1,'Servicio Militar'!$C$1:$Y$68,VLOOKUP('H Investigación'!$C38,'Servicio Militar'!$A$1:$Y$68,2,0)+2,0)</f>
        <v>0</v>
      </c>
      <c r="F38">
        <f ca="1">IFERROR(HLOOKUP($F$1,Departamentos!$D$3:$BJ$68,VLOOKUP('H Investigación'!$C38,Departamentos!$A$3:$BJ$68,2,0)+2,0),0)</f>
        <v>0</v>
      </c>
      <c r="G38">
        <f ca="1">IF('H Investigación'!$R$4=0,0,VLOOKUP(B38,Aleatorios!$A$147:$CH$160,'H Investigación'!$R$4+3,0))</f>
        <v>0</v>
      </c>
      <c r="I38">
        <f t="shared" ca="1" si="4"/>
        <v>0</v>
      </c>
      <c r="J38">
        <f ca="1">VLOOKUP(C38,Revelación!$B$2:$C$74,2,0)</f>
        <v>0</v>
      </c>
      <c r="K38">
        <f t="shared" ca="1" si="5"/>
        <v>0</v>
      </c>
      <c r="N38">
        <f ca="1">IF('H Investigación'!$R$4=0,0,VLOOKUP(B38,Aleatorios!$A$147:$CH$160,'H Investigación'!$R$4+3,0))</f>
        <v>0</v>
      </c>
    </row>
    <row r="39" spans="2:14" x14ac:dyDescent="0.25">
      <c r="B39">
        <v>9</v>
      </c>
      <c r="C39" t="s">
        <v>59</v>
      </c>
      <c r="E39">
        <f>HLOOKUP($E$1,'Servicio Militar'!$C$1:$Y$68,VLOOKUP('H Investigación'!$C39,'Servicio Militar'!$A$1:$Y$68,2,0)+2,0)</f>
        <v>0</v>
      </c>
      <c r="F39">
        <f ca="1">IFERROR(HLOOKUP($F$1,Departamentos!$D$3:$BJ$68,VLOOKUP('H Investigación'!$C39,Departamentos!$A$3:$BJ$68,2,0)+2,0),0)</f>
        <v>0</v>
      </c>
      <c r="G39">
        <f ca="1">IF('H Investigación'!$R$4=0,0,VLOOKUP(B39,Aleatorios!$A$147:$CH$160,'H Investigación'!$R$4+3,0))</f>
        <v>1</v>
      </c>
      <c r="I39">
        <f t="shared" ca="1" si="4"/>
        <v>1</v>
      </c>
      <c r="J39">
        <f ca="1">VLOOKUP(C39,Revelación!$B$2:$C$74,2,0)</f>
        <v>0</v>
      </c>
      <c r="K39">
        <f t="shared" ca="1" si="5"/>
        <v>1</v>
      </c>
      <c r="N39">
        <f ca="1">IF('H Investigación'!$R$4=0,0,VLOOKUP(B39,Aleatorios!$A$147:$CH$160,'H Investigación'!$R$4+3,0))</f>
        <v>1</v>
      </c>
    </row>
    <row r="40" spans="2:14" x14ac:dyDescent="0.25">
      <c r="B40">
        <v>10</v>
      </c>
      <c r="C40" t="s">
        <v>60</v>
      </c>
      <c r="E40">
        <f ca="1">HLOOKUP($E$1,'Servicio Militar'!$C$1:$Y$68,VLOOKUP('H Investigación'!$C40,'Servicio Militar'!$A$1:$Y$68,2,0)+2,0)</f>
        <v>0</v>
      </c>
      <c r="F40">
        <f ca="1">IFERROR(HLOOKUP($F$1,Departamentos!$D$3:$BJ$68,VLOOKUP('H Investigación'!$C40,Departamentos!$A$3:$BJ$68,2,0)+2,0),0)</f>
        <v>1</v>
      </c>
      <c r="G40">
        <f ca="1">IF('H Investigación'!$R$4=0,0,VLOOKUP(B40,Aleatorios!$A$147:$CH$160,'H Investigación'!$R$4+3,0))</f>
        <v>0</v>
      </c>
      <c r="I40">
        <f t="shared" ca="1" si="4"/>
        <v>1</v>
      </c>
      <c r="J40">
        <f ca="1">VLOOKUP(C40,Revelación!$B$2:$C$74,2,0)</f>
        <v>0</v>
      </c>
      <c r="K40">
        <f t="shared" ca="1" si="5"/>
        <v>1</v>
      </c>
      <c r="N40">
        <f ca="1">IF('H Investigación'!$R$4=0,0,VLOOKUP(B40,Aleatorios!$A$147:$CH$160,'H Investigación'!$R$4+3,0))</f>
        <v>0</v>
      </c>
    </row>
    <row r="41" spans="2:14" x14ac:dyDescent="0.25">
      <c r="B41">
        <v>11</v>
      </c>
      <c r="C41" t="s">
        <v>61</v>
      </c>
      <c r="E41">
        <f>HLOOKUP($E$1,'Servicio Militar'!$C$1:$Y$68,VLOOKUP('H Investigación'!$C41,'Servicio Militar'!$A$1:$Y$68,2,0)+2,0)</f>
        <v>0</v>
      </c>
      <c r="F41">
        <f ca="1">IFERROR(HLOOKUP($F$1,Departamentos!$D$3:$BJ$68,VLOOKUP('H Investigación'!$C41,Departamentos!$A$3:$BJ$68,2,0)+2,0),0)</f>
        <v>0</v>
      </c>
      <c r="G41">
        <f ca="1">IF('H Investigación'!$R$4=0,0,VLOOKUP(B41,Aleatorios!$A$147:$CH$160,'H Investigación'!$R$4+3,0))</f>
        <v>0</v>
      </c>
      <c r="I41">
        <f t="shared" ca="1" si="4"/>
        <v>0</v>
      </c>
      <c r="J41">
        <f ca="1">VLOOKUP(C41,Revelación!$B$2:$C$74,2,0)</f>
        <v>0</v>
      </c>
      <c r="K41">
        <f t="shared" ca="1" si="5"/>
        <v>0</v>
      </c>
      <c r="N41">
        <f ca="1">IF('H Investigación'!$R$4=0,0,VLOOKUP(B41,Aleatorios!$A$147:$CH$160,'H Investigación'!$R$4+3,0))</f>
        <v>0</v>
      </c>
    </row>
    <row r="42" spans="2:14" x14ac:dyDescent="0.25">
      <c r="B42">
        <v>12</v>
      </c>
      <c r="C42" t="s">
        <v>62</v>
      </c>
      <c r="E42">
        <f>HLOOKUP($E$1,'Servicio Militar'!$C$1:$Y$68,VLOOKUP('H Investigación'!$C42,'Servicio Militar'!$A$1:$Y$68,2,0)+2,0)</f>
        <v>0</v>
      </c>
      <c r="F42">
        <f ca="1">IFERROR(HLOOKUP($F$1,Departamentos!$D$3:$BJ$68,VLOOKUP('H Investigación'!$C42,Departamentos!$A$3:$BJ$68,2,0)+2,0),0)</f>
        <v>0</v>
      </c>
      <c r="G42">
        <f ca="1">IF('H Investigación'!$R$4=0,0,VLOOKUP(B42,Aleatorios!$A$147:$CH$160,'H Investigación'!$R$4+3,0))</f>
        <v>1</v>
      </c>
      <c r="I42">
        <f t="shared" ca="1" si="4"/>
        <v>1</v>
      </c>
      <c r="J42">
        <f ca="1">VLOOKUP(C42,Revelación!$B$2:$C$74,2,0)</f>
        <v>0</v>
      </c>
      <c r="K42">
        <f t="shared" ca="1" si="5"/>
        <v>1</v>
      </c>
      <c r="N42">
        <f ca="1">IF('H Investigación'!$R$4=0,0,VLOOKUP(B42,Aleatorios!$A$147:$CH$160,'H Investigación'!$R$4+3,0))</f>
        <v>1</v>
      </c>
    </row>
    <row r="43" spans="2:14" x14ac:dyDescent="0.25">
      <c r="B43">
        <v>13</v>
      </c>
      <c r="C43" t="s">
        <v>63</v>
      </c>
      <c r="E43">
        <f ca="1">HLOOKUP($E$1,'Servicio Militar'!$C$1:$Y$68,VLOOKUP('H Investigación'!$C43,'Servicio Militar'!$A$1:$Y$68,2,0)+2,0)</f>
        <v>0</v>
      </c>
      <c r="F43">
        <f ca="1">IFERROR(HLOOKUP($F$1,Departamentos!$D$3:$BJ$68,VLOOKUP('H Investigación'!$C43,Departamentos!$A$3:$BJ$68,2,0)+2,0),0)</f>
        <v>0</v>
      </c>
      <c r="G43">
        <f ca="1">IF('H Investigación'!$R$4=0,0,VLOOKUP(B43,Aleatorios!$A$147:$CH$160,'H Investigación'!$R$4+3,0))</f>
        <v>0</v>
      </c>
      <c r="I43">
        <f t="shared" ca="1" si="4"/>
        <v>0</v>
      </c>
      <c r="J43">
        <f ca="1">VLOOKUP(C43,Revelación!$B$2:$C$74,2,0)</f>
        <v>0</v>
      </c>
      <c r="K43">
        <f t="shared" ca="1" si="5"/>
        <v>0</v>
      </c>
      <c r="N43">
        <f ca="1">IF('H Investigación'!$R$4=0,0,VLOOKUP(B43,Aleatorios!$A$147:$CH$160,'H Investigación'!$R$4+3,0))</f>
        <v>0</v>
      </c>
    </row>
    <row r="44" spans="2:14" x14ac:dyDescent="0.25">
      <c r="B44">
        <v>14</v>
      </c>
      <c r="C44" t="s">
        <v>64</v>
      </c>
      <c r="E44">
        <f>HLOOKUP($E$1,'Servicio Militar'!$C$1:$Y$68,VLOOKUP('H Investigación'!$C44,'Servicio Militar'!$A$1:$Y$68,2,0)+2,0)</f>
        <v>1</v>
      </c>
      <c r="F44">
        <f ca="1">IFERROR(HLOOKUP($F$1,Departamentos!$D$3:$BJ$68,VLOOKUP('H Investigación'!$C44,Departamentos!$A$3:$BJ$68,2,0)+2,0),0)</f>
        <v>0</v>
      </c>
      <c r="G44">
        <f ca="1">IF('H Investigación'!$R$4=0,0,VLOOKUP(B44,Aleatorios!$A$147:$CH$160,'H Investigación'!$R$4+3,0))</f>
        <v>0</v>
      </c>
      <c r="I44">
        <f t="shared" ca="1" si="4"/>
        <v>1</v>
      </c>
      <c r="J44">
        <f ca="1">VLOOKUP(C44,Revelación!$B$2:$C$74,2,0)</f>
        <v>0</v>
      </c>
      <c r="K44">
        <f ca="1">IF(SUM(I44:J44)=0,0,SUM(I44:J44))</f>
        <v>1</v>
      </c>
      <c r="N44">
        <f ca="1">IF('H Investigación'!$R$4=0,0,VLOOKUP(B44,Aleatorios!$A$147:$CH$160,'H Investigación'!$R$4+3,0))</f>
        <v>0</v>
      </c>
    </row>
    <row r="46" spans="2:14" x14ac:dyDescent="0.25">
      <c r="E46" t="s">
        <v>199</v>
      </c>
      <c r="F46">
        <f ca="1">SUM(E3:F44)</f>
        <v>17</v>
      </c>
      <c r="G46" t="s">
        <v>183</v>
      </c>
      <c r="K46">
        <f ca="1">SUM(K3:K44)-SUM(D3:D44)</f>
        <v>25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Y71"/>
  <sheetViews>
    <sheetView workbookViewId="0">
      <pane ySplit="1" topLeftCell="A2" activePane="bottomLeft" state="frozen"/>
      <selection pane="bottomLeft" activeCell="Y2" sqref="C1:Y2"/>
    </sheetView>
  </sheetViews>
  <sheetFormatPr baseColWidth="10" defaultRowHeight="15" x14ac:dyDescent="0.25"/>
  <cols>
    <col min="3" max="25" width="6.28515625" customWidth="1"/>
  </cols>
  <sheetData>
    <row r="1" spans="1:25" x14ac:dyDescent="0.25">
      <c r="C1" t="s">
        <v>71</v>
      </c>
      <c r="D1" t="s">
        <v>72</v>
      </c>
      <c r="E1" t="s">
        <v>73</v>
      </c>
      <c r="F1" t="s">
        <v>75</v>
      </c>
      <c r="G1" t="s">
        <v>74</v>
      </c>
      <c r="H1" t="s">
        <v>76</v>
      </c>
      <c r="I1" t="s">
        <v>86</v>
      </c>
      <c r="J1" t="s">
        <v>87</v>
      </c>
      <c r="K1" t="s">
        <v>88</v>
      </c>
      <c r="L1" t="s">
        <v>90</v>
      </c>
      <c r="M1" t="s">
        <v>89</v>
      </c>
      <c r="N1" t="s">
        <v>91</v>
      </c>
      <c r="O1" t="s">
        <v>93</v>
      </c>
      <c r="P1" t="s">
        <v>94</v>
      </c>
      <c r="Q1" t="s">
        <v>92</v>
      </c>
      <c r="R1" t="s">
        <v>95</v>
      </c>
      <c r="S1" t="s">
        <v>97</v>
      </c>
      <c r="T1" t="s">
        <v>96</v>
      </c>
      <c r="U1" t="s">
        <v>98</v>
      </c>
      <c r="V1" t="s">
        <v>101</v>
      </c>
      <c r="W1" t="s">
        <v>102</v>
      </c>
      <c r="X1" t="s">
        <v>103</v>
      </c>
      <c r="Y1" t="s">
        <v>104</v>
      </c>
    </row>
    <row r="2" spans="1:25" x14ac:dyDescent="0.25">
      <c r="F2">
        <v>1</v>
      </c>
      <c r="H2">
        <v>1</v>
      </c>
      <c r="I2">
        <v>1</v>
      </c>
      <c r="J2">
        <v>1</v>
      </c>
      <c r="L2">
        <v>1</v>
      </c>
      <c r="N2">
        <v>1</v>
      </c>
      <c r="P2">
        <v>1</v>
      </c>
      <c r="Q2">
        <v>1</v>
      </c>
      <c r="S2">
        <v>1</v>
      </c>
      <c r="U2">
        <v>1</v>
      </c>
      <c r="W2">
        <v>1</v>
      </c>
      <c r="Y2">
        <v>1</v>
      </c>
    </row>
    <row r="3" spans="1:25" x14ac:dyDescent="0.25">
      <c r="A3" t="s">
        <v>0</v>
      </c>
      <c r="B3">
        <v>1</v>
      </c>
      <c r="R3">
        <f ca="1">1+3*VLOOKUP(8,'Aleatorios NoAcumulativos'!$A$112:$N$123,5,0)</f>
        <v>1</v>
      </c>
      <c r="S3">
        <f ca="1">CHOOSE(S70,2*R3,2+3*VLOOKUP(8,'Aleatorios NoAcumulativos'!$A$112:$N$123,7,0))</f>
        <v>2</v>
      </c>
      <c r="T3">
        <f ca="1">1+3*VLOOKUP(8,'Aleatorios NoAcumulativos'!$A$112:$N$123,5,0)</f>
        <v>1</v>
      </c>
      <c r="U3">
        <f ca="1">CHOOSE(U70,2*T3,2+3*VLOOKUP(8,'Aleatorios NoAcumulativos'!$A$112:$N$123,7,0))</f>
        <v>2</v>
      </c>
      <c r="V3">
        <f ca="1">1+3*VLOOKUP(8,'Aleatorios NoAcumulativos'!$A$112:$N$123,5,0)</f>
        <v>1</v>
      </c>
      <c r="W3">
        <f ca="1">CHOOSE(W70,2*V3,2+3*VLOOKUP(8,'Aleatorios NoAcumulativos'!$A$112:$N$123,7,0))</f>
        <v>2</v>
      </c>
      <c r="X3">
        <f ca="1">1+3*VLOOKUP(8,'Aleatorios NoAcumulativos'!$A$112:$N$123,5,0)</f>
        <v>1</v>
      </c>
      <c r="Y3">
        <f ca="1">6+5*VLOOKUP(5,'Aleatorios NoAcumulativos'!$A$67:$K$75,5,0)</f>
        <v>6</v>
      </c>
    </row>
    <row r="4" spans="1:25" x14ac:dyDescent="0.25">
      <c r="A4" t="s">
        <v>1</v>
      </c>
      <c r="B4">
        <v>2</v>
      </c>
      <c r="D4">
        <v>1</v>
      </c>
      <c r="G4">
        <f ca="1">3*VLOOKUP(2,Aleatorios2!$A$25:$E$29,4,0)</f>
        <v>3</v>
      </c>
      <c r="H4">
        <f ca="1">3*VLOOKUP(2,Aleatorios2!$A$25:$E$29,5,0)</f>
        <v>3</v>
      </c>
      <c r="I4">
        <f ca="1">3*VLOOKUP(2,Aleatorios2!$A$25:$E$29,5,0)</f>
        <v>3</v>
      </c>
      <c r="J4">
        <f ca="1">3*VLOOKUP(2,Aleatorios2!$A$25:$E$29,4,0)</f>
        <v>3</v>
      </c>
      <c r="K4">
        <v>1</v>
      </c>
      <c r="L4">
        <v>2</v>
      </c>
      <c r="M4">
        <v>1</v>
      </c>
      <c r="N4">
        <v>2</v>
      </c>
      <c r="O4">
        <v>1</v>
      </c>
      <c r="P4">
        <v>2</v>
      </c>
      <c r="Q4">
        <v>2</v>
      </c>
      <c r="R4">
        <f ca="1">3+3*VLOOKUP(4,'Aleatorios NoAcumulativos'!$A$112:$N$123,5,0)</f>
        <v>3</v>
      </c>
      <c r="S4">
        <f ca="1">CHOOSE(S70,2*R4,6+3*VLOOKUP(4,'Aleatorios NoAcumulativos'!$A$112:$N$123,7,0))</f>
        <v>6</v>
      </c>
      <c r="T4">
        <f ca="1">3+3*VLOOKUP(4,'Aleatorios NoAcumulativos'!$A$112:$N$123,5,0)</f>
        <v>3</v>
      </c>
      <c r="U4">
        <f ca="1">CHOOSE(U70,2*T4,6+3*VLOOKUP(4,'Aleatorios NoAcumulativos'!$A$112:$N$123,7,0))</f>
        <v>6</v>
      </c>
      <c r="V4">
        <f ca="1">3+3*VLOOKUP(4,'Aleatorios NoAcumulativos'!$A$112:$N$123,5,0)</f>
        <v>3</v>
      </c>
      <c r="W4">
        <f ca="1">CHOOSE(W70,2*V4,6+3*VLOOKUP(4,'Aleatorios NoAcumulativos'!$A$112:$N$123,7,0))</f>
        <v>6</v>
      </c>
      <c r="X4">
        <f ca="1">3+3*VLOOKUP(4,'Aleatorios NoAcumulativos'!$A$112:$N$123,5,0)</f>
        <v>3</v>
      </c>
      <c r="Y4">
        <f ca="1">6+5*VLOOKUP(3,'Aleatorios NoAcumulativos'!$A$67:$K$75,5,0)</f>
        <v>6</v>
      </c>
    </row>
    <row r="5" spans="1:25" x14ac:dyDescent="0.25">
      <c r="A5" t="s">
        <v>2</v>
      </c>
      <c r="B5">
        <v>3</v>
      </c>
      <c r="K5">
        <f ca="1">3*VLOOKUP(3,Aleatorios!$A$34:$J$39,4,0)</f>
        <v>0</v>
      </c>
      <c r="L5">
        <f ca="1">3*VLOOKUP(3,Aleatorios!$A$34:$J$39,5,0)</f>
        <v>0</v>
      </c>
      <c r="M5">
        <f ca="1">3*VLOOKUP(3,Aleatorios!$A$34:$J$39,4,0)</f>
        <v>0</v>
      </c>
      <c r="N5">
        <f ca="1">3*VLOOKUP(3,Aleatorios!$A$34:$J$39,5,0)</f>
        <v>0</v>
      </c>
      <c r="O5">
        <f ca="1">3*VLOOKUP(3,Aleatorios!$A$34:$J$39,4,0)</f>
        <v>0</v>
      </c>
      <c r="P5">
        <f ca="1">3*VLOOKUP(3,Aleatorios!$A$34:$J$39,5,0)</f>
        <v>0</v>
      </c>
      <c r="Q5">
        <f ca="1">3*VLOOKUP(3,Aleatorios!$A$34:$J$39,5,0)</f>
        <v>0</v>
      </c>
      <c r="R5">
        <f ca="1">3*VLOOKUP(6,'Aleatorios NoAcumulativos'!$A$112:$N$123,5,0)</f>
        <v>0</v>
      </c>
      <c r="S5">
        <f ca="1">CHOOSE(S70,2*R5,3*VLOOKUP(6,'Aleatorios NoAcumulativos'!$A$112:$N$123,7,0))</f>
        <v>3</v>
      </c>
      <c r="T5">
        <f ca="1">3*VLOOKUP(6,'Aleatorios NoAcumulativos'!$A$112:$N$123,5,0)</f>
        <v>0</v>
      </c>
      <c r="U5">
        <f ca="1">CHOOSE(U70,2*T5,3*VLOOKUP(6,'Aleatorios NoAcumulativos'!$A$112:$N$123,7,0))</f>
        <v>0</v>
      </c>
      <c r="V5">
        <f ca="1">3*VLOOKUP(6,'Aleatorios NoAcumulativos'!$A$112:$N$123,5,0)</f>
        <v>0</v>
      </c>
      <c r="W5">
        <f ca="1">CHOOSE(W70,2*V5,3*VLOOKUP(6,'Aleatorios NoAcumulativos'!$A$112:$N$123,7,0))</f>
        <v>0</v>
      </c>
      <c r="X5">
        <f ca="1">3*VLOOKUP(6,'Aleatorios NoAcumulativos'!$A$112:$N$123,5,0)</f>
        <v>0</v>
      </c>
      <c r="Y5">
        <f ca="1">5*VLOOKUP(4,'Aleatorios NoAcumulativos'!$A$67:$K$75,5,0)</f>
        <v>0</v>
      </c>
    </row>
    <row r="6" spans="1:25" x14ac:dyDescent="0.25">
      <c r="A6" t="s">
        <v>3</v>
      </c>
      <c r="B6">
        <v>4</v>
      </c>
      <c r="E6">
        <f ca="1">3*VLOOKUP(1,Aleatorios!A34:D39,4,0)</f>
        <v>0</v>
      </c>
      <c r="F6">
        <f ca="1">3*VLOOKUP(1,Aleatorios!A34:E39,5,0)</f>
        <v>0</v>
      </c>
      <c r="G6">
        <f ca="1">3*VLOOKUP(1,Aleatorios2!$A$25:$E$29,4,0)</f>
        <v>0</v>
      </c>
      <c r="H6">
        <f ca="1">3*VLOOKUP(1,Aleatorios2!$A$25:$E$29,5,0)</f>
        <v>3</v>
      </c>
      <c r="I6">
        <f ca="1">3*VLOOKUP(1,Aleatorios2!$A$25:$E$29,5,0)</f>
        <v>3</v>
      </c>
      <c r="J6">
        <f ca="1">3*VLOOKUP(1,Aleatorios2!$A$25:$E$29,4,0)</f>
        <v>0</v>
      </c>
      <c r="K6">
        <f ca="1">1+3*VLOOKUP(1,Aleatorios!$A$34:$J$39,4,0)</f>
        <v>1</v>
      </c>
      <c r="L6">
        <f ca="1">2+3*VLOOKUP(1,Aleatorios!$A$34:$J$39,5,0)</f>
        <v>2</v>
      </c>
      <c r="M6">
        <f ca="1">1+3*VLOOKUP(1,Aleatorios!$A$34:$J$39,4,0)</f>
        <v>1</v>
      </c>
      <c r="N6">
        <f ca="1">2+3*VLOOKUP(1,Aleatorios!$A$34:$J$39,5,0)</f>
        <v>2</v>
      </c>
      <c r="O6">
        <f ca="1">1+3*VLOOKUP(1,Aleatorios!$A$34:$J$39,4,0)</f>
        <v>1</v>
      </c>
      <c r="P6">
        <f ca="1">2+3*VLOOKUP(1,Aleatorios!$A$34:$J$39,5,0)</f>
        <v>2</v>
      </c>
      <c r="Q6">
        <f ca="1">2+3*VLOOKUP(1,Aleatorios!$A$34:$J$39,5,0)</f>
        <v>2</v>
      </c>
      <c r="R6">
        <v>2</v>
      </c>
      <c r="S6">
        <v>4</v>
      </c>
      <c r="T6">
        <v>2</v>
      </c>
      <c r="U6">
        <v>4</v>
      </c>
      <c r="V6">
        <v>2</v>
      </c>
      <c r="W6">
        <v>4</v>
      </c>
      <c r="X6">
        <v>2</v>
      </c>
      <c r="Y6">
        <v>6</v>
      </c>
    </row>
    <row r="7" spans="1:25" x14ac:dyDescent="0.25">
      <c r="A7" t="s">
        <v>4</v>
      </c>
      <c r="B7">
        <v>5</v>
      </c>
    </row>
    <row r="8" spans="1:25" x14ac:dyDescent="0.25">
      <c r="A8" t="s">
        <v>5</v>
      </c>
      <c r="B8">
        <v>6</v>
      </c>
      <c r="E8">
        <v>1</v>
      </c>
      <c r="F8">
        <v>2</v>
      </c>
      <c r="G8">
        <v>1</v>
      </c>
      <c r="H8">
        <v>2</v>
      </c>
      <c r="I8">
        <v>4</v>
      </c>
      <c r="J8">
        <v>4</v>
      </c>
      <c r="K8">
        <v>1</v>
      </c>
      <c r="L8">
        <v>2</v>
      </c>
      <c r="M8">
        <v>1</v>
      </c>
      <c r="N8">
        <v>2</v>
      </c>
      <c r="O8">
        <v>1</v>
      </c>
      <c r="P8">
        <v>2</v>
      </c>
      <c r="Q8">
        <v>2</v>
      </c>
      <c r="R8">
        <v>1</v>
      </c>
      <c r="S8">
        <v>2</v>
      </c>
      <c r="T8">
        <v>1</v>
      </c>
      <c r="U8">
        <v>2</v>
      </c>
      <c r="V8">
        <f>1+3</f>
        <v>4</v>
      </c>
      <c r="W8">
        <f>2+3</f>
        <v>5</v>
      </c>
      <c r="X8">
        <v>1</v>
      </c>
      <c r="Y8">
        <v>1</v>
      </c>
    </row>
    <row r="9" spans="1:25" x14ac:dyDescent="0.25">
      <c r="A9" t="s">
        <v>7</v>
      </c>
      <c r="B9">
        <v>7</v>
      </c>
      <c r="D9">
        <v>1</v>
      </c>
      <c r="K9">
        <v>1</v>
      </c>
      <c r="L9">
        <v>2</v>
      </c>
      <c r="M9">
        <v>1</v>
      </c>
      <c r="N9">
        <v>2</v>
      </c>
      <c r="O9">
        <v>1</v>
      </c>
      <c r="P9">
        <v>2</v>
      </c>
      <c r="Q9">
        <v>2</v>
      </c>
      <c r="R9">
        <f ca="1">2+3*VLOOKUP(12,'Aleatorios NoAcumulativos'!$A$112:$N$123,5,0)</f>
        <v>2</v>
      </c>
      <c r="S9">
        <f ca="1">CHOOSE(S70,2*R9,4+3*VLOOKUP(12,'Aleatorios NoAcumulativos'!$A$112:$N$123,7,0))</f>
        <v>4</v>
      </c>
      <c r="T9">
        <f ca="1">2+3*VLOOKUP(12,'Aleatorios NoAcumulativos'!$A$112:$N$123,5,0)</f>
        <v>2</v>
      </c>
      <c r="U9">
        <f ca="1">CHOOSE(U70,2*T9,4+3*VLOOKUP(12,'Aleatorios NoAcumulativos'!$A$112:$N$123,7,0))</f>
        <v>4</v>
      </c>
      <c r="V9">
        <f ca="1">2+3*VLOOKUP(12,'Aleatorios NoAcumulativos'!$A$112:$N$123,5,0)</f>
        <v>2</v>
      </c>
      <c r="W9">
        <f ca="1">CHOOSE(W70,2*V9,4+3*VLOOKUP(12,'Aleatorios NoAcumulativos'!$A$112:$N$123,7,0))</f>
        <v>4</v>
      </c>
      <c r="X9">
        <f ca="1">2+3*VLOOKUP(12,'Aleatorios NoAcumulativos'!$A$112:$N$123,5,0)</f>
        <v>2</v>
      </c>
      <c r="Y9">
        <f ca="1">6+5*VLOOKUP(9,'Aleatorios NoAcumulativos'!$A$67:$K$75,5,0)</f>
        <v>6</v>
      </c>
    </row>
    <row r="10" spans="1:25" x14ac:dyDescent="0.25">
      <c r="A10" t="s">
        <v>8</v>
      </c>
      <c r="B10">
        <v>8</v>
      </c>
      <c r="D10">
        <f ca="1">VLOOKUP(1,Aleatorios!A4:D5,4,0)</f>
        <v>1</v>
      </c>
      <c r="R10">
        <f ca="1">3*VLOOKUP(3,'Aleatorios NoAcumulativos'!$A$112:$N$123,5,0)</f>
        <v>3</v>
      </c>
      <c r="S10">
        <f ca="1">CHOOSE(S70,2*R10,3*VLOOKUP(3,'Aleatorios NoAcumulativos'!$A$112:$N$123,7,0))</f>
        <v>3</v>
      </c>
      <c r="T10">
        <f ca="1">3*VLOOKUP(3,'Aleatorios NoAcumulativos'!$A$112:$N$123,5,0)</f>
        <v>3</v>
      </c>
      <c r="U10">
        <f ca="1">CHOOSE(U70,2*T10,3*VLOOKUP(3,'Aleatorios NoAcumulativos'!$A$112:$N$123,7,0))</f>
        <v>6</v>
      </c>
      <c r="V10">
        <f ca="1">3*VLOOKUP(3,'Aleatorios NoAcumulativos'!$A$112:$N$123,5,0)</f>
        <v>3</v>
      </c>
      <c r="W10">
        <f ca="1">CHOOSE(W70,2*V10,3*VLOOKUP(3,'Aleatorios NoAcumulativos'!$A$112:$N$123,7,0))</f>
        <v>6</v>
      </c>
      <c r="X10">
        <f ca="1">4+3*VLOOKUP(3,'Aleatorios NoAcumulativos'!$A$112:$N$123,5,0)</f>
        <v>7</v>
      </c>
      <c r="Y10">
        <f ca="1">5*VLOOKUP(2,'Aleatorios NoAcumulativos'!$A$67:$K$75,5,0)</f>
        <v>5</v>
      </c>
    </row>
    <row r="11" spans="1:25" x14ac:dyDescent="0.25">
      <c r="A11" t="s">
        <v>65</v>
      </c>
      <c r="B11">
        <v>9</v>
      </c>
      <c r="E11">
        <f ca="1">3*VLOOKUP(3,Aleatorios!A34:D39,4,0)</f>
        <v>0</v>
      </c>
      <c r="F11">
        <f ca="1">3*VLOOKUP(3,Aleatorios!A34:E39,5,0)</f>
        <v>0</v>
      </c>
    </row>
    <row r="12" spans="1:25" x14ac:dyDescent="0.25">
      <c r="A12" t="s">
        <v>66</v>
      </c>
      <c r="B12">
        <v>10</v>
      </c>
      <c r="E12">
        <f ca="1">3*VLOOKUP(5,Aleatorios!A34:D39,4,0)</f>
        <v>0</v>
      </c>
      <c r="F12">
        <f ca="1">3*VLOOKUP(5,Aleatorios!A34:E39,5,0)</f>
        <v>0</v>
      </c>
    </row>
    <row r="13" spans="1:25" x14ac:dyDescent="0.25">
      <c r="A13" t="s">
        <v>9</v>
      </c>
      <c r="B13">
        <v>11</v>
      </c>
      <c r="K13">
        <f ca="1">3*VLOOKUP(2,Aleatorios!$A$34:$J$39,4,0)</f>
        <v>3</v>
      </c>
      <c r="L13">
        <f ca="1">3*VLOOKUP(2,Aleatorios!$A$34:$J$39,5,0)</f>
        <v>3</v>
      </c>
      <c r="M13">
        <f ca="1">3*VLOOKUP(2,Aleatorios!$A$34:$J$39,4,0)</f>
        <v>3</v>
      </c>
      <c r="N13">
        <f ca="1">3*VLOOKUP(2,Aleatorios!$A$34:$J$39,5,0)</f>
        <v>3</v>
      </c>
      <c r="Q13">
        <f ca="1">3*VLOOKUP(2,Aleatorios!$A$34:$J$39,5,0)</f>
        <v>3</v>
      </c>
      <c r="R13">
        <f ca="1">3*VLOOKUP(2,'Aleatorios NoAcumulativos'!$A$112:$N$123,5,0)</f>
        <v>0</v>
      </c>
      <c r="S13">
        <f ca="1">CHOOSE(S70,2*R13,3*VLOOKUP(2,'Aleatorios NoAcumulativos'!$A$112:$N$123,7,0))</f>
        <v>3</v>
      </c>
      <c r="T13">
        <f ca="1">3*VLOOKUP(2,'Aleatorios NoAcumulativos'!$A$112:$N$123,5,0)</f>
        <v>0</v>
      </c>
      <c r="U13">
        <f ca="1">CHOOSE(U70,2*T13,3*VLOOKUP(2,'Aleatorios NoAcumulativos'!$A$112:$N$123,7,0))</f>
        <v>0</v>
      </c>
      <c r="V13">
        <f ca="1">3*VLOOKUP(2,'Aleatorios NoAcumulativos'!$A$112:$N$123,5,0)</f>
        <v>0</v>
      </c>
      <c r="W13">
        <f ca="1">CHOOSE(W70,2*V13,3*VLOOKUP(2,'Aleatorios NoAcumulativos'!$A$112:$N$123,7,0))</f>
        <v>0</v>
      </c>
      <c r="X13">
        <f ca="1">3*VLOOKUP(2,'Aleatorios NoAcumulativos'!$A$112:$N$123,5,0)</f>
        <v>0</v>
      </c>
      <c r="Y13">
        <f ca="1">2+5*VLOOKUP(1,'Aleatorios NoAcumulativos'!$A$67:$K$75,5,0)</f>
        <v>7</v>
      </c>
    </row>
    <row r="14" spans="1:25" x14ac:dyDescent="0.25">
      <c r="A14" t="s">
        <v>10</v>
      </c>
      <c r="B14">
        <v>12</v>
      </c>
    </row>
    <row r="15" spans="1:25" x14ac:dyDescent="0.25">
      <c r="A15" t="s">
        <v>67</v>
      </c>
      <c r="B15">
        <v>13</v>
      </c>
      <c r="E15">
        <f ca="1">3*VLOOKUP(6,Aleatorios!A34:D39,4,0)</f>
        <v>0</v>
      </c>
      <c r="F15">
        <f ca="1">3*VLOOKUP(6,Aleatorios!A34:E39,5,0)</f>
        <v>3</v>
      </c>
    </row>
    <row r="16" spans="1:25" x14ac:dyDescent="0.25">
      <c r="A16" t="s">
        <v>11</v>
      </c>
      <c r="B16">
        <v>14</v>
      </c>
      <c r="D16">
        <f ca="1">VLOOKUP(2,Aleatorios!A4:D5,4,0)</f>
        <v>0</v>
      </c>
      <c r="K16">
        <f ca="1">1+3*VLOOKUP(4,Aleatorios!$A$34:$J$39,4,0)</f>
        <v>1</v>
      </c>
      <c r="L16">
        <f ca="1">2+3*VLOOKUP(4,Aleatorios!$A$34:$J$39,5,0)</f>
        <v>2</v>
      </c>
      <c r="M16">
        <f ca="1">1+3*VLOOKUP(4,Aleatorios!$A$34:$J$39,4,0)</f>
        <v>1</v>
      </c>
      <c r="N16">
        <f ca="1">2+3*VLOOKUP(4,Aleatorios!$A$34:$J$39,5,0)</f>
        <v>2</v>
      </c>
      <c r="O16">
        <f ca="1">1+3*VLOOKUP(4,Aleatorios!$A$34:$J$39,4,0)</f>
        <v>1</v>
      </c>
      <c r="P16">
        <f ca="1">2+3*VLOOKUP(4,Aleatorios!$A$34:$J$39,5,0)</f>
        <v>2</v>
      </c>
      <c r="Q16">
        <f ca="1">2+3*VLOOKUP(4,Aleatorios!$A$34:$J$39,5,0)</f>
        <v>2</v>
      </c>
      <c r="R16">
        <f ca="1">3*VLOOKUP(7,'Aleatorios NoAcumulativos'!$A$112:$N$123,5,0)</f>
        <v>0</v>
      </c>
      <c r="S16">
        <f ca="1">CHOOSE(S70,2*R16,3*VLOOKUP(7,'Aleatorios NoAcumulativos'!$A$112:$N$123,7,0))</f>
        <v>0</v>
      </c>
      <c r="T16">
        <f ca="1">3*VLOOKUP(7,'Aleatorios NoAcumulativos'!$A$112:$N$123,5,0)</f>
        <v>0</v>
      </c>
      <c r="U16">
        <f ca="1">CHOOSE(U70,2*T16,3*VLOOKUP(7,'Aleatorios NoAcumulativos'!$A$112:$N$123,7,0))</f>
        <v>0</v>
      </c>
      <c r="V16">
        <f ca="1">3*VLOOKUP(7,'Aleatorios NoAcumulativos'!$A$112:$N$123,5,0)</f>
        <v>0</v>
      </c>
      <c r="W16">
        <f ca="1">CHOOSE(W70,2*V16,3*VLOOKUP(7,'Aleatorios NoAcumulativos'!$A$112:$N$123,7,0))</f>
        <v>0</v>
      </c>
      <c r="X16">
        <f ca="1">3*VLOOKUP(7,'Aleatorios NoAcumulativos'!$A$112:$N$123,5,0)</f>
        <v>0</v>
      </c>
    </row>
    <row r="17" spans="1:25" x14ac:dyDescent="0.25">
      <c r="A17" t="s">
        <v>12</v>
      </c>
      <c r="B17">
        <v>15</v>
      </c>
    </row>
    <row r="18" spans="1:25" x14ac:dyDescent="0.25">
      <c r="A18" t="s">
        <v>13</v>
      </c>
      <c r="B18">
        <v>16</v>
      </c>
      <c r="O18">
        <f ca="1">3*VLOOKUP(2,Aleatorios!$A$34:$J$39,4,0)</f>
        <v>3</v>
      </c>
      <c r="P18">
        <f ca="1">3*VLOOKUP(2,Aleatorios!$A$34:$J$39,5,0)</f>
        <v>3</v>
      </c>
      <c r="R18">
        <f ca="1">3*VLOOKUP(1,'Aleatorios NoAcumulativos'!$A$112:$N$123,5,0)</f>
        <v>0</v>
      </c>
      <c r="S18">
        <f ca="1">CHOOSE(S70,2*R18,3*VLOOKUP(1,'Aleatorios NoAcumulativos'!$A$112:$N$123,7,0))</f>
        <v>0</v>
      </c>
      <c r="T18">
        <f ca="1">3*VLOOKUP(1,'Aleatorios NoAcumulativos'!$A$112:$N$123,5,0)</f>
        <v>0</v>
      </c>
      <c r="U18">
        <f ca="1">CHOOSE(U70,2*T18,3*VLOOKUP(1,'Aleatorios NoAcumulativos'!$A$112:$N$123,7,0))</f>
        <v>0</v>
      </c>
      <c r="V18">
        <f ca="1">3*VLOOKUP(1,'Aleatorios NoAcumulativos'!$A$112:$N$123,5,0)</f>
        <v>0</v>
      </c>
      <c r="W18">
        <f ca="1">CHOOSE(W70,2*V18,3*VLOOKUP(1,'Aleatorios NoAcumulativos'!$A$112:$N$123,7,0))</f>
        <v>0</v>
      </c>
      <c r="X18">
        <f ca="1">3*VLOOKUP(1,'Aleatorios NoAcumulativos'!$A$112:$N$123,5,0)</f>
        <v>0</v>
      </c>
      <c r="Y18">
        <v>4</v>
      </c>
    </row>
    <row r="19" spans="1:25" x14ac:dyDescent="0.25">
      <c r="A19" t="s">
        <v>14</v>
      </c>
      <c r="B19">
        <v>17</v>
      </c>
      <c r="K19">
        <f ca="1">3+3*VLOOKUP(5,Aleatorios!$A$34:$J$39,4,0)</f>
        <v>3</v>
      </c>
      <c r="L19">
        <f ca="1">6+3*VLOOKUP(5,Aleatorios!$A$34:$J$39,5,0)</f>
        <v>6</v>
      </c>
      <c r="M19">
        <f ca="1">3+3*VLOOKUP(5,Aleatorios!$A$34:$J$39,4,0)</f>
        <v>3</v>
      </c>
      <c r="N19">
        <f ca="1">6+3*VLOOKUP(5,Aleatorios!$A$34:$J$39,5,0)</f>
        <v>6</v>
      </c>
      <c r="O19">
        <f ca="1">3+3*VLOOKUP(5,Aleatorios!$A$34:$J$39,4,0)</f>
        <v>3</v>
      </c>
      <c r="P19">
        <f ca="1">6+3*VLOOKUP(5,Aleatorios!$A$34:$J$39,5,0)</f>
        <v>6</v>
      </c>
      <c r="Q19">
        <f ca="1">6+3*VLOOKUP(5,Aleatorios!$A$34:$J$39,5,0)</f>
        <v>6</v>
      </c>
      <c r="Y19">
        <f ca="1">5*VLOOKUP(6,'Aleatorios NoAcumulativos'!$A$67:$K$75,5,0)</f>
        <v>0</v>
      </c>
    </row>
    <row r="20" spans="1:25" x14ac:dyDescent="0.25">
      <c r="A20" t="s">
        <v>15</v>
      </c>
      <c r="B20">
        <v>18</v>
      </c>
      <c r="K20">
        <f ca="1">3*VLOOKUP(6,Aleatorios!$A$34:$J$39,4,0)</f>
        <v>0</v>
      </c>
      <c r="L20">
        <f ca="1">3*VLOOKUP(6,Aleatorios!$A$34:$J$39,5,0)</f>
        <v>3</v>
      </c>
      <c r="M20">
        <f ca="1">3*VLOOKUP(6,Aleatorios!$A$34:$J$39,4,0)</f>
        <v>0</v>
      </c>
      <c r="N20">
        <f ca="1">3*VLOOKUP(6,Aleatorios!$A$34:$J$39,5,0)</f>
        <v>3</v>
      </c>
      <c r="O20">
        <f ca="1">3*VLOOKUP(6,Aleatorios!$A$34:$J$39,4,0)</f>
        <v>0</v>
      </c>
      <c r="P20">
        <f ca="1">3*VLOOKUP(6,Aleatorios!$A$34:$J$39,5,0)</f>
        <v>3</v>
      </c>
      <c r="Q20">
        <f ca="1">3*VLOOKUP(6,Aleatorios!$A$34:$J$39,5,0)</f>
        <v>3</v>
      </c>
      <c r="R20">
        <f ca="1">3*VLOOKUP(9,'Aleatorios NoAcumulativos'!$A$112:$N$123,5,0)</f>
        <v>0</v>
      </c>
      <c r="S20">
        <f ca="1">CHOOSE(S70,2*R20,3*VLOOKUP(9,'Aleatorios NoAcumulativos'!$A$112:$N$123,7,0))</f>
        <v>0</v>
      </c>
      <c r="T20">
        <f ca="1">3*VLOOKUP(9,'Aleatorios NoAcumulativos'!$A$112:$N$123,5,0)</f>
        <v>0</v>
      </c>
      <c r="U20">
        <f ca="1">CHOOSE(U70,2*T20,3*VLOOKUP(9,'Aleatorios NoAcumulativos'!$A$112:$N$123,7,0))</f>
        <v>0</v>
      </c>
      <c r="V20">
        <f ca="1">3*VLOOKUP(9,'Aleatorios NoAcumulativos'!$A$112:$N$123,5,0)</f>
        <v>0</v>
      </c>
      <c r="W20">
        <f ca="1">CHOOSE(W70,2*V20,3*VLOOKUP(9,'Aleatorios NoAcumulativos'!$A$112:$N$123,7,0))</f>
        <v>0</v>
      </c>
      <c r="X20">
        <f ca="1">3*VLOOKUP(9,'Aleatorios NoAcumulativos'!$A$112:$N$123,5,0)</f>
        <v>0</v>
      </c>
      <c r="Y20">
        <f ca="1">5*VLOOKUP(7,'Aleatorios NoAcumulativos'!$A$67:$K$75,5,0)</f>
        <v>0</v>
      </c>
    </row>
    <row r="21" spans="1:25" x14ac:dyDescent="0.25">
      <c r="A21" t="s">
        <v>16</v>
      </c>
      <c r="B21">
        <v>19</v>
      </c>
      <c r="E21">
        <f ca="1">3*VLOOKUP(2,Aleatorios!A34:D39,4,0)</f>
        <v>3</v>
      </c>
      <c r="F21">
        <f ca="1">3*VLOOKUP(2,Aleatorios!A34:E39,5,0)</f>
        <v>3</v>
      </c>
      <c r="G21">
        <f ca="1">4+3*VLOOKUP(3,Aleatorios2!$A$25:$E$29,4,0)</f>
        <v>4</v>
      </c>
      <c r="H21">
        <f ca="1">8+3*VLOOKUP(3,Aleatorios2!$A$25:$E$29,5,0)</f>
        <v>8</v>
      </c>
      <c r="I21">
        <f ca="1">8+3*VLOOKUP(3,Aleatorios2!$A$25:$E$29,5,0)</f>
        <v>8</v>
      </c>
      <c r="J21">
        <f ca="1">2+3*VLOOKUP(3,Aleatorios2!$A$25:$E$29,4,0)</f>
        <v>2</v>
      </c>
      <c r="K21">
        <v>1</v>
      </c>
      <c r="L21">
        <v>2</v>
      </c>
      <c r="M21">
        <v>1</v>
      </c>
      <c r="N21">
        <v>2</v>
      </c>
      <c r="O21">
        <v>1</v>
      </c>
      <c r="P21">
        <v>2</v>
      </c>
      <c r="Q21">
        <v>2</v>
      </c>
      <c r="R21">
        <v>1</v>
      </c>
      <c r="S21">
        <v>2</v>
      </c>
      <c r="T21">
        <v>1</v>
      </c>
      <c r="U21">
        <v>2</v>
      </c>
      <c r="V21">
        <v>1</v>
      </c>
      <c r="W21">
        <v>2</v>
      </c>
      <c r="X21">
        <v>1</v>
      </c>
      <c r="Y21">
        <v>3</v>
      </c>
    </row>
    <row r="22" spans="1:25" x14ac:dyDescent="0.25">
      <c r="A22" t="s">
        <v>17</v>
      </c>
      <c r="B22">
        <v>20</v>
      </c>
      <c r="E22">
        <f ca="1">4+3*VLOOKUP(4,Aleatorios!A34:D39,4,0)</f>
        <v>4</v>
      </c>
      <c r="F22">
        <f ca="1">8+3*VLOOKUP(4,Aleatorios!A34:E39,5,0)</f>
        <v>8</v>
      </c>
      <c r="G22">
        <f ca="1">3*VLOOKUP(4,Aleatorios2!$A$25:$E$29,4,0)</f>
        <v>0</v>
      </c>
      <c r="H22">
        <f ca="1">3*VLOOKUP(4,Aleatorios2!$A$25:$E$29,5,0)</f>
        <v>0</v>
      </c>
      <c r="I22">
        <f ca="1">3*VLOOKUP(4,Aleatorios2!$A$25:$E$29,5,0)</f>
        <v>0</v>
      </c>
      <c r="J22">
        <f ca="1">7+3*VLOOKUP(4,Aleatorios2!$A$25:$E$29,4,0)</f>
        <v>7</v>
      </c>
      <c r="V22">
        <v>3</v>
      </c>
      <c r="W22">
        <v>3</v>
      </c>
    </row>
    <row r="23" spans="1:25" x14ac:dyDescent="0.25">
      <c r="A23" t="s">
        <v>68</v>
      </c>
      <c r="B23">
        <v>21</v>
      </c>
      <c r="K23">
        <v>1</v>
      </c>
      <c r="L23">
        <v>2</v>
      </c>
      <c r="M23">
        <v>1</v>
      </c>
      <c r="N23">
        <v>2</v>
      </c>
      <c r="O23">
        <v>1</v>
      </c>
      <c r="P23">
        <v>2</v>
      </c>
      <c r="Q23">
        <v>2</v>
      </c>
      <c r="R23">
        <f ca="1">2+3*VLOOKUP(5,'Aleatorios NoAcumulativos'!$A$112:$N$123,5,0)</f>
        <v>2</v>
      </c>
      <c r="S23">
        <f ca="1">CHOOSE(S70,2*R23,4+3*VLOOKUP(5,'Aleatorios NoAcumulativos'!$A$112:$N$123,7,0))</f>
        <v>4</v>
      </c>
      <c r="T23">
        <f ca="1">2+3*VLOOKUP(5,'Aleatorios NoAcumulativos'!$A$112:$N$123,5,0)</f>
        <v>2</v>
      </c>
      <c r="U23">
        <f ca="1">CHOOSE(U70,2*T23,4+3*VLOOKUP(5,'Aleatorios NoAcumulativos'!$A$112:$N$123,7,0))</f>
        <v>4</v>
      </c>
      <c r="V23">
        <f ca="1">2+3*VLOOKUP(5,'Aleatorios NoAcumulativos'!$A$112:$N$123,5,0)</f>
        <v>2</v>
      </c>
      <c r="W23">
        <f ca="1">CHOOSE(W70,2*V23,4+3*VLOOKUP(5,'Aleatorios NoAcumulativos'!$A$112:$N$123,7,0))</f>
        <v>4</v>
      </c>
      <c r="X23">
        <f ca="1">2+3*VLOOKUP(5,'Aleatorios NoAcumulativos'!$A$112:$N$123,5,0)</f>
        <v>2</v>
      </c>
      <c r="Y23">
        <v>4</v>
      </c>
    </row>
    <row r="24" spans="1:25" x14ac:dyDescent="0.25">
      <c r="A24" t="s">
        <v>18</v>
      </c>
      <c r="B24">
        <v>22</v>
      </c>
      <c r="G24">
        <f ca="1">3*VLOOKUP(5,Aleatorios2!$A$25:$E$29,4,0)</f>
        <v>0</v>
      </c>
      <c r="H24">
        <f ca="1">3*VLOOKUP(5,Aleatorios2!$A$25:$E$29,5,0)</f>
        <v>0</v>
      </c>
      <c r="I24">
        <f ca="1">3*VLOOKUP(5,Aleatorios2!$A$25:$E$29,5,0)</f>
        <v>0</v>
      </c>
      <c r="J24">
        <f ca="1">3*VLOOKUP(5,Aleatorios2!$A$25:$E$29,4,0)</f>
        <v>0</v>
      </c>
      <c r="K24">
        <v>2</v>
      </c>
      <c r="L24">
        <v>4</v>
      </c>
      <c r="M24">
        <v>2</v>
      </c>
      <c r="N24">
        <v>4</v>
      </c>
      <c r="O24">
        <v>2</v>
      </c>
      <c r="P24">
        <v>4</v>
      </c>
      <c r="Q24">
        <v>4</v>
      </c>
      <c r="R24">
        <f ca="1">2+3*VLOOKUP(10,'Aleatorios NoAcumulativos'!$A$112:$N$123,5,0)</f>
        <v>5</v>
      </c>
      <c r="S24">
        <f ca="1">CHOOSE(S70,2*R24,4+3*VLOOKUP(10,'Aleatorios NoAcumulativos'!$A$112:$N$123,7,0))</f>
        <v>7</v>
      </c>
      <c r="T24">
        <f ca="1">2+3*VLOOKUP(10,'Aleatorios NoAcumulativos'!$A$112:$N$123,5,0)</f>
        <v>5</v>
      </c>
      <c r="U24">
        <f ca="1">CHOOSE(U70,2*T24,4+3*VLOOKUP(10,'Aleatorios NoAcumulativos'!$A$112:$N$123,7,0))</f>
        <v>10</v>
      </c>
      <c r="V24">
        <f ca="1">2+3*VLOOKUP(10,'Aleatorios NoAcumulativos'!$A$112:$N$123,5,0)</f>
        <v>5</v>
      </c>
      <c r="W24">
        <f ca="1">CHOOSE(W70,2*V24,4+3*VLOOKUP(10,'Aleatorios NoAcumulativos'!$A$112:$N$123,7,0))</f>
        <v>10</v>
      </c>
      <c r="X24">
        <f ca="1">3+2+3*VLOOKUP(10,'Aleatorios NoAcumulativos'!$A$112:$N$123,5,0)</f>
        <v>8</v>
      </c>
      <c r="Y24">
        <v>6</v>
      </c>
    </row>
    <row r="25" spans="1:25" x14ac:dyDescent="0.25">
      <c r="A25" t="s">
        <v>19</v>
      </c>
      <c r="B25">
        <v>23</v>
      </c>
      <c r="R25">
        <f ca="1">3*VLOOKUP(11,'Aleatorios NoAcumulativos'!$A$112:$N$123,5,0)</f>
        <v>0</v>
      </c>
      <c r="S25">
        <f ca="1">CHOOSE(S70,2*R25,3*VLOOKUP(11,'Aleatorios NoAcumulativos'!$A$112:$N$123,7,0))</f>
        <v>0</v>
      </c>
      <c r="T25">
        <f ca="1">3*VLOOKUP(11,'Aleatorios NoAcumulativos'!$A$112:$N$123,5,0)</f>
        <v>0</v>
      </c>
      <c r="U25">
        <f ca="1">CHOOSE(U70,2*T25,3*VLOOKUP(11,'Aleatorios NoAcumulativos'!$A$112:$N$123,7,0))</f>
        <v>0</v>
      </c>
      <c r="V25">
        <f ca="1">4+3*VLOOKUP(11,'Aleatorios NoAcumulativos'!$A$112:$N$123,5,0)</f>
        <v>4</v>
      </c>
      <c r="W25">
        <f ca="1">4+CHOOSE(W70,2*(V25-4),3*VLOOKUP(11,'Aleatorios NoAcumulativos'!$A$112:$N$123,7,0))</f>
        <v>4</v>
      </c>
      <c r="X25">
        <f ca="1">3+3*VLOOKUP(11,'Aleatorios NoAcumulativos'!$A$112:$N$123,5,0)</f>
        <v>3</v>
      </c>
      <c r="Y25">
        <f ca="1">6+5*VLOOKUP(8,'Aleatorios NoAcumulativos'!$A$67:$K$75,5,0)</f>
        <v>6</v>
      </c>
    </row>
    <row r="26" spans="1:25" x14ac:dyDescent="0.25">
      <c r="B26">
        <v>24</v>
      </c>
    </row>
    <row r="27" spans="1:25" x14ac:dyDescent="0.25">
      <c r="A27" t="s">
        <v>69</v>
      </c>
      <c r="B27">
        <v>25</v>
      </c>
      <c r="D27">
        <f t="shared" ref="D27:Y27" ca="1" si="0">SUM(D3:D25)</f>
        <v>3</v>
      </c>
      <c r="E27">
        <f t="shared" ca="1" si="0"/>
        <v>8</v>
      </c>
      <c r="F27">
        <f t="shared" ca="1" si="0"/>
        <v>16</v>
      </c>
      <c r="G27">
        <f t="shared" ca="1" si="0"/>
        <v>8</v>
      </c>
      <c r="H27">
        <f t="shared" ca="1" si="0"/>
        <v>16</v>
      </c>
      <c r="I27">
        <f t="shared" ca="1" si="0"/>
        <v>18</v>
      </c>
      <c r="J27">
        <f t="shared" ca="1" si="0"/>
        <v>16</v>
      </c>
      <c r="K27">
        <f t="shared" ca="1" si="0"/>
        <v>15</v>
      </c>
      <c r="L27">
        <f t="shared" ca="1" si="0"/>
        <v>30</v>
      </c>
      <c r="M27">
        <f t="shared" ca="1" si="0"/>
        <v>15</v>
      </c>
      <c r="N27">
        <f t="shared" ca="1" si="0"/>
        <v>30</v>
      </c>
      <c r="O27">
        <f t="shared" ca="1" si="0"/>
        <v>15</v>
      </c>
      <c r="P27">
        <f t="shared" ca="1" si="0"/>
        <v>30</v>
      </c>
      <c r="Q27">
        <f t="shared" ca="1" si="0"/>
        <v>30</v>
      </c>
      <c r="R27">
        <f t="shared" ca="1" si="0"/>
        <v>20</v>
      </c>
      <c r="S27">
        <f t="shared" ca="1" si="0"/>
        <v>40</v>
      </c>
      <c r="T27">
        <f t="shared" ca="1" si="0"/>
        <v>20</v>
      </c>
      <c r="U27">
        <f t="shared" ca="1" si="0"/>
        <v>40</v>
      </c>
      <c r="V27">
        <f t="shared" ca="1" si="0"/>
        <v>30</v>
      </c>
      <c r="W27">
        <f t="shared" ca="1" si="0"/>
        <v>50</v>
      </c>
      <c r="X27">
        <f t="shared" ca="1" si="0"/>
        <v>30</v>
      </c>
      <c r="Y27">
        <f t="shared" ca="1" si="0"/>
        <v>60</v>
      </c>
    </row>
    <row r="28" spans="1:25" x14ac:dyDescent="0.25">
      <c r="B28">
        <v>26</v>
      </c>
    </row>
    <row r="29" spans="1:25" x14ac:dyDescent="0.25">
      <c r="A29" t="s">
        <v>20</v>
      </c>
      <c r="B29">
        <v>27</v>
      </c>
      <c r="E29">
        <v>1</v>
      </c>
      <c r="F29">
        <v>2</v>
      </c>
      <c r="R29">
        <f ca="1">VLOOKUP(1,'Aleatorios NoAcumulativos'!$A$34:$H$39,5,0)</f>
        <v>1</v>
      </c>
      <c r="S29">
        <f ca="1">CHOOSE(S71,2*R29,VLOOKUP(1,'Aleatorios NoAcumulativos'!$A$34:$H$39,7,0))</f>
        <v>2</v>
      </c>
      <c r="T29">
        <f ca="1">VLOOKUP(1,'Aleatorios NoAcumulativos'!$A$34:$H$39,5,0)</f>
        <v>1</v>
      </c>
      <c r="U29">
        <f ca="1">CHOOSE(U71,2*T29,VLOOKUP(1,'Aleatorios NoAcumulativos'!$A$34:$H$39,7,0))</f>
        <v>1</v>
      </c>
      <c r="V29">
        <f ca="1">2+VLOOKUP(1,'Aleatorios NoAcumulativos'!$A$34:$H$39,5,0)</f>
        <v>3</v>
      </c>
      <c r="W29">
        <f ca="1">2+CHOOSE(W71,2*(V29-2),VLOOKUP(1,'Aleatorios NoAcumulativos'!$A$34:$H$39,7,0))</f>
        <v>4</v>
      </c>
      <c r="X29">
        <f ca="1">VLOOKUP(1,'Aleatorios NoAcumulativos'!$A$34:$H$39,5,0)+VLOOKUP(1,'Aleatorios NoAcumulativos'!$A$25:$G$29,4,0)</f>
        <v>1</v>
      </c>
      <c r="Y29">
        <f ca="1">VLOOKUP(1,'Aleatorios NoAcumulativos'!$A$81:$L$90,6,0)</f>
        <v>0</v>
      </c>
    </row>
    <row r="30" spans="1:25" x14ac:dyDescent="0.25">
      <c r="A30" t="s">
        <v>28</v>
      </c>
      <c r="B30">
        <v>28</v>
      </c>
      <c r="E30">
        <f ca="1">VLOOKUP(1,Aleatorios!A44:D50,4,0)</f>
        <v>0</v>
      </c>
      <c r="F30">
        <f ca="1">VLOOKUP(1,Aleatorios!A44:E50,5,0)</f>
        <v>0</v>
      </c>
    </row>
    <row r="31" spans="1:25" x14ac:dyDescent="0.25">
      <c r="A31" t="s">
        <v>29</v>
      </c>
      <c r="B31">
        <v>29</v>
      </c>
      <c r="K31">
        <f ca="1">VLOOKUP(1,Aleatorios!$A$17:$I$20,4,0)</f>
        <v>0</v>
      </c>
      <c r="L31">
        <f ca="1">VLOOKUP(1,Aleatorios!$A$17:$I$20,5,0)</f>
        <v>1</v>
      </c>
      <c r="M31">
        <f ca="1">VLOOKUP(1,Aleatorios!$A$17:$I$20,4,0)</f>
        <v>0</v>
      </c>
      <c r="N31">
        <f ca="1">VLOOKUP(1,Aleatorios!$A$17:$I$20,5,0)</f>
        <v>1</v>
      </c>
      <c r="O31">
        <f ca="1">VLOOKUP(1,Aleatorios!$A$17:$I$20,4,0)</f>
        <v>0</v>
      </c>
      <c r="P31">
        <f ca="1">VLOOKUP(1,Aleatorios!$A$17:$I$20,5,0)</f>
        <v>1</v>
      </c>
      <c r="Q31">
        <f ca="1">VLOOKUP(1,Aleatorios!$A$17:$I$20,5,0)</f>
        <v>1</v>
      </c>
    </row>
    <row r="32" spans="1:25" x14ac:dyDescent="0.25">
      <c r="A32" t="s">
        <v>30</v>
      </c>
      <c r="B32">
        <v>30</v>
      </c>
      <c r="G32">
        <f ca="1">VLOOKUP(1,Aleatorios!$A$25:$E$29,4,0)</f>
        <v>0</v>
      </c>
      <c r="H32">
        <f ca="1">VLOOKUP(1,Aleatorios!$A$25:$E$29,5,0)</f>
        <v>1</v>
      </c>
      <c r="I32">
        <f ca="1">VLOOKUP(1,Aleatorios!$A$25:$E$29,5,0)</f>
        <v>1</v>
      </c>
      <c r="J32">
        <f ca="1">VLOOKUP(1,Aleatorios!$A$25:$E$29,4,0)</f>
        <v>0</v>
      </c>
    </row>
    <row r="33" spans="1:25" x14ac:dyDescent="0.25">
      <c r="A33" t="s">
        <v>31</v>
      </c>
      <c r="B33">
        <v>31</v>
      </c>
      <c r="D33">
        <f ca="1">VLOOKUP(3,Aleatorios!A10:D12,4,0)</f>
        <v>0</v>
      </c>
      <c r="E33">
        <f ca="1">VLOOKUP(6,Aleatorios!A44:D50,4,0)</f>
        <v>0</v>
      </c>
      <c r="F33">
        <f ca="1">VLOOKUP(6,Aleatorios!A44:E50,5,0)</f>
        <v>0</v>
      </c>
      <c r="G33">
        <f ca="1">VLOOKUP(3,Aleatorios!$A$25:$E$29,4,0)</f>
        <v>0</v>
      </c>
      <c r="H33">
        <f ca="1">VLOOKUP(3,Aleatorios!$A$25:$E$29,5,0)</f>
        <v>0</v>
      </c>
      <c r="I33">
        <f ca="1">VLOOKUP(3,Aleatorios!$A$25:$E$29,5,0)</f>
        <v>0</v>
      </c>
      <c r="J33">
        <f ca="1">VLOOKUP(3,Aleatorios!$A$25:$E$29,4,0)</f>
        <v>0</v>
      </c>
      <c r="K33">
        <v>1</v>
      </c>
      <c r="L33">
        <v>2</v>
      </c>
      <c r="M33">
        <v>1</v>
      </c>
      <c r="N33">
        <v>2</v>
      </c>
      <c r="O33">
        <v>1</v>
      </c>
      <c r="P33">
        <v>2</v>
      </c>
      <c r="Q33">
        <v>2</v>
      </c>
      <c r="R33">
        <v>1</v>
      </c>
      <c r="S33">
        <v>2</v>
      </c>
      <c r="T33">
        <v>1</v>
      </c>
      <c r="U33">
        <v>2</v>
      </c>
      <c r="V33">
        <v>1</v>
      </c>
      <c r="W33">
        <v>2</v>
      </c>
      <c r="X33">
        <v>1</v>
      </c>
      <c r="Y33">
        <v>2</v>
      </c>
    </row>
    <row r="34" spans="1:25" x14ac:dyDescent="0.25">
      <c r="A34" t="s">
        <v>32</v>
      </c>
      <c r="B34">
        <v>32</v>
      </c>
      <c r="V34">
        <f ca="1">VLOOKUP(6,'Aleatorios NoAcumulativos'!$A$55:$J$62,5,0)</f>
        <v>0</v>
      </c>
      <c r="W34">
        <f ca="1">VLOOKUP(6,'Aleatorios NoAcumulativos'!$A$55:$J$62,5,0)</f>
        <v>0</v>
      </c>
    </row>
    <row r="35" spans="1:25" x14ac:dyDescent="0.25">
      <c r="A35" t="s">
        <v>33</v>
      </c>
      <c r="B35">
        <v>33</v>
      </c>
    </row>
    <row r="36" spans="1:25" x14ac:dyDescent="0.25">
      <c r="A36" t="s">
        <v>34</v>
      </c>
      <c r="B36">
        <v>34</v>
      </c>
    </row>
    <row r="37" spans="1:25" x14ac:dyDescent="0.25">
      <c r="A37" t="s">
        <v>35</v>
      </c>
      <c r="B37">
        <v>35</v>
      </c>
      <c r="X37">
        <f ca="1">VLOOKUP(3,'Aleatorios NoAcumulativos'!$A$25:$G$29,4,0)</f>
        <v>1</v>
      </c>
    </row>
    <row r="38" spans="1:25" x14ac:dyDescent="0.25">
      <c r="A38" t="s">
        <v>36</v>
      </c>
      <c r="B38">
        <v>36</v>
      </c>
      <c r="E38">
        <f ca="1">VLOOKUP(3,Aleatorios!A44:D50,4,0)</f>
        <v>0</v>
      </c>
      <c r="F38">
        <f ca="1">VLOOKUP(3,Aleatorios!A44:E50,5,0)</f>
        <v>0</v>
      </c>
      <c r="V38">
        <v>1</v>
      </c>
      <c r="W38">
        <v>1</v>
      </c>
    </row>
    <row r="39" spans="1:25" x14ac:dyDescent="0.25">
      <c r="A39" t="s">
        <v>37</v>
      </c>
      <c r="B39">
        <v>37</v>
      </c>
      <c r="D39">
        <f ca="1">VLOOKUP(1,Aleatorios!A10:D12,4,0)</f>
        <v>1</v>
      </c>
      <c r="E39">
        <f ca="1">2+VLOOKUP(2,Aleatorios!A44:D50,4,0)</f>
        <v>2</v>
      </c>
      <c r="F39">
        <f ca="1">2+VLOOKUP(2,Aleatorios!A44:E50,5,0)</f>
        <v>3</v>
      </c>
      <c r="K39">
        <f ca="1">VLOOKUP(3,Aleatorios!$A$17:$I$20,4,0)</f>
        <v>1</v>
      </c>
      <c r="L39">
        <f ca="1">VLOOKUP(3,Aleatorios!$A$17:$I$20,5,0)</f>
        <v>1</v>
      </c>
      <c r="M39">
        <f ca="1">VLOOKUP(3,Aleatorios!$A$17:$I$20,4,0)</f>
        <v>1</v>
      </c>
      <c r="N39">
        <f ca="1">VLOOKUP(3,Aleatorios!$A$17:$I$20,5,0)</f>
        <v>1</v>
      </c>
      <c r="Q39">
        <f ca="1">VLOOKUP(3,Aleatorios!$A$17:$I$20,5,0)</f>
        <v>1</v>
      </c>
      <c r="R39">
        <f ca="1">VLOOKUP(4,'Aleatorios NoAcumulativos'!$A$34:$H$39,5,0)</f>
        <v>0</v>
      </c>
      <c r="S39">
        <f ca="1">CHOOSE(S71,2*R39,VLOOKUP(4,'Aleatorios NoAcumulativos'!$A$34:$H$39,7,0))</f>
        <v>0</v>
      </c>
      <c r="T39">
        <f ca="1">VLOOKUP(4,'Aleatorios NoAcumulativos'!$A$34:$H$39,5,0)</f>
        <v>0</v>
      </c>
      <c r="U39">
        <f ca="1">CHOOSE(U71,2*T39,VLOOKUP(4,'Aleatorios NoAcumulativos'!$A$34:$H$39,7,0))</f>
        <v>1</v>
      </c>
      <c r="V39">
        <f ca="1">VLOOKUP(2,'Aleatorios NoAcumulativos'!$A$55:$J$62,5,0)+2+VLOOKUP(4,'Aleatorios NoAcumulativos'!$A$34:$H$39,5,0)</f>
        <v>2</v>
      </c>
      <c r="W39">
        <f ca="1">VLOOKUP(2,'Aleatorios NoAcumulativos'!$A$55:$J$62,5,0)+2+CHOOSE(W71,2*(V39-2-VLOOKUP(2,'Aleatorios NoAcumulativos'!$A$55:$J$62,5,0)),VLOOKUP(4,'Aleatorios NoAcumulativos'!$A$34:$H$39,7,0))</f>
        <v>2</v>
      </c>
      <c r="X39">
        <f ca="1">VLOOKUP(4,'Aleatorios NoAcumulativos'!$A$34:$H$39,5,0)</f>
        <v>0</v>
      </c>
      <c r="Y39">
        <f ca="1">1+VLOOKUP(5,'Aleatorios NoAcumulativos'!$A$81:$L$90,6,0)</f>
        <v>1</v>
      </c>
    </row>
    <row r="40" spans="1:25" x14ac:dyDescent="0.25">
      <c r="A40" t="s">
        <v>38</v>
      </c>
      <c r="B40">
        <v>38</v>
      </c>
    </row>
    <row r="41" spans="1:25" x14ac:dyDescent="0.25">
      <c r="A41" t="s">
        <v>39</v>
      </c>
      <c r="B41">
        <v>39</v>
      </c>
      <c r="G41">
        <v>1</v>
      </c>
      <c r="H41">
        <v>2</v>
      </c>
      <c r="I41">
        <v>3</v>
      </c>
      <c r="J41">
        <f ca="1">1+VLOOKUP(1,Aleatorios!$A$4:$I$5,4,0)</f>
        <v>2</v>
      </c>
    </row>
    <row r="42" spans="1:25" x14ac:dyDescent="0.25">
      <c r="A42" t="s">
        <v>40</v>
      </c>
      <c r="B42">
        <v>40</v>
      </c>
    </row>
    <row r="43" spans="1:25" x14ac:dyDescent="0.25">
      <c r="A43" t="s">
        <v>41</v>
      </c>
      <c r="B43">
        <v>41</v>
      </c>
      <c r="I43">
        <v>1</v>
      </c>
      <c r="J43">
        <v>1</v>
      </c>
      <c r="Y43">
        <v>1</v>
      </c>
    </row>
    <row r="44" spans="1:25" x14ac:dyDescent="0.25">
      <c r="A44" t="s">
        <v>42</v>
      </c>
      <c r="B44">
        <v>42</v>
      </c>
      <c r="O44">
        <f ca="1">VLOOKUP(3,Aleatorios!$A$17:$I$20,4,0)</f>
        <v>1</v>
      </c>
      <c r="P44">
        <f ca="1">VLOOKUP(3,Aleatorios!$A$17:$I$20,5,0)</f>
        <v>1</v>
      </c>
      <c r="X44">
        <v>1</v>
      </c>
    </row>
    <row r="45" spans="1:25" x14ac:dyDescent="0.25">
      <c r="A45" t="s">
        <v>43</v>
      </c>
      <c r="B45">
        <v>43</v>
      </c>
      <c r="E45">
        <v>1</v>
      </c>
      <c r="F45">
        <v>2</v>
      </c>
      <c r="G45">
        <f ca="1">VLOOKUP(5,Aleatorios!$A$25:$E$29,4,0)</f>
        <v>1</v>
      </c>
      <c r="H45">
        <f ca="1">VLOOKUP(5,Aleatorios!$A$25:$E$29,5,0)</f>
        <v>0</v>
      </c>
      <c r="I45">
        <f ca="1">VLOOKUP(5,Aleatorios!$A$25:$E$29,5,0)</f>
        <v>0</v>
      </c>
      <c r="J45">
        <f ca="1">VLOOKUP(5,Aleatorios!$A$25:$E$29,4,0)</f>
        <v>1</v>
      </c>
    </row>
    <row r="46" spans="1:25" x14ac:dyDescent="0.25">
      <c r="A46" t="s">
        <v>44</v>
      </c>
      <c r="B46">
        <v>44</v>
      </c>
    </row>
    <row r="47" spans="1:25" x14ac:dyDescent="0.25">
      <c r="A47" t="s">
        <v>45</v>
      </c>
      <c r="B47">
        <v>45</v>
      </c>
      <c r="G47">
        <f ca="1">VLOOKUP(2,Aleatorios!$A$25:$E$29,4,0)</f>
        <v>0</v>
      </c>
      <c r="H47">
        <f ca="1">VLOOKUP(2,Aleatorios!$A$25:$E$29,5,0)</f>
        <v>1</v>
      </c>
      <c r="I47">
        <f ca="1">VLOOKUP(2,Aleatorios!$A$25:$E$29,5,0)</f>
        <v>1</v>
      </c>
      <c r="J47">
        <f ca="1">1+VLOOKUP(2,Aleatorios!$A$25:$E$29,4,0)</f>
        <v>1</v>
      </c>
      <c r="V47">
        <f ca="1">VLOOKUP(4,'Aleatorios NoAcumulativos'!$A$55:$J$62,5,0)</f>
        <v>0</v>
      </c>
      <c r="W47">
        <f ca="1">1+VLOOKUP(4,'Aleatorios NoAcumulativos'!$A$55:$J$62,5,0)</f>
        <v>1</v>
      </c>
      <c r="X47">
        <v>1</v>
      </c>
    </row>
    <row r="48" spans="1:25" x14ac:dyDescent="0.25">
      <c r="A48" t="s">
        <v>46</v>
      </c>
      <c r="B48">
        <v>46</v>
      </c>
      <c r="D48">
        <f ca="1">VLOOKUP(2,Aleatorios!A10:D12,4,0)</f>
        <v>0</v>
      </c>
      <c r="E48">
        <f ca="1">1+VLOOKUP(4,Aleatorios!A44:D50,4,0)</f>
        <v>2</v>
      </c>
      <c r="F48">
        <f ca="1">2+VLOOKUP(4,Aleatorios!A44:E50,5,0)</f>
        <v>3</v>
      </c>
      <c r="J48">
        <v>1</v>
      </c>
      <c r="K48">
        <f ca="1">VLOOKUP(2,Aleatorios!$A$17:$I$20,4,0)</f>
        <v>0</v>
      </c>
      <c r="L48">
        <f ca="1">VLOOKUP(2,Aleatorios!$A$17:$I$20,5,0)</f>
        <v>0</v>
      </c>
      <c r="M48">
        <f ca="1">VLOOKUP(2,Aleatorios!$A$17:$I$20,4,0)</f>
        <v>0</v>
      </c>
      <c r="N48">
        <f ca="1">VLOOKUP(2,Aleatorios!$A$17:$I$20,5,0)</f>
        <v>0</v>
      </c>
      <c r="O48">
        <f ca="1">VLOOKUP(2,Aleatorios!$A$17:$I$20,4,0)</f>
        <v>0</v>
      </c>
      <c r="P48">
        <f ca="1">VLOOKUP(2,Aleatorios!$A$17:$I$20,5,0)</f>
        <v>0</v>
      </c>
      <c r="Q48">
        <f ca="1">VLOOKUP(2,Aleatorios!$A$17:$I$20,5,0)</f>
        <v>0</v>
      </c>
      <c r="R48">
        <f ca="1">VLOOKUP(2,'Aleatorios NoAcumulativos'!$A$34:$H$39,5,0)</f>
        <v>0</v>
      </c>
      <c r="S48">
        <f ca="1">CHOOSE(S71,2*R48,VLOOKUP(2,'Aleatorios NoAcumulativos'!$A$34:$H$39,7,0))</f>
        <v>0</v>
      </c>
      <c r="T48">
        <f ca="1">VLOOKUP(2,'Aleatorios NoAcumulativos'!$A$34:$H$39,5,0)</f>
        <v>0</v>
      </c>
      <c r="U48">
        <f ca="1">CHOOSE(U71,2*T48,VLOOKUP(2,'Aleatorios NoAcumulativos'!$A$34:$H$39,7,0))</f>
        <v>1</v>
      </c>
      <c r="V48">
        <f ca="1">VLOOKUP(2,'Aleatorios NoAcumulativos'!$A$34:$H$39,5,0)</f>
        <v>0</v>
      </c>
      <c r="W48">
        <f ca="1">CHOOSE(W71,2*V48,VLOOKUP(2,'Aleatorios NoAcumulativos'!$A$34:$H$39,7,0))</f>
        <v>0</v>
      </c>
      <c r="X48">
        <f ca="1">VLOOKUP(2,'Aleatorios NoAcumulativos'!$A$34:$H$39,5,0)</f>
        <v>0</v>
      </c>
      <c r="Y48">
        <f ca="1">VLOOKUP(2,'Aleatorios NoAcumulativos'!$A$81:$L$90,6,0)</f>
        <v>0</v>
      </c>
    </row>
    <row r="49" spans="1:25" x14ac:dyDescent="0.25">
      <c r="A49" t="s">
        <v>47</v>
      </c>
      <c r="B49">
        <v>47</v>
      </c>
      <c r="E49">
        <f ca="1">VLOOKUP(5,Aleatorios!A44:D50,4,0)</f>
        <v>0</v>
      </c>
      <c r="F49">
        <f ca="1">VLOOKUP(5,Aleatorios!A44:E50,5,0)</f>
        <v>0</v>
      </c>
      <c r="J49">
        <v>1</v>
      </c>
      <c r="V49">
        <f ca="1">VLOOKUP(5,'Aleatorios NoAcumulativos'!$A$55:$J$62,5,0)</f>
        <v>1</v>
      </c>
      <c r="W49">
        <f ca="1">VLOOKUP(5,'Aleatorios NoAcumulativos'!$A$55:$J$62,5,0)</f>
        <v>1</v>
      </c>
      <c r="X49">
        <f ca="1">VLOOKUP(2,'Aleatorios NoAcumulativos'!$A$25:$G$29,4,0)</f>
        <v>0</v>
      </c>
      <c r="Y49">
        <f ca="1">VLOOKUP(3,'Aleatorios NoAcumulativos'!$A$81:$L$90,6,0)</f>
        <v>0</v>
      </c>
    </row>
    <row r="50" spans="1:25" x14ac:dyDescent="0.25">
      <c r="A50" t="s">
        <v>48</v>
      </c>
      <c r="B50">
        <v>48</v>
      </c>
      <c r="R50">
        <f ca="1">VLOOKUP(3,'Aleatorios NoAcumulativos'!$A$34:$H$39,5,0)</f>
        <v>1</v>
      </c>
      <c r="S50">
        <f ca="1">CHOOSE(S71,2*R50,VLOOKUP(3,'Aleatorios NoAcumulativos'!$A$34:$H$39,7,0))</f>
        <v>2</v>
      </c>
      <c r="T50">
        <f ca="1">VLOOKUP(3,'Aleatorios NoAcumulativos'!$A$34:$H$39,5,0)</f>
        <v>1</v>
      </c>
      <c r="U50">
        <f ca="1">CHOOSE(U71,2*T50,VLOOKUP(3,'Aleatorios NoAcumulativos'!$A$34:$H$39,7,0))</f>
        <v>1</v>
      </c>
      <c r="V50">
        <f ca="1">VLOOKUP(3,'Aleatorios NoAcumulativos'!$A$34:$H$39,5,0)</f>
        <v>1</v>
      </c>
      <c r="W50">
        <f ca="1">CHOOSE(W71,2*V50,VLOOKUP(3,'Aleatorios NoAcumulativos'!$A$34:$H$39,7,0))</f>
        <v>2</v>
      </c>
      <c r="X50">
        <f ca="1">VLOOKUP(3,'Aleatorios NoAcumulativos'!$A$34:$H$39,5,0)</f>
        <v>1</v>
      </c>
      <c r="Y50">
        <f ca="1">VLOOKUP(4,'Aleatorios NoAcumulativos'!$A$81:$L$90,6,0)</f>
        <v>0</v>
      </c>
    </row>
    <row r="51" spans="1:25" x14ac:dyDescent="0.25">
      <c r="A51" t="s">
        <v>49</v>
      </c>
      <c r="B51">
        <v>49</v>
      </c>
    </row>
    <row r="52" spans="1:25" x14ac:dyDescent="0.25">
      <c r="A52" t="s">
        <v>50</v>
      </c>
      <c r="B52">
        <v>50</v>
      </c>
      <c r="Y52">
        <f ca="1">VLOOKUP(6,'Aleatorios NoAcumulativos'!$A$81:$L$90,6,0)</f>
        <v>0</v>
      </c>
    </row>
    <row r="53" spans="1:25" x14ac:dyDescent="0.25">
      <c r="A53" t="s">
        <v>51</v>
      </c>
      <c r="B53">
        <v>51</v>
      </c>
      <c r="V53">
        <f ca="1">VLOOKUP(8,'Aleatorios NoAcumulativos'!$A$55:$J$62,5,0)</f>
        <v>1</v>
      </c>
      <c r="W53">
        <f ca="1">VLOOKUP(8,'Aleatorios NoAcumulativos'!$A$55:$J$62,5,0)</f>
        <v>1</v>
      </c>
      <c r="X53">
        <v>1</v>
      </c>
    </row>
    <row r="54" spans="1:25" x14ac:dyDescent="0.25">
      <c r="A54" t="s">
        <v>52</v>
      </c>
      <c r="B54">
        <v>52</v>
      </c>
      <c r="X54">
        <v>1</v>
      </c>
    </row>
    <row r="55" spans="1:25" x14ac:dyDescent="0.25">
      <c r="A55" t="s">
        <v>53</v>
      </c>
      <c r="B55">
        <v>53</v>
      </c>
      <c r="V55">
        <f ca="1">VLOOKUP(1,'Aleatorios NoAcumulativos'!$A$55:$J$62,5,0)</f>
        <v>0</v>
      </c>
      <c r="W55">
        <f ca="1">VLOOKUP(1,'Aleatorios NoAcumulativos'!$A$55:$J$62,5,0)</f>
        <v>0</v>
      </c>
    </row>
    <row r="56" spans="1:25" x14ac:dyDescent="0.25">
      <c r="A56" t="s">
        <v>54</v>
      </c>
      <c r="B56">
        <v>54</v>
      </c>
      <c r="V56">
        <f ca="1">VLOOKUP(3,'Aleatorios NoAcumulativos'!$A$55:$J$62,5,0)</f>
        <v>0</v>
      </c>
      <c r="W56">
        <f ca="1">VLOOKUP(3,'Aleatorios NoAcumulativos'!$A$55:$J$62,5,0)</f>
        <v>0</v>
      </c>
    </row>
    <row r="57" spans="1:25" x14ac:dyDescent="0.25">
      <c r="A57" t="s">
        <v>55</v>
      </c>
      <c r="B57">
        <v>55</v>
      </c>
      <c r="Q57">
        <v>1</v>
      </c>
    </row>
    <row r="58" spans="1:25" x14ac:dyDescent="0.25">
      <c r="A58" t="s">
        <v>56</v>
      </c>
      <c r="B58">
        <v>56</v>
      </c>
      <c r="G58">
        <v>1</v>
      </c>
      <c r="H58">
        <v>2</v>
      </c>
      <c r="I58">
        <v>2</v>
      </c>
      <c r="J58">
        <f ca="1">1+VLOOKUP(2,Aleatorios!$A$4:$I$5,4,0)</f>
        <v>1</v>
      </c>
    </row>
    <row r="59" spans="1:25" x14ac:dyDescent="0.25">
      <c r="A59" t="s">
        <v>57</v>
      </c>
      <c r="B59">
        <v>57</v>
      </c>
    </row>
    <row r="60" spans="1:25" x14ac:dyDescent="0.25">
      <c r="A60" t="s">
        <v>58</v>
      </c>
      <c r="B60">
        <v>58</v>
      </c>
      <c r="X60">
        <f ca="1">VLOOKUP(4,'Aleatorios NoAcumulativos'!$A$25:$G$29,4,0)</f>
        <v>0</v>
      </c>
      <c r="Y60">
        <f ca="1">VLOOKUP(8,'Aleatorios NoAcumulativos'!$A$81:$L$90,6,0)</f>
        <v>1</v>
      </c>
    </row>
    <row r="61" spans="1:25" x14ac:dyDescent="0.25">
      <c r="A61" t="s">
        <v>59</v>
      </c>
      <c r="B61">
        <v>59</v>
      </c>
      <c r="G61">
        <v>1</v>
      </c>
      <c r="H61">
        <v>2</v>
      </c>
      <c r="I61">
        <v>2</v>
      </c>
      <c r="J61">
        <v>1</v>
      </c>
    </row>
    <row r="62" spans="1:25" x14ac:dyDescent="0.25">
      <c r="A62" t="s">
        <v>60</v>
      </c>
      <c r="B62">
        <v>60</v>
      </c>
      <c r="G62">
        <f ca="1">VLOOKUP(4,Aleatorios!$A$25:$E$29,4,0)</f>
        <v>0</v>
      </c>
      <c r="H62">
        <f ca="1">VLOOKUP(4,Aleatorios!$A$25:$E$29,5,0)</f>
        <v>0</v>
      </c>
      <c r="I62">
        <f ca="1">VLOOKUP(4,Aleatorios!$A$25:$E$29,5,0)</f>
        <v>0</v>
      </c>
      <c r="J62">
        <f ca="1">VLOOKUP(4,Aleatorios!$A$25:$E$29,4,0)</f>
        <v>0</v>
      </c>
      <c r="R62">
        <f ca="1">VLOOKUP(5,'Aleatorios NoAcumulativos'!$A$34:$H$39,5,0)</f>
        <v>0</v>
      </c>
      <c r="S62">
        <f ca="1">CHOOSE(S71,2*R62,VLOOKUP(5,'Aleatorios NoAcumulativos'!$A$34:$H$39,7,0))</f>
        <v>0</v>
      </c>
      <c r="T62">
        <f ca="1">VLOOKUP(5,'Aleatorios NoAcumulativos'!$A$34:$H$39,5,0)</f>
        <v>0</v>
      </c>
      <c r="U62">
        <f ca="1">CHOOSE(U71,2*T62,VLOOKUP(5,'Aleatorios NoAcumulativos'!$A$34:$H$39,7,0))</f>
        <v>0</v>
      </c>
      <c r="V62">
        <f ca="1">VLOOKUP(5,'Aleatorios NoAcumulativos'!$A$34:$H$39,5,0)</f>
        <v>0</v>
      </c>
      <c r="W62">
        <f ca="1">CHOOSE(W71,2*V62,VLOOKUP(5,'Aleatorios NoAcumulativos'!$A$34:$H$39,7,0))</f>
        <v>0</v>
      </c>
      <c r="X62">
        <f ca="1">1+VLOOKUP(5,'Aleatorios NoAcumulativos'!$A$34:$H$39,5,0)</f>
        <v>1</v>
      </c>
      <c r="Y62">
        <f ca="1">VLOOKUP(7,'Aleatorios NoAcumulativos'!$A$81:$L$90,6,0)</f>
        <v>1</v>
      </c>
    </row>
    <row r="63" spans="1:25" x14ac:dyDescent="0.25">
      <c r="A63" t="s">
        <v>61</v>
      </c>
      <c r="B63">
        <v>61</v>
      </c>
    </row>
    <row r="64" spans="1:25" x14ac:dyDescent="0.25">
      <c r="A64" t="s">
        <v>62</v>
      </c>
      <c r="B64">
        <v>62</v>
      </c>
      <c r="Q64">
        <v>1</v>
      </c>
    </row>
    <row r="65" spans="1:25" x14ac:dyDescent="0.25">
      <c r="A65" t="s">
        <v>63</v>
      </c>
      <c r="B65">
        <v>63</v>
      </c>
      <c r="K65">
        <f ca="1">VLOOKUP(4,Aleatorios!$A$17:$I$20,4,0)</f>
        <v>0</v>
      </c>
      <c r="L65">
        <f ca="1">VLOOKUP(4,Aleatorios!$A$17:$I$20,5,0)</f>
        <v>0</v>
      </c>
      <c r="M65">
        <f ca="1">VLOOKUP(4,Aleatorios!$A$17:$I$20,4,0)</f>
        <v>0</v>
      </c>
      <c r="N65">
        <f ca="1">VLOOKUP(4,Aleatorios!$A$17:$I$20,5,0)</f>
        <v>0</v>
      </c>
      <c r="O65">
        <f ca="1">VLOOKUP(4,Aleatorios!$A$17:$I$20,4,0)</f>
        <v>0</v>
      </c>
      <c r="P65">
        <f ca="1">VLOOKUP(4,Aleatorios!$A$17:$I$20,5,0)</f>
        <v>0</v>
      </c>
      <c r="Q65">
        <f ca="1">2+VLOOKUP(4,Aleatorios!$A$17:$I$20,5,0)</f>
        <v>2</v>
      </c>
      <c r="R65">
        <f ca="1">VLOOKUP(6,'Aleatorios NoAcumulativos'!$A$34:$H$39,5,0)</f>
        <v>0</v>
      </c>
      <c r="S65">
        <f ca="1">CHOOSE(S71,2*R65,VLOOKUP(6,'Aleatorios NoAcumulativos'!$A$34:$H$39,7,0))</f>
        <v>0</v>
      </c>
      <c r="T65">
        <f ca="1">VLOOKUP(6,'Aleatorios NoAcumulativos'!$A$34:$H$39,5,0)</f>
        <v>0</v>
      </c>
      <c r="U65">
        <f ca="1">CHOOSE(U71,2*T65,VLOOKUP(6,'Aleatorios NoAcumulativos'!$A$34:$H$39,7,0))</f>
        <v>0</v>
      </c>
      <c r="V65">
        <f ca="1">VLOOKUP(7,'Aleatorios NoAcumulativos'!$A$55:$J$62,5,0)+VLOOKUP(6,'Aleatorios NoAcumulativos'!$A$34:$H$39,5,0)</f>
        <v>0</v>
      </c>
      <c r="W65">
        <f ca="1">VLOOKUP(7,'Aleatorios NoAcumulativos'!$A$55:$J$62,5,0)+CHOOSE(W71,2*(V65-VLOOKUP(7,'Aleatorios NoAcumulativos'!$A$55:$J$62,5,0)),VLOOKUP(6,'Aleatorios NoAcumulativos'!$A$34:$H$39,7,0))</f>
        <v>0</v>
      </c>
      <c r="X65">
        <f ca="1">VLOOKUP(6,'Aleatorios NoAcumulativos'!$A$34:$H$39,5,0)+VLOOKUP(5,'Aleatorios NoAcumulativos'!$A$25:$G$29,4,0)</f>
        <v>0</v>
      </c>
      <c r="Y65">
        <f ca="1">VLOOKUP(9,'Aleatorios NoAcumulativos'!$A$81:$L$90,6,0)</f>
        <v>0</v>
      </c>
    </row>
    <row r="66" spans="1:25" x14ac:dyDescent="0.25">
      <c r="A66" t="s">
        <v>64</v>
      </c>
      <c r="B66">
        <v>64</v>
      </c>
      <c r="D66">
        <v>1</v>
      </c>
      <c r="E66">
        <f ca="1">VLOOKUP(7,Aleatorios!A44:D50,4,0)</f>
        <v>0</v>
      </c>
      <c r="F66">
        <f ca="1">VLOOKUP(7,Aleatorios!A44:E50,5,0)</f>
        <v>0</v>
      </c>
      <c r="G66">
        <v>1</v>
      </c>
      <c r="H66">
        <v>2</v>
      </c>
      <c r="I66">
        <v>2</v>
      </c>
      <c r="J66">
        <v>1</v>
      </c>
      <c r="K66">
        <v>1</v>
      </c>
      <c r="L66">
        <v>2</v>
      </c>
      <c r="M66">
        <v>1</v>
      </c>
      <c r="N66">
        <v>2</v>
      </c>
      <c r="O66">
        <v>1</v>
      </c>
      <c r="P66">
        <v>2</v>
      </c>
      <c r="Q66">
        <v>2</v>
      </c>
      <c r="R66">
        <v>1</v>
      </c>
      <c r="S66">
        <v>2</v>
      </c>
      <c r="T66">
        <v>1</v>
      </c>
      <c r="U66">
        <v>2</v>
      </c>
      <c r="V66">
        <v>1</v>
      </c>
      <c r="W66">
        <v>2</v>
      </c>
      <c r="X66">
        <v>1</v>
      </c>
      <c r="Y66">
        <f ca="1">2+VLOOKUP(10,'Aleatorios NoAcumulativos'!$A$81:$L$90,6,0)</f>
        <v>3</v>
      </c>
    </row>
    <row r="67" spans="1:25" x14ac:dyDescent="0.25">
      <c r="B67">
        <v>65</v>
      </c>
    </row>
    <row r="68" spans="1:25" x14ac:dyDescent="0.25">
      <c r="A68" t="s">
        <v>70</v>
      </c>
      <c r="B68">
        <v>66</v>
      </c>
      <c r="D68">
        <f t="shared" ref="D68:Y68" ca="1" si="1">SUM(D29:D66)</f>
        <v>2</v>
      </c>
      <c r="E68">
        <f t="shared" ca="1" si="1"/>
        <v>6</v>
      </c>
      <c r="F68">
        <f t="shared" ca="1" si="1"/>
        <v>10</v>
      </c>
      <c r="G68">
        <f t="shared" ca="1" si="1"/>
        <v>5</v>
      </c>
      <c r="H68">
        <f t="shared" ca="1" si="1"/>
        <v>10</v>
      </c>
      <c r="I68">
        <f t="shared" ca="1" si="1"/>
        <v>12</v>
      </c>
      <c r="J68">
        <f t="shared" ca="1" si="1"/>
        <v>10</v>
      </c>
      <c r="K68">
        <f t="shared" ca="1" si="1"/>
        <v>3</v>
      </c>
      <c r="L68">
        <f t="shared" ca="1" si="1"/>
        <v>6</v>
      </c>
      <c r="M68">
        <f t="shared" ca="1" si="1"/>
        <v>3</v>
      </c>
      <c r="N68">
        <f t="shared" ca="1" si="1"/>
        <v>6</v>
      </c>
      <c r="O68">
        <f t="shared" ca="1" si="1"/>
        <v>3</v>
      </c>
      <c r="P68">
        <f t="shared" ca="1" si="1"/>
        <v>6</v>
      </c>
      <c r="Q68">
        <f t="shared" ca="1" si="1"/>
        <v>10</v>
      </c>
      <c r="R68">
        <f t="shared" ca="1" si="1"/>
        <v>4</v>
      </c>
      <c r="S68">
        <f t="shared" ca="1" si="1"/>
        <v>8</v>
      </c>
      <c r="T68">
        <f t="shared" ca="1" si="1"/>
        <v>4</v>
      </c>
      <c r="U68">
        <f t="shared" ca="1" si="1"/>
        <v>8</v>
      </c>
      <c r="V68">
        <f t="shared" ca="1" si="1"/>
        <v>11</v>
      </c>
      <c r="W68">
        <f t="shared" ca="1" si="1"/>
        <v>16</v>
      </c>
      <c r="X68">
        <f t="shared" ca="1" si="1"/>
        <v>10</v>
      </c>
      <c r="Y68">
        <f t="shared" ca="1" si="1"/>
        <v>9</v>
      </c>
    </row>
    <row r="70" spans="1:25" x14ac:dyDescent="0.25">
      <c r="S70">
        <f ca="1">RANDBETWEEN(1,2)</f>
        <v>2</v>
      </c>
      <c r="U70">
        <f ca="1">RANDBETWEEN(1,2)</f>
        <v>1</v>
      </c>
      <c r="W70">
        <f ca="1">RANDBETWEEN(1,2)</f>
        <v>1</v>
      </c>
    </row>
    <row r="71" spans="1:25" x14ac:dyDescent="0.25">
      <c r="S71">
        <f ca="1">RANDBETWEEN(1,2)</f>
        <v>1</v>
      </c>
      <c r="U71">
        <f ca="1">RANDBETWEEN(1,2)</f>
        <v>2</v>
      </c>
      <c r="W71">
        <f ca="1">RANDBETWEEN(1,2)</f>
        <v>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J70"/>
  <sheetViews>
    <sheetView workbookViewId="0">
      <pane xSplit="1" topLeftCell="B1" activePane="topRight" state="frozen"/>
      <selection activeCell="A31" sqref="A31"/>
      <selection pane="topRight" sqref="A1:XFD1048576"/>
    </sheetView>
  </sheetViews>
  <sheetFormatPr baseColWidth="10" defaultColWidth="11.7109375" defaultRowHeight="15" x14ac:dyDescent="0.25"/>
  <sheetData>
    <row r="1" spans="1:62" x14ac:dyDescent="0.25">
      <c r="D1" t="s">
        <v>175</v>
      </c>
      <c r="E1" t="s">
        <v>175</v>
      </c>
      <c r="F1" t="s">
        <v>175</v>
      </c>
      <c r="G1" t="s">
        <v>175</v>
      </c>
      <c r="H1" t="s">
        <v>175</v>
      </c>
      <c r="I1" t="s">
        <v>176</v>
      </c>
      <c r="J1" t="s">
        <v>176</v>
      </c>
      <c r="K1" t="s">
        <v>175</v>
      </c>
      <c r="L1" t="s">
        <v>176</v>
      </c>
      <c r="M1" t="s">
        <v>176</v>
      </c>
      <c r="N1" t="s">
        <v>176</v>
      </c>
      <c r="O1" t="s">
        <v>176</v>
      </c>
      <c r="P1" t="s">
        <v>176</v>
      </c>
      <c r="Q1" t="s">
        <v>175</v>
      </c>
      <c r="R1" t="s">
        <v>175</v>
      </c>
      <c r="S1" t="s">
        <v>176</v>
      </c>
      <c r="T1" t="s">
        <v>176</v>
      </c>
      <c r="U1" t="s">
        <v>176</v>
      </c>
      <c r="V1" t="s">
        <v>176</v>
      </c>
      <c r="W1" t="s">
        <v>176</v>
      </c>
      <c r="X1" t="s">
        <v>176</v>
      </c>
      <c r="Y1" t="s">
        <v>176</v>
      </c>
      <c r="Z1" t="s">
        <v>176</v>
      </c>
      <c r="AA1" t="s">
        <v>175</v>
      </c>
      <c r="AB1" t="s">
        <v>175</v>
      </c>
      <c r="AC1" t="s">
        <v>175</v>
      </c>
      <c r="AD1" t="s">
        <v>175</v>
      </c>
      <c r="AE1" t="s">
        <v>175</v>
      </c>
      <c r="AF1" t="s">
        <v>175</v>
      </c>
      <c r="AG1" t="s">
        <v>176</v>
      </c>
      <c r="AH1" t="s">
        <v>175</v>
      </c>
      <c r="AI1" t="s">
        <v>175</v>
      </c>
      <c r="AJ1" t="s">
        <v>175</v>
      </c>
      <c r="AK1" t="s">
        <v>175</v>
      </c>
      <c r="AL1" t="s">
        <v>175</v>
      </c>
      <c r="AM1" t="s">
        <v>175</v>
      </c>
      <c r="AN1" t="s">
        <v>175</v>
      </c>
      <c r="AO1" t="s">
        <v>175</v>
      </c>
      <c r="AP1" t="s">
        <v>175</v>
      </c>
      <c r="AQ1" t="s">
        <v>175</v>
      </c>
      <c r="AR1" t="s">
        <v>176</v>
      </c>
      <c r="AS1" t="s">
        <v>175</v>
      </c>
      <c r="AT1" t="s">
        <v>176</v>
      </c>
      <c r="AU1" t="s">
        <v>176</v>
      </c>
      <c r="AV1" t="s">
        <v>176</v>
      </c>
      <c r="AW1" t="s">
        <v>176</v>
      </c>
      <c r="AX1" t="s">
        <v>176</v>
      </c>
      <c r="AY1" t="s">
        <v>176</v>
      </c>
      <c r="AZ1" t="s">
        <v>176</v>
      </c>
      <c r="BA1" t="s">
        <v>176</v>
      </c>
      <c r="BB1" t="s">
        <v>176</v>
      </c>
      <c r="BC1" t="s">
        <v>176</v>
      </c>
      <c r="BD1" t="s">
        <v>176</v>
      </c>
      <c r="BE1" t="s">
        <v>176</v>
      </c>
      <c r="BF1" t="s">
        <v>176</v>
      </c>
      <c r="BG1" t="s">
        <v>176</v>
      </c>
      <c r="BH1" t="s">
        <v>176</v>
      </c>
      <c r="BI1" t="s">
        <v>176</v>
      </c>
      <c r="BJ1" t="s">
        <v>176</v>
      </c>
    </row>
    <row r="2" spans="1:62" x14ac:dyDescent="0.25">
      <c r="D2" t="s">
        <v>157</v>
      </c>
      <c r="E2" t="s">
        <v>158</v>
      </c>
      <c r="F2" t="s">
        <v>158</v>
      </c>
      <c r="G2" t="s">
        <v>159</v>
      </c>
      <c r="H2" t="s">
        <v>160</v>
      </c>
      <c r="I2" t="s">
        <v>160</v>
      </c>
      <c r="J2" t="s">
        <v>160</v>
      </c>
      <c r="K2" t="s">
        <v>160</v>
      </c>
      <c r="L2" t="s">
        <v>160</v>
      </c>
      <c r="M2" t="s">
        <v>160</v>
      </c>
      <c r="N2" t="s">
        <v>160</v>
      </c>
      <c r="O2" t="s">
        <v>160</v>
      </c>
      <c r="P2" t="s">
        <v>160</v>
      </c>
      <c r="Q2" t="s">
        <v>162</v>
      </c>
      <c r="R2" t="s">
        <v>163</v>
      </c>
      <c r="S2" t="s">
        <v>163</v>
      </c>
      <c r="T2" t="s">
        <v>163</v>
      </c>
      <c r="U2" t="s">
        <v>163</v>
      </c>
      <c r="V2" t="s">
        <v>163</v>
      </c>
      <c r="W2" t="s">
        <v>163</v>
      </c>
      <c r="X2" t="s">
        <v>163</v>
      </c>
      <c r="Y2" t="s">
        <v>163</v>
      </c>
      <c r="Z2" t="s">
        <v>163</v>
      </c>
      <c r="AA2" t="s">
        <v>164</v>
      </c>
      <c r="AB2" t="s">
        <v>165</v>
      </c>
      <c r="AC2" t="s">
        <v>165</v>
      </c>
      <c r="AD2" t="s">
        <v>165</v>
      </c>
      <c r="AE2" t="s">
        <v>165</v>
      </c>
      <c r="AF2" t="s">
        <v>165</v>
      </c>
      <c r="AG2" t="s">
        <v>168</v>
      </c>
      <c r="AH2" t="s">
        <v>169</v>
      </c>
      <c r="AI2" t="s">
        <v>170</v>
      </c>
      <c r="AJ2" t="s">
        <v>171</v>
      </c>
      <c r="AK2" t="s">
        <v>171</v>
      </c>
      <c r="AL2" t="s">
        <v>172</v>
      </c>
      <c r="AM2" t="s">
        <v>172</v>
      </c>
      <c r="AN2" t="s">
        <v>172</v>
      </c>
      <c r="AO2" t="s">
        <v>172</v>
      </c>
      <c r="AP2" t="s">
        <v>173</v>
      </c>
      <c r="AQ2" t="s">
        <v>173</v>
      </c>
      <c r="AR2" t="s">
        <v>173</v>
      </c>
      <c r="AS2" t="s">
        <v>174</v>
      </c>
      <c r="AT2" t="s">
        <v>179</v>
      </c>
      <c r="AU2" t="s">
        <v>179</v>
      </c>
      <c r="AV2" t="s">
        <v>179</v>
      </c>
      <c r="AW2" t="s">
        <v>179</v>
      </c>
      <c r="AX2" t="s">
        <v>179</v>
      </c>
      <c r="AY2" t="s">
        <v>179</v>
      </c>
      <c r="AZ2" t="s">
        <v>179</v>
      </c>
      <c r="BA2" t="s">
        <v>179</v>
      </c>
      <c r="BB2" t="s">
        <v>179</v>
      </c>
      <c r="BC2" t="s">
        <v>179</v>
      </c>
      <c r="BD2" t="s">
        <v>179</v>
      </c>
      <c r="BE2" t="s">
        <v>179</v>
      </c>
      <c r="BF2" t="s">
        <v>179</v>
      </c>
      <c r="BG2" t="s">
        <v>179</v>
      </c>
      <c r="BH2" t="s">
        <v>179</v>
      </c>
      <c r="BI2" t="s">
        <v>179</v>
      </c>
      <c r="BJ2" t="s">
        <v>179</v>
      </c>
    </row>
    <row r="3" spans="1:62" x14ac:dyDescent="0.25">
      <c r="C3" t="s">
        <v>202</v>
      </c>
      <c r="D3" t="s">
        <v>105</v>
      </c>
      <c r="E3" t="s">
        <v>106</v>
      </c>
      <c r="F3" t="s">
        <v>106</v>
      </c>
      <c r="G3" t="s">
        <v>107</v>
      </c>
      <c r="H3" t="s">
        <v>108</v>
      </c>
      <c r="I3" t="s">
        <v>109</v>
      </c>
      <c r="J3" t="s">
        <v>110</v>
      </c>
      <c r="K3" t="s">
        <v>111</v>
      </c>
      <c r="L3" t="s">
        <v>112</v>
      </c>
      <c r="M3" t="s">
        <v>113</v>
      </c>
      <c r="N3" t="s">
        <v>113</v>
      </c>
      <c r="O3" t="s">
        <v>114</v>
      </c>
      <c r="P3" t="s">
        <v>161</v>
      </c>
      <c r="Q3" t="s">
        <v>115</v>
      </c>
      <c r="R3" t="s">
        <v>116</v>
      </c>
      <c r="S3" t="s">
        <v>117</v>
      </c>
      <c r="T3" t="s">
        <v>117</v>
      </c>
      <c r="U3" t="s">
        <v>117</v>
      </c>
      <c r="V3" t="s">
        <v>117</v>
      </c>
      <c r="W3" t="s">
        <v>117</v>
      </c>
      <c r="X3" t="s">
        <v>117</v>
      </c>
      <c r="Y3" t="s">
        <v>117</v>
      </c>
      <c r="Z3" t="s">
        <v>117</v>
      </c>
      <c r="AA3" t="s">
        <v>118</v>
      </c>
      <c r="AB3" t="s">
        <v>119</v>
      </c>
      <c r="AC3" t="s">
        <v>120</v>
      </c>
      <c r="AD3" t="s">
        <v>121</v>
      </c>
      <c r="AE3" t="s">
        <v>166</v>
      </c>
      <c r="AF3" t="s">
        <v>167</v>
      </c>
      <c r="AG3" t="s">
        <v>122</v>
      </c>
      <c r="AH3" t="s">
        <v>123</v>
      </c>
      <c r="AI3" t="s">
        <v>124</v>
      </c>
      <c r="AJ3" t="s">
        <v>125</v>
      </c>
      <c r="AK3" t="s">
        <v>126</v>
      </c>
      <c r="AL3" t="s">
        <v>127</v>
      </c>
      <c r="AM3" t="s">
        <v>127</v>
      </c>
      <c r="AN3" t="s">
        <v>128</v>
      </c>
      <c r="AO3" t="s">
        <v>128</v>
      </c>
      <c r="AP3" t="s">
        <v>130</v>
      </c>
      <c r="AQ3" t="s">
        <v>129</v>
      </c>
      <c r="AR3" t="s">
        <v>177</v>
      </c>
      <c r="AS3" t="s">
        <v>131</v>
      </c>
      <c r="AT3" t="s">
        <v>132</v>
      </c>
      <c r="AU3" t="s">
        <v>136</v>
      </c>
      <c r="AV3" t="s">
        <v>139</v>
      </c>
      <c r="AW3" t="s">
        <v>140</v>
      </c>
      <c r="AX3" t="s">
        <v>137</v>
      </c>
      <c r="AY3" t="s">
        <v>74</v>
      </c>
      <c r="AZ3" t="s">
        <v>87</v>
      </c>
      <c r="BA3" t="s">
        <v>89</v>
      </c>
      <c r="BB3" t="s">
        <v>141</v>
      </c>
      <c r="BC3" t="s">
        <v>142</v>
      </c>
      <c r="BD3" t="s">
        <v>143</v>
      </c>
      <c r="BE3" t="s">
        <v>146</v>
      </c>
      <c r="BF3" t="s">
        <v>145</v>
      </c>
      <c r="BG3" t="s">
        <v>148</v>
      </c>
      <c r="BH3" t="s">
        <v>144</v>
      </c>
      <c r="BI3" t="s">
        <v>147</v>
      </c>
      <c r="BJ3" t="s">
        <v>149</v>
      </c>
    </row>
    <row r="4" spans="1:62" x14ac:dyDescent="0.25">
      <c r="E4" t="s">
        <v>89</v>
      </c>
      <c r="F4" t="s">
        <v>91</v>
      </c>
      <c r="M4" t="s">
        <v>97</v>
      </c>
      <c r="N4" t="s">
        <v>104</v>
      </c>
      <c r="S4" t="s">
        <v>95</v>
      </c>
      <c r="T4" t="s">
        <v>97</v>
      </c>
      <c r="U4" t="s">
        <v>96</v>
      </c>
      <c r="V4" t="s">
        <v>98</v>
      </c>
      <c r="W4" t="s">
        <v>88</v>
      </c>
      <c r="X4" t="s">
        <v>90</v>
      </c>
      <c r="Y4" t="s">
        <v>89</v>
      </c>
      <c r="Z4" t="s">
        <v>91</v>
      </c>
      <c r="AL4" t="s">
        <v>88</v>
      </c>
      <c r="AM4" t="s">
        <v>90</v>
      </c>
      <c r="AN4" t="s">
        <v>88</v>
      </c>
      <c r="AO4" t="s">
        <v>90</v>
      </c>
    </row>
    <row r="5" spans="1:62" x14ac:dyDescent="0.25">
      <c r="A5" t="s">
        <v>0</v>
      </c>
      <c r="B5">
        <v>1</v>
      </c>
      <c r="C5">
        <v>0</v>
      </c>
      <c r="I5">
        <f ca="1">1+3*VLOOKUP(6,'Aleatorios NoAcumulativos'!$A$81:$L$90,6,0)+4*VLOOKUP(1,'Aleatorios NoAcumulativos'!$A$34:$I$39,4,0)</f>
        <v>5</v>
      </c>
      <c r="L5">
        <f ca="1">2+3*VLOOKUP(5,'Aleatorios NoAcumulativos'!$A$81:$L$90,5,0)</f>
        <v>2</v>
      </c>
      <c r="S5">
        <f ca="1">4*VLOOKUP(4,'Aleatorios NoAcumulativos'!$A$67:$K$75,5,0)</f>
        <v>0</v>
      </c>
      <c r="T5">
        <f ca="1">4*VLOOKUP(4,'Aleatorios NoAcumulativos'!$A$67:$K$75,5,0)</f>
        <v>0</v>
      </c>
      <c r="U5">
        <f ca="1">4*VLOOKUP(4,'Aleatorios NoAcumulativos'!$A$67:$K$75,5,0)</f>
        <v>0</v>
      </c>
      <c r="V5">
        <f ca="1">4*VLOOKUP(4,'Aleatorios NoAcumulativos'!$A$67:$K$75,5,0)</f>
        <v>0</v>
      </c>
      <c r="W5">
        <f ca="1">4*VLOOKUP(4,'Aleatorios NoAcumulativos'!$A$67:$K$75,5,0)</f>
        <v>0</v>
      </c>
      <c r="X5">
        <f ca="1">4*VLOOKUP(4,'Aleatorios NoAcumulativos'!$A$67:$K$75,5,0)</f>
        <v>0</v>
      </c>
      <c r="Y5">
        <f ca="1">4*VLOOKUP(4,'Aleatorios NoAcumulativos'!$A$67:$K$75,5,0)</f>
        <v>0</v>
      </c>
      <c r="Z5">
        <f ca="1">4*VLOOKUP(4,'Aleatorios NoAcumulativos'!$A$67:$K$75,5,0)</f>
        <v>0</v>
      </c>
      <c r="AF5">
        <f ca="1">1+3*VLOOKUP(6,'Aleatorios NoAcumulativos'!$A$81:$L$90,6,0)+4*VLOOKUP(1,'Aleatorios NoAcumulativos'!$A$34:$I$39,4,0)</f>
        <v>5</v>
      </c>
      <c r="AN5">
        <f ca="1">3*VLOOKUP(5,'Aleatorios NoAcumulativos'!$A$67:$K$75,4,0)</f>
        <v>0</v>
      </c>
      <c r="AO5">
        <f ca="1">3*VLOOKUP(5,'Aleatorios NoAcumulativos'!$A$67:$K$75,4,0)</f>
        <v>0</v>
      </c>
      <c r="AR5">
        <f ca="1">4*VLOOKUP(6,'Aleatorios NoAcumulativos'!$A$96:$M$106,5,0)</f>
        <v>0</v>
      </c>
      <c r="AS5">
        <f ca="1">4*VLOOKUP(5,'Aleatorios NoAcumulativos'!$A$81:$L$90,6,0)</f>
        <v>0</v>
      </c>
      <c r="AU5">
        <f ca="1">3*VLOOKUP(5,'Aleatorios NoAcumulativos'!$A$55:$J$62,6,0)</f>
        <v>3</v>
      </c>
      <c r="AX5">
        <f ca="1">3+4*VLOOKUP(9,'Aleatorios NoAcumulativos'!$A$112:$N$123,5,0)</f>
        <v>3</v>
      </c>
      <c r="BJ5">
        <f ca="1">5+4*VLOOKUP(7,'Aleatorios NoAcumulativos'!$A$112:$N$123,6,0)</f>
        <v>5</v>
      </c>
    </row>
    <row r="6" spans="1:62" x14ac:dyDescent="0.25">
      <c r="A6" t="s">
        <v>1</v>
      </c>
      <c r="B6">
        <v>2</v>
      </c>
      <c r="C6">
        <v>0</v>
      </c>
      <c r="H6">
        <v>1</v>
      </c>
      <c r="I6">
        <f ca="1">1+3*VLOOKUP(5,'Aleatorios NoAcumulativos'!$A$81:$L$90,6,0)</f>
        <v>1</v>
      </c>
      <c r="J6">
        <f ca="1">4+3*VLOOKUP(4,'Aleatorios NoAcumulativos'!$A$96:$M$106,5,0)</f>
        <v>4</v>
      </c>
      <c r="K6">
        <v>1</v>
      </c>
      <c r="L6">
        <f ca="1">2+3*VLOOKUP(4,'Aleatorios NoAcumulativos'!$A$81:$L$90,5,0)</f>
        <v>2</v>
      </c>
      <c r="P6">
        <v>2</v>
      </c>
      <c r="R6">
        <v>2</v>
      </c>
      <c r="S6">
        <f ca="1">4*VLOOKUP(3,'Aleatorios NoAcumulativos'!$A$67:$K$75,5,0)</f>
        <v>0</v>
      </c>
      <c r="T6">
        <f ca="1">4*VLOOKUP(3,'Aleatorios NoAcumulativos'!$A$67:$K$75,5,0)</f>
        <v>0</v>
      </c>
      <c r="U6">
        <f ca="1">4*VLOOKUP(3,'Aleatorios NoAcumulativos'!$A$67:$K$75,5,0)</f>
        <v>0</v>
      </c>
      <c r="V6">
        <f ca="1">4*VLOOKUP(3,'Aleatorios NoAcumulativos'!$A$67:$K$75,5,0)</f>
        <v>0</v>
      </c>
      <c r="W6">
        <f ca="1">4*VLOOKUP(3,'Aleatorios NoAcumulativos'!$A$67:$K$75,5,0)</f>
        <v>0</v>
      </c>
      <c r="X6">
        <f ca="1">4*VLOOKUP(3,'Aleatorios NoAcumulativos'!$A$67:$K$75,5,0)</f>
        <v>0</v>
      </c>
      <c r="Y6">
        <f ca="1">4*VLOOKUP(3,'Aleatorios NoAcumulativos'!$A$67:$K$75,5,0)</f>
        <v>0</v>
      </c>
      <c r="Z6">
        <f ca="1">4*VLOOKUP(3,'Aleatorios NoAcumulativos'!$A$67:$K$75,5,0)</f>
        <v>0</v>
      </c>
      <c r="AB6">
        <f ca="1">4+3*VLOOKUP(4,'Aleatorios NoAcumulativos'!A44:I50,5,0)+4*VLOOKUP(3,'Aleatorios NoAcumulativos'!$A$67:$K$75,5,0)</f>
        <v>4</v>
      </c>
      <c r="AC6">
        <f ca="1">4+3*VLOOKUP(4,'Aleatorios NoAcumulativos'!$A$44:$I$50,6,0)+4*VLOOKUP(3,'Aleatorios NoAcumulativos'!$A$67:$K$75,5,0)</f>
        <v>4</v>
      </c>
      <c r="AD6">
        <f ca="1">4+3*VLOOKUP(5,'Aleatorios NoAcumulativos'!$A$55:$J$62,6,0)+4*VLOOKUP(3,'Aleatorios NoAcumulativos'!$A$44:$I$50,4,0)</f>
        <v>7</v>
      </c>
      <c r="AE6">
        <f ca="1">2+3*VLOOKUP(6,'Aleatorios NoAcumulativos'!$A$112:$N$123,6,0)</f>
        <v>2</v>
      </c>
      <c r="AF6">
        <f ca="1">1+3*VLOOKUP(5,'Aleatorios NoAcumulativos'!$A$81:$L$90,6,0)</f>
        <v>1</v>
      </c>
      <c r="AG6">
        <f ca="1">3+4*VLOOKUP(3,'Aleatorios NoAcumulativos'!$A$44:$I$50,5,0)</f>
        <v>3</v>
      </c>
      <c r="AJ6">
        <f ca="1">1+4*VLOOKUP(2,'Aleatorios NoAcumulativos'!$A$44:$I$50,6,0)</f>
        <v>5</v>
      </c>
      <c r="AK6">
        <f ca="1">1+4*VLOOKUP(3,'Aleatorios NoAcumulativos'!$A$34:$H$39,6,0)</f>
        <v>5</v>
      </c>
      <c r="AL6">
        <v>1</v>
      </c>
      <c r="AM6">
        <v>1</v>
      </c>
      <c r="AN6">
        <f ca="1">1+3*VLOOKUP(4,'Aleatorios NoAcumulativos'!$A$67:$K$75,6,0)</f>
        <v>1</v>
      </c>
      <c r="AO6">
        <f ca="1">1+3*VLOOKUP(4,'Aleatorios NoAcumulativos'!$A$67:$K$75,6,0)</f>
        <v>1</v>
      </c>
      <c r="AR6">
        <f ca="1">3+3*VLOOKUP(4,'Aleatorios NoAcumulativos'!$A$34:$H$39,6,0)+4*VLOOKUP(4,'Aleatorios NoAcumulativos'!$A$96:$M$106,5,0)</f>
        <v>3</v>
      </c>
      <c r="AS6">
        <f ca="1">4+4*VLOOKUP(4,'Aleatorios NoAcumulativos'!$A$81:$L$90,6,0)</f>
        <v>4</v>
      </c>
      <c r="AU6">
        <f ca="1">3*VLOOKUP(4,'Aleatorios NoAcumulativos'!$A$55:$J$62,6,0)</f>
        <v>3</v>
      </c>
      <c r="AX6">
        <f ca="1">3+4*VLOOKUP(7,'Aleatorios NoAcumulativos'!$A$112:$N$123,5,0)</f>
        <v>3</v>
      </c>
      <c r="BJ6">
        <f ca="1">4+4*VLOOKUP(4,'Aleatorios NoAcumulativos'!$A$112:$N$123,6,0)</f>
        <v>4</v>
      </c>
    </row>
    <row r="7" spans="1:62" x14ac:dyDescent="0.25">
      <c r="A7" t="s">
        <v>2</v>
      </c>
      <c r="B7">
        <v>3</v>
      </c>
      <c r="C7">
        <v>0</v>
      </c>
      <c r="J7">
        <f ca="1">4*VLOOKUP(6,'Aleatorios NoAcumulativos'!$A$112:$N$123,4,0)</f>
        <v>0</v>
      </c>
      <c r="R7">
        <f ca="1">4*VLOOKUP(3,'Aleatorios NoAcumulativos'!$A$34:$H$39,5,0)</f>
        <v>4</v>
      </c>
      <c r="AL7">
        <f ca="1">4*VLOOKUP(2,'Aleatorios NoAcumulativos'!$A$25:$G$29,5,0)</f>
        <v>0</v>
      </c>
      <c r="AM7">
        <f ca="1">4*VLOOKUP(2,'Aleatorios NoAcumulativos'!$A$25:$G$29,5,0)</f>
        <v>0</v>
      </c>
    </row>
    <row r="8" spans="1:62" x14ac:dyDescent="0.25">
      <c r="A8" t="s">
        <v>3</v>
      </c>
      <c r="B8">
        <v>4</v>
      </c>
      <c r="C8">
        <v>0</v>
      </c>
      <c r="E8">
        <f ca="1">1+3*VLOOKUP(1,'Aleatorios NoAcumulativos'!$A$17:$F$20,6,0)+3*VLOOKUP(1,'Aleatorios NoAcumulativos'!$A$34:$H$39,4,0)</f>
        <v>7</v>
      </c>
      <c r="F8">
        <f ca="1">1+3*VLOOKUP(1,'Aleatorios NoAcumulativos'!$A$17:$F$20,6,0)+3*VLOOKUP(1,'Aleatorios NoAcumulativos'!$A$34:$H$39,4,0)</f>
        <v>7</v>
      </c>
      <c r="I8">
        <f ca="1">1+3*VLOOKUP(1,'Aleatorios NoAcumulativos'!$A$81:$L$90,6,0)</f>
        <v>1</v>
      </c>
      <c r="J8">
        <f ca="1">2+3*VLOOKUP(1,'Aleatorios NoAcumulativos'!$A$96:$M$106,5,0)+4*VLOOKUP(1,'Aleatorios NoAcumulativos'!$A$112:$N$123,4,0)</f>
        <v>2</v>
      </c>
      <c r="O8">
        <f ca="1">2+4*VLOOKUP(1,'Aleatorios NoAcumulativos'!$A$25:$G$29,6,0)</f>
        <v>2</v>
      </c>
      <c r="S8">
        <f ca="1">4*VLOOKUP(1,'Aleatorios NoAcumulativos'!$A$67:$K$75,5,0)</f>
        <v>4</v>
      </c>
      <c r="T8">
        <f ca="1">4*VLOOKUP(1,'Aleatorios NoAcumulativos'!$A$67:$K$75,5,0)</f>
        <v>4</v>
      </c>
      <c r="U8">
        <f ca="1">4*VLOOKUP(1,'Aleatorios NoAcumulativos'!$A$67:$K$75,5,0)</f>
        <v>4</v>
      </c>
      <c r="V8">
        <f ca="1">4*VLOOKUP(1,'Aleatorios NoAcumulativos'!$A$67:$K$75,5,0)</f>
        <v>4</v>
      </c>
      <c r="W8">
        <f ca="1">4*VLOOKUP(1,'Aleatorios NoAcumulativos'!$A$67:$K$75,5,0)</f>
        <v>4</v>
      </c>
      <c r="X8">
        <f ca="1">4*VLOOKUP(1,'Aleatorios NoAcumulativos'!$A$67:$K$75,5,0)</f>
        <v>4</v>
      </c>
      <c r="Y8">
        <f ca="1">4*VLOOKUP(1,'Aleatorios NoAcumulativos'!$A$67:$K$75,5,0)</f>
        <v>4</v>
      </c>
      <c r="Z8">
        <f ca="1">4*VLOOKUP(1,'Aleatorios NoAcumulativos'!$A$67:$K$75,5,0)</f>
        <v>4</v>
      </c>
      <c r="AB8">
        <f ca="1">2+3*VLOOKUP(1,'Aleatorios NoAcumulativos'!A44:I50,5,0)</f>
        <v>2</v>
      </c>
      <c r="AC8">
        <f ca="1">2+3*VLOOKUP(1,'Aleatorios NoAcumulativos'!$A$44:$I$50,6,0)+4*VLOOKUP(1,'Aleatorios NoAcumulativos'!$A$67:$K$75,5,0)</f>
        <v>6</v>
      </c>
      <c r="AD8">
        <f ca="1">2+3*VLOOKUP(1,'Aleatorios NoAcumulativos'!$A$55:$J$62,6,0)+4*VLOOKUP(1,'Aleatorios NoAcumulativos'!$A$44:$I$50,4,0)</f>
        <v>2</v>
      </c>
      <c r="AE8">
        <f ca="1">2+3*VLOOKUP(1,'Aleatorios NoAcumulativos'!$A$112:$N$123,6,0)</f>
        <v>2</v>
      </c>
      <c r="AF8">
        <f ca="1">1+3*VLOOKUP(1,'Aleatorios NoAcumulativos'!$A$81:$L$90,6,0)</f>
        <v>1</v>
      </c>
      <c r="AG8">
        <v>3</v>
      </c>
      <c r="AN8">
        <f ca="1">1+3*VLOOKUP(1,'Aleatorios NoAcumulativos'!$A$67:$K$75,6,0)+3*VLOOKUP(1,'Aleatorios NoAcumulativos'!$A$67:$K$75,4,0)</f>
        <v>4</v>
      </c>
      <c r="AO8">
        <f ca="1">1+3*VLOOKUP(1,'Aleatorios NoAcumulativos'!$A$67:$K$75,6,0)+3*VLOOKUP(1,'Aleatorios NoAcumulativos'!$A$67:$K$75,4,0)</f>
        <v>4</v>
      </c>
      <c r="AR8">
        <f ca="1">3+3*VLOOKUP(1,'Aleatorios NoAcumulativos'!$A$34:$H$39,6,0)</f>
        <v>6</v>
      </c>
      <c r="AS8">
        <f ca="1">4+4*VLOOKUP(1,'Aleatorios NoAcumulativos'!$A$81:$L$90,6,0)</f>
        <v>4</v>
      </c>
      <c r="AU8">
        <f ca="1">2+3*VLOOKUP(1,'Aleatorios NoAcumulativos'!$A$55:$J$62,6,0)</f>
        <v>2</v>
      </c>
      <c r="AX8">
        <f ca="1">4*VLOOKUP(1,'Aleatorios NoAcumulativos'!$A$112:$N$123,5,0)</f>
        <v>0</v>
      </c>
      <c r="AY8">
        <f ca="1">3*VLOOKUP(1,'Aleatorios NoAcumulativos'!$A$44:$I$50,6,0)</f>
        <v>0</v>
      </c>
      <c r="AZ8">
        <f ca="1">3*VLOOKUP(1,'Aleatorios NoAcumulativos'!$A$44:$I$50,6,0)</f>
        <v>0</v>
      </c>
      <c r="BA8">
        <f ca="1">3*VLOOKUP(1,'Aleatorios NoAcumulativos2'!$A$55:$J$62,5,0)</f>
        <v>0</v>
      </c>
      <c r="BJ8">
        <f ca="1">2+4*VLOOKUP(1,'Aleatorios NoAcumulativos'!$A$112:$N$123,6,0)</f>
        <v>2</v>
      </c>
    </row>
    <row r="9" spans="1:62" x14ac:dyDescent="0.25">
      <c r="A9" t="s">
        <v>4</v>
      </c>
      <c r="B9">
        <v>5</v>
      </c>
      <c r="C9">
        <v>0</v>
      </c>
      <c r="J9">
        <f ca="1">4*VLOOKUP(5,'Aleatorios NoAcumulativos'!$A$112:$N$123,4,0)</f>
        <v>0</v>
      </c>
      <c r="O9">
        <f ca="1">4+4*VLOOKUP(3,'Aleatorios NoAcumulativos'!$A$25:$G$29,6,0)</f>
        <v>8</v>
      </c>
      <c r="AA9">
        <v>3</v>
      </c>
      <c r="AE9">
        <f ca="1">3+3*VLOOKUP(5,'Aleatorios NoAcumulativos'!$A$112:$N$123,6,0)</f>
        <v>3</v>
      </c>
      <c r="AK9">
        <f ca="1">2+4*VLOOKUP(2,'Aleatorios NoAcumulativos'!$A$34:$H$39,6,0)</f>
        <v>6</v>
      </c>
      <c r="AU9">
        <f ca="1">3*VLOOKUP(3,'Aleatorios NoAcumulativos'!$A$55:$J$62,6,0)</f>
        <v>0</v>
      </c>
      <c r="AX9">
        <f ca="1">4*VLOOKUP(6,'Aleatorios NoAcumulativos'!$A$112:$N$123,5,0)</f>
        <v>0</v>
      </c>
    </row>
    <row r="10" spans="1:62" x14ac:dyDescent="0.25">
      <c r="A10" t="s">
        <v>5</v>
      </c>
      <c r="B10">
        <v>6</v>
      </c>
      <c r="C10">
        <v>0</v>
      </c>
      <c r="D10">
        <f ca="1">3+5*VLOOKUP(1,'Aleatorios NoAcumulativos'!$A$34:$H$39,5,0)</f>
        <v>8</v>
      </c>
      <c r="E10">
        <f ca="1">1+3*VLOOKUP(2,'Aleatorios NoAcumulativos'!$A$17:$F$20,6,0)</f>
        <v>4</v>
      </c>
      <c r="F10">
        <f ca="1">1+3*VLOOKUP(2,'Aleatorios NoAcumulativos'!$A$17:$F$20,6,0)</f>
        <v>4</v>
      </c>
      <c r="G10">
        <f ca="1">2+4*VLOOKUP(1,'Aleatorios NoAcumulativos'!A17:F20,4,0)</f>
        <v>6</v>
      </c>
      <c r="H10">
        <f ca="1">3+4*VLOOKUP(1,'Aleatorios NoAcumulativos'!$A$17:$F$20,5,0)</f>
        <v>7</v>
      </c>
      <c r="I10">
        <f ca="1">2+3*VLOOKUP(2,'Aleatorios NoAcumulativos'!$A$81:$L$90,6,0)</f>
        <v>2</v>
      </c>
      <c r="J10">
        <f ca="1">4*VLOOKUP(2,'Aleatorios NoAcumulativos'!$A$112:$N$123,4,0)</f>
        <v>0</v>
      </c>
      <c r="K10">
        <f ca="1">3+4*VLOOKUP(1,'Aleatorios NoAcumulativos'!$A$55:$J$62,5,0)</f>
        <v>3</v>
      </c>
      <c r="L10">
        <f ca="1">3+3*VLOOKUP(1,'Aleatorios NoAcumulativos'!$A$81:$L$90,5,0)</f>
        <v>3</v>
      </c>
      <c r="P10">
        <v>2</v>
      </c>
      <c r="Q10">
        <v>2</v>
      </c>
      <c r="R10">
        <f ca="1">2+4*VLOOKUP(1,'Aleatorios NoAcumulativos'!$A$34:$H$39,5,0)</f>
        <v>6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f ca="1">3+3*VLOOKUP(2,'Aleatorios NoAcumulativos'!A44:I50,5,0)+4*VLOOKUP(1,'Aleatorios NoAcumulativos'!$A$67:$K$75,5,0)</f>
        <v>10</v>
      </c>
      <c r="AC10">
        <f ca="1">3+3*VLOOKUP(2,'Aleatorios NoAcumulativos'!$A$44:$I$50,6,0)</f>
        <v>6</v>
      </c>
      <c r="AD10">
        <f ca="1">1+3*VLOOKUP(2,'Aleatorios NoAcumulativos'!$A$55:$J$62,6,0)</f>
        <v>1</v>
      </c>
      <c r="AE10">
        <f ca="1">1+3*VLOOKUP(2,'Aleatorios NoAcumulativos'!$A$112:$N$123,6,0)</f>
        <v>4</v>
      </c>
      <c r="AF10">
        <f ca="1">2+3*VLOOKUP(2,'Aleatorios NoAcumulativos'!$A$81:$L$90,6,0)</f>
        <v>2</v>
      </c>
      <c r="AG10">
        <v>2</v>
      </c>
      <c r="AH10">
        <v>3</v>
      </c>
      <c r="AI10">
        <v>3</v>
      </c>
      <c r="AJ10">
        <f ca="1">1+4*VLOOKUP(1,'Aleatorios NoAcumulativos'!$A$44:$I$50,6,0)</f>
        <v>1</v>
      </c>
      <c r="AL10">
        <f ca="1">2+4*VLOOKUP(1,'Aleatorios NoAcumulativos'!$A$25:$G$29,5,0)</f>
        <v>2</v>
      </c>
      <c r="AM10">
        <f ca="1">2+4*VLOOKUP(1,'Aleatorios NoAcumulativos'!$A$25:$G$29,5,0)</f>
        <v>2</v>
      </c>
      <c r="AN10">
        <f ca="1">3*VLOOKUP(2,'Aleatorios NoAcumulativos'!$A$67:$K$75,4,0)</f>
        <v>3</v>
      </c>
      <c r="AO10">
        <f ca="1">3*VLOOKUP(2,'Aleatorios NoAcumulativos'!$A$67:$K$75,4,0)</f>
        <v>3</v>
      </c>
      <c r="AP10">
        <v>4</v>
      </c>
      <c r="AQ10">
        <v>4</v>
      </c>
      <c r="AR10">
        <f ca="1">3+3*VLOOKUP(2,'Aleatorios NoAcumulativos'!$A$34:$H$39,6,0)</f>
        <v>6</v>
      </c>
      <c r="AT10">
        <f ca="1">3*VLOOKUP(1,'Aleatorios NoAcumulativos'!$A$44:$I$50,6,0)</f>
        <v>0</v>
      </c>
      <c r="AV10">
        <f ca="1">5*VLOOKUP(1,'Aleatorios NoAcumulativos'!$A$44:$I$50,6,0)</f>
        <v>0</v>
      </c>
      <c r="AW10">
        <f ca="1">5*VLOOKUP(1,'Aleatorios NoAcumulativos'!$A$44:$I$50,6,0)</f>
        <v>0</v>
      </c>
      <c r="AY10">
        <f ca="1">3*VLOOKUP(2,'Aleatorios NoAcumulativos'!$A$44:$I$50,6,0)</f>
        <v>3</v>
      </c>
      <c r="AZ10">
        <f ca="1">3*VLOOKUP(2,'Aleatorios NoAcumulativos'!$A$44:$I$50,6,0)</f>
        <v>3</v>
      </c>
      <c r="BB10">
        <f ca="1">1+3*VLOOKUP(1,'Aleatorios NoAcumulativos'!$A$34:$H$39,5,0)</f>
        <v>4</v>
      </c>
      <c r="BC10">
        <f ca="1">1+3*VLOOKUP(1,'Aleatorios NoAcumulativos'!$A$34:$H$39,5,0)</f>
        <v>4</v>
      </c>
      <c r="BD10">
        <f ca="1">1+3*VLOOKUP(1,'Aleatorios NoAcumulativos'!$A$34:$H$39,5,0)</f>
        <v>4</v>
      </c>
      <c r="BE10">
        <f ca="1">1+3*VLOOKUP(1,'Aleatorios NoAcumulativos'!$A$34:$H$39,5,0)</f>
        <v>4</v>
      </c>
      <c r="BF10">
        <f ca="1">1+3*VLOOKUP(1,'Aleatorios NoAcumulativos'!$A$34:$H$39,5,0)</f>
        <v>4</v>
      </c>
      <c r="BG10">
        <f ca="1">1+3*VLOOKUP(1,'Aleatorios NoAcumulativos'!$A$34:$H$39,5,0)</f>
        <v>4</v>
      </c>
      <c r="BH10">
        <f ca="1">1+3*VLOOKUP(1,'Aleatorios NoAcumulativos'!$A$34:$H$39,5,0)</f>
        <v>4</v>
      </c>
      <c r="BI10">
        <f ca="1">1+3*VLOOKUP(1,'Aleatorios NoAcumulativos'!$A$34:$H$39,5,0)</f>
        <v>4</v>
      </c>
    </row>
    <row r="11" spans="1:62" x14ac:dyDescent="0.25">
      <c r="A11" t="s">
        <v>7</v>
      </c>
      <c r="B11">
        <v>7</v>
      </c>
      <c r="C11">
        <v>0</v>
      </c>
      <c r="E11">
        <f ca="1">2+3*VLOOKUP(4,'Aleatorios NoAcumulativos'!$A$17:$F$20,6,0)</f>
        <v>2</v>
      </c>
      <c r="F11">
        <f ca="1">2+3*VLOOKUP(4,'Aleatorios NoAcumulativos'!$A$17:$F$20,6,0)</f>
        <v>2</v>
      </c>
      <c r="H11">
        <v>1</v>
      </c>
      <c r="I11">
        <f ca="1">3+3*VLOOKUP(10,'Aleatorios NoAcumulativos'!$A$81:$L$90,6,0)+4*VLOOKUP(6,'Aleatorios NoAcumulativos'!$A$34:$I$39,4,0)</f>
        <v>6</v>
      </c>
      <c r="J11">
        <f ca="1">4+3*VLOOKUP(11,'Aleatorios NoAcumulativos'!$A$96:$M$106,5,0)+4*VLOOKUP(12,'Aleatorios NoAcumulativos'!$A$112:$N$123,4,0)</f>
        <v>7</v>
      </c>
      <c r="K11">
        <v>1</v>
      </c>
      <c r="L11">
        <f ca="1">2+3*VLOOKUP(10,'Aleatorios NoAcumulativos'!$A$81:$L$90,5,0)</f>
        <v>5</v>
      </c>
      <c r="R11">
        <v>1</v>
      </c>
      <c r="S11">
        <f ca="1">4*VLOOKUP(9,'Aleatorios NoAcumulativos'!$A$67:$K$75,5,0)</f>
        <v>0</v>
      </c>
      <c r="T11">
        <f ca="1">4*VLOOKUP(9,'Aleatorios NoAcumulativos'!$A$67:$K$75,5,0)</f>
        <v>0</v>
      </c>
      <c r="U11">
        <f ca="1">4*VLOOKUP(9,'Aleatorios NoAcumulativos'!$A$67:$K$75,5,0)</f>
        <v>0</v>
      </c>
      <c r="V11">
        <f ca="1">4*VLOOKUP(9,'Aleatorios NoAcumulativos'!$A$67:$K$75,5,0)</f>
        <v>0</v>
      </c>
      <c r="W11">
        <f ca="1">4*VLOOKUP(9,'Aleatorios NoAcumulativos'!$A$67:$K$75,5,0)</f>
        <v>0</v>
      </c>
      <c r="X11">
        <f ca="1">4*VLOOKUP(9,'Aleatorios NoAcumulativos'!$A$67:$K$75,5,0)</f>
        <v>0</v>
      </c>
      <c r="Y11">
        <f ca="1">4*VLOOKUP(9,'Aleatorios NoAcumulativos'!$A$67:$K$75,5,0)</f>
        <v>0</v>
      </c>
      <c r="Z11">
        <f ca="1">4*VLOOKUP(9,'Aleatorios NoAcumulativos'!$A$67:$K$75,5,0)</f>
        <v>0</v>
      </c>
      <c r="AB11">
        <f ca="1">4+3*VLOOKUP(7,'Aleatorios NoAcumulativos'!A44:I50,5,0)</f>
        <v>4</v>
      </c>
      <c r="AC11">
        <f ca="1">4+3*VLOOKUP(7,'Aleatorios NoAcumulativos'!$A$44:$I$50,6,0)</f>
        <v>4</v>
      </c>
      <c r="AD11">
        <f ca="1">4+3*VLOOKUP(8,'Aleatorios NoAcumulativos'!$A$55:$J$62,6,0)</f>
        <v>7</v>
      </c>
      <c r="AE11">
        <f ca="1">2+3*VLOOKUP(12,'Aleatorios NoAcumulativos'!$A$112:$N$123,6,0)</f>
        <v>2</v>
      </c>
      <c r="AF11">
        <f ca="1">3+3*VLOOKUP(10,'Aleatorios NoAcumulativos'!$A$81:$L$90,6,0)+4*VLOOKUP(6,'Aleatorios NoAcumulativos'!$A$34:$I$39,4,0)</f>
        <v>6</v>
      </c>
      <c r="AG11">
        <v>4</v>
      </c>
      <c r="AK11">
        <f ca="1">1+4*VLOOKUP(6,'Aleatorios NoAcumulativos'!$A$34:$H$39,6,0)</f>
        <v>1</v>
      </c>
      <c r="AN11">
        <f ca="1">3+3*VLOOKUP(9,'Aleatorios NoAcumulativos'!$A$67:$K$75,6,0)</f>
        <v>6</v>
      </c>
      <c r="AO11">
        <f ca="1">3+3*VLOOKUP(9,'Aleatorios NoAcumulativos'!$A$67:$K$75,6,0)</f>
        <v>6</v>
      </c>
      <c r="AR11">
        <f ca="1">4+3*VLOOKUP(6,'Aleatorios NoAcumulativos'!$A$34:$H$39,6,0)+4*VLOOKUP(11,'Aleatorios NoAcumulativos'!$A$96:$M$106,5,0)</f>
        <v>8</v>
      </c>
      <c r="AS11">
        <f ca="1">4+4*VLOOKUP(10,'Aleatorios NoAcumulativos'!$A$81:$L$90,6,0)</f>
        <v>8</v>
      </c>
      <c r="AX11">
        <f ca="1">3+4*VLOOKUP(12,'Aleatorios NoAcumulativos'!$A$112:$N$123,5,0)</f>
        <v>3</v>
      </c>
      <c r="BA11">
        <f ca="1">1+3*VLOOKUP(8,'Aleatorios NoAcumulativos2'!$A$55:$J$62,5,0)</f>
        <v>4</v>
      </c>
      <c r="BJ11">
        <f ca="1">2+4*VLOOKUP(12,'Aleatorios NoAcumulativos'!$A$112:$N$123,6,0)</f>
        <v>2</v>
      </c>
    </row>
    <row r="12" spans="1:62" x14ac:dyDescent="0.25">
      <c r="A12" t="s">
        <v>8</v>
      </c>
      <c r="B12">
        <v>8</v>
      </c>
      <c r="C12">
        <v>0</v>
      </c>
      <c r="H12">
        <f ca="1">4*VLOOKUP(2,'Aleatorios NoAcumulativos'!$A$17:$F$20,5,0)</f>
        <v>0</v>
      </c>
      <c r="I12">
        <f ca="1">3+3*VLOOKUP(4,'Aleatorios NoAcumulativos'!$A$81:$L$90,6,0)</f>
        <v>3</v>
      </c>
      <c r="J12">
        <f ca="1">2+3*VLOOKUP(3,'Aleatorios NoAcumulativos'!$A$96:$M$106,5,0)</f>
        <v>2</v>
      </c>
      <c r="L12">
        <f ca="1">3+3*VLOOKUP(3,'Aleatorios NoAcumulativos'!$A$81:$L$90,5,0)</f>
        <v>3</v>
      </c>
      <c r="R12">
        <f ca="1">4*VLOOKUP(2,'Aleatorios NoAcumulativos'!$A$34:$H$39,5,0)</f>
        <v>0</v>
      </c>
      <c r="S12">
        <f ca="1">4*VLOOKUP(2,'Aleatorios NoAcumulativos'!$A$67:$K$75,5,0)</f>
        <v>4</v>
      </c>
      <c r="T12">
        <f ca="1">4*VLOOKUP(2,'Aleatorios NoAcumulativos'!$A$67:$K$75,5,0)</f>
        <v>4</v>
      </c>
      <c r="U12">
        <f ca="1">4*VLOOKUP(2,'Aleatorios NoAcumulativos'!$A$67:$K$75,5,0)</f>
        <v>4</v>
      </c>
      <c r="V12">
        <f ca="1">4*VLOOKUP(2,'Aleatorios NoAcumulativos'!$A$67:$K$75,5,0)</f>
        <v>4</v>
      </c>
      <c r="W12">
        <f ca="1">4*VLOOKUP(2,'Aleatorios NoAcumulativos'!$A$67:$K$75,5,0)</f>
        <v>4</v>
      </c>
      <c r="X12">
        <f ca="1">4*VLOOKUP(2,'Aleatorios NoAcumulativos'!$A$67:$K$75,5,0)</f>
        <v>4</v>
      </c>
      <c r="Y12">
        <f ca="1">4*VLOOKUP(2,'Aleatorios NoAcumulativos'!$A$67:$K$75,5,0)</f>
        <v>4</v>
      </c>
      <c r="Z12">
        <f ca="1">4*VLOOKUP(2,'Aleatorios NoAcumulativos'!$A$67:$K$75,5,0)</f>
        <v>4</v>
      </c>
      <c r="AB12">
        <f ca="1">3+3*VLOOKUP(3,'Aleatorios NoAcumulativos'!A44:I50,5,0)</f>
        <v>3</v>
      </c>
      <c r="AC12">
        <f ca="1">3+3*VLOOKUP(3,'Aleatorios NoAcumulativos'!$A$44:$I$50,6,0)</f>
        <v>3</v>
      </c>
      <c r="AD12">
        <f ca="1">3+3*VLOOKUP(4,'Aleatorios NoAcumulativos'!$A$55:$J$62,6,0)</f>
        <v>6</v>
      </c>
      <c r="AE12">
        <f ca="1">2+3*VLOOKUP(4,'Aleatorios NoAcumulativos'!$A$112:$N$123,6,0)</f>
        <v>2</v>
      </c>
      <c r="AF12">
        <f ca="1">3+3*VLOOKUP(4,'Aleatorios NoAcumulativos'!$A$81:$L$90,6,0)</f>
        <v>3</v>
      </c>
      <c r="AG12">
        <f ca="1">2+4*VLOOKUP(2,'Aleatorios NoAcumulativos'!$A$44:$I$50,5,0)</f>
        <v>6</v>
      </c>
      <c r="AH12">
        <f ca="1">4*VLOOKUP(2,'Aleatorios NoAcumulativos'!$A$25:$G$29,5,0)</f>
        <v>0</v>
      </c>
      <c r="AN12">
        <f ca="1">2+3*VLOOKUP(3,'Aleatorios NoAcumulativos'!$A$67:$K$75,6,0)</f>
        <v>2</v>
      </c>
      <c r="AO12">
        <f ca="1">2+3*VLOOKUP(3,'Aleatorios NoAcumulativos'!$A$67:$K$75,6,0)</f>
        <v>2</v>
      </c>
      <c r="AR12">
        <f ca="1">3+3*VLOOKUP(3,'Aleatorios NoAcumulativos'!$A$34:$H$39,6,0)+4*VLOOKUP(3,'Aleatorios NoAcumulativos'!$A$96:$M$106,5,0)</f>
        <v>6</v>
      </c>
      <c r="AS12">
        <f ca="1">4+4*VLOOKUP(3,'Aleatorios NoAcumulativos'!$A$81:$L$90,6,0)</f>
        <v>4</v>
      </c>
      <c r="AU12">
        <v>3</v>
      </c>
      <c r="AX12">
        <f ca="1">4*VLOOKUP(5,'Aleatorios NoAcumulativos'!$A$112:$N$123,5,0)</f>
        <v>0</v>
      </c>
    </row>
    <row r="13" spans="1:62" x14ac:dyDescent="0.25">
      <c r="A13" t="s">
        <v>65</v>
      </c>
      <c r="B13">
        <v>9</v>
      </c>
      <c r="C13">
        <v>0</v>
      </c>
      <c r="D13">
        <f ca="1">5*VLOOKUP(3,'Aleatorios NoAcumulativos'!$A$34:$H$39,5,0)</f>
        <v>5</v>
      </c>
      <c r="G13">
        <f ca="1">4+4*VLOOKUP(2,'Aleatorios NoAcumulativos'!A17:F20,4,0)</f>
        <v>4</v>
      </c>
      <c r="H13">
        <f ca="1">4*VLOOKUP(3,'Aleatorios NoAcumulativos'!$A$17:$F$20,5,0)</f>
        <v>4</v>
      </c>
      <c r="I13">
        <f ca="1">5+3*VLOOKUP(7,'Aleatorios NoAcumulativos'!$A$81:$L$90,6,0)+4*VLOOKUP(2,'Aleatorios NoAcumulativos'!$A$34:$I$39,4,0)</f>
        <v>8</v>
      </c>
      <c r="J13">
        <f ca="1">3+3*VLOOKUP(7,'Aleatorios NoAcumulativos'!$A$96:$M$106,5,0)+4*VLOOKUP(7,'Aleatorios NoAcumulativos'!$A$112:$N$123,4,0)</f>
        <v>3</v>
      </c>
      <c r="K13">
        <f ca="1">4*VLOOKUP(4,'Aleatorios NoAcumulativos'!$A$55:$J$62,5,0)</f>
        <v>0</v>
      </c>
      <c r="L13">
        <f ca="1">4+3*VLOOKUP(6,'Aleatorios NoAcumulativos'!$A$81:$L$90,5,0)</f>
        <v>4</v>
      </c>
      <c r="P13">
        <f ca="1">5*VLOOKUP(5,'Aleatorios NoAcumulativos'!$A$34:$H$39,6,0)</f>
        <v>0</v>
      </c>
      <c r="Q13">
        <v>4</v>
      </c>
      <c r="R13">
        <f ca="1">4*VLOOKUP(4,'Aleatorios NoAcumulativos'!$A$34:$H$39,5,0)</f>
        <v>0</v>
      </c>
      <c r="S13">
        <f ca="1">4+4*VLOOKUP(5,'Aleatorios NoAcumulativos'!$A$67:$K$75,5,0)</f>
        <v>4</v>
      </c>
      <c r="T13">
        <f ca="1">4+4*VLOOKUP(5,'Aleatorios NoAcumulativos'!$A$67:$K$75,5,0)</f>
        <v>4</v>
      </c>
      <c r="U13">
        <f ca="1">4+4*VLOOKUP(5,'Aleatorios NoAcumulativos'!$A$67:$K$75,5,0)</f>
        <v>4</v>
      </c>
      <c r="V13">
        <f ca="1">4+4*VLOOKUP(5,'Aleatorios NoAcumulativos'!$A$67:$K$75,5,0)</f>
        <v>4</v>
      </c>
      <c r="W13">
        <f ca="1">4+4*VLOOKUP(5,'Aleatorios NoAcumulativos'!$A$67:$K$75,5,0)</f>
        <v>4</v>
      </c>
      <c r="X13">
        <f ca="1">4+4*VLOOKUP(5,'Aleatorios NoAcumulativos'!$A$67:$K$75,5,0)</f>
        <v>4</v>
      </c>
      <c r="Y13">
        <f ca="1">4+4*VLOOKUP(5,'Aleatorios NoAcumulativos'!$A$67:$K$75,5,0)</f>
        <v>4</v>
      </c>
      <c r="Z13">
        <f ca="1">4+4*VLOOKUP(5,'Aleatorios NoAcumulativos'!$A$67:$K$75,5,0)</f>
        <v>4</v>
      </c>
      <c r="AA13">
        <v>4</v>
      </c>
      <c r="AB13">
        <f ca="1">4*VLOOKUP(6,'Aleatorios NoAcumulativos'!$A$67:$K$75,5,0)</f>
        <v>0</v>
      </c>
      <c r="AF13">
        <f ca="1">5+3*VLOOKUP(7,'Aleatorios NoAcumulativos'!$A$81:$L$90,6,0)+4*VLOOKUP(2,'Aleatorios NoAcumulativos'!$A$34:$I$39,4,0)</f>
        <v>8</v>
      </c>
      <c r="AJ13">
        <f ca="1">2+4*VLOOKUP(4,'Aleatorios NoAcumulativos'!$A$44:$I$50,6,0)</f>
        <v>2</v>
      </c>
      <c r="AL13">
        <f ca="1">4*VLOOKUP(3,'Aleatorios NoAcumulativos'!$A$25:$G$29,5,0)</f>
        <v>4</v>
      </c>
      <c r="AM13">
        <f ca="1">4*VLOOKUP(3,'Aleatorios NoAcumulativos'!$A$25:$G$29,5,0)</f>
        <v>4</v>
      </c>
      <c r="AN13">
        <f ca="1">4+3*VLOOKUP(5,'Aleatorios NoAcumulativos'!$A$67:$K$75,6,0)+3*VLOOKUP(6,'Aleatorios NoAcumulativos'!$A$67:$K$75,4,0)</f>
        <v>4</v>
      </c>
      <c r="AO13">
        <f ca="1">4+3*VLOOKUP(5,'Aleatorios NoAcumulativos'!$A$67:$K$75,6,0)+3*VLOOKUP(6,'Aleatorios NoAcumulativos'!$A$67:$K$75,4,0)</f>
        <v>4</v>
      </c>
      <c r="AP13">
        <v>6</v>
      </c>
      <c r="AQ13">
        <v>6</v>
      </c>
      <c r="AS13">
        <f ca="1">3+4*VLOOKUP(6,'Aleatorios NoAcumulativos'!$A$81:$L$90,6,0)</f>
        <v>3</v>
      </c>
      <c r="AT13">
        <f ca="1">4+3*VLOOKUP(5,'Aleatorios NoAcumulativos'!$A$44:$I$50,6,0)</f>
        <v>7</v>
      </c>
      <c r="AV13">
        <f ca="1">5*VLOOKUP(4,'Aleatorios NoAcumulativos'!$A$44:$I$50,6,0)</f>
        <v>0</v>
      </c>
      <c r="AW13">
        <f ca="1">5*VLOOKUP(4,'Aleatorios NoAcumulativos'!$A$44:$I$50,6,0)</f>
        <v>0</v>
      </c>
      <c r="AX13">
        <f ca="1">3+4*VLOOKUP(10,'Aleatorios NoAcumulativos'!$A$112:$N$123,5,0)</f>
        <v>7</v>
      </c>
      <c r="AY13">
        <v>2</v>
      </c>
      <c r="AZ13">
        <v>2</v>
      </c>
      <c r="BB13">
        <f ca="1">4+3*VLOOKUP(3,'Aleatorios NoAcumulativos'!$A$34:$H$39,5,0)</f>
        <v>7</v>
      </c>
      <c r="BC13">
        <f ca="1">4+3*VLOOKUP(3,'Aleatorios NoAcumulativos'!$A$34:$H$39,5,0)</f>
        <v>7</v>
      </c>
      <c r="BD13">
        <f ca="1">4+3*VLOOKUP(3,'Aleatorios NoAcumulativos'!$A$34:$H$39,5,0)</f>
        <v>7</v>
      </c>
      <c r="BE13">
        <f ca="1">4+3*VLOOKUP(3,'Aleatorios NoAcumulativos'!$A$34:$H$39,5,0)</f>
        <v>7</v>
      </c>
      <c r="BF13">
        <f ca="1">4+3*VLOOKUP(3,'Aleatorios NoAcumulativos'!$A$34:$H$39,5,0)</f>
        <v>7</v>
      </c>
      <c r="BG13">
        <f ca="1">4+3*VLOOKUP(3,'Aleatorios NoAcumulativos'!$A$34:$H$39,5,0)</f>
        <v>7</v>
      </c>
      <c r="BH13">
        <f ca="1">4+3*VLOOKUP(3,'Aleatorios NoAcumulativos'!$A$34:$H$39,5,0)</f>
        <v>7</v>
      </c>
      <c r="BI13">
        <f ca="1">4+3*VLOOKUP(3,'Aleatorios NoAcumulativos'!$A$34:$H$39,5,0)</f>
        <v>7</v>
      </c>
    </row>
    <row r="14" spans="1:62" x14ac:dyDescent="0.25">
      <c r="A14" t="s">
        <v>66</v>
      </c>
      <c r="B14">
        <v>10</v>
      </c>
      <c r="C14">
        <v>0</v>
      </c>
      <c r="D14">
        <f ca="1">5*VLOOKUP(5,'Aleatorios NoAcumulativos'!$A$34:$H$39,5,0)</f>
        <v>0</v>
      </c>
      <c r="AV14">
        <f ca="1">5*VLOOKUP(6,'Aleatorios NoAcumulativos'!$A$44:$I$50,6,0)</f>
        <v>5</v>
      </c>
      <c r="AW14">
        <f ca="1">5*VLOOKUP(6,'Aleatorios NoAcumulativos'!$A$44:$I$50,6,0)</f>
        <v>5</v>
      </c>
      <c r="AY14">
        <f ca="1">3*VLOOKUP(5,'Aleatorios NoAcumulativos'!$A$44:$I$50,6,0)</f>
        <v>3</v>
      </c>
      <c r="AZ14">
        <f ca="1">3*VLOOKUP(5,'Aleatorios NoAcumulativos'!$A$44:$I$50,6,0)</f>
        <v>3</v>
      </c>
      <c r="BB14">
        <f ca="1">3*VLOOKUP(5,'Aleatorios NoAcumulativos'!$A$34:$H$39,5,0)</f>
        <v>0</v>
      </c>
      <c r="BC14">
        <f ca="1">3*VLOOKUP(5,'Aleatorios NoAcumulativos'!$A$34:$H$39,5,0)</f>
        <v>0</v>
      </c>
      <c r="BD14">
        <f ca="1">3*VLOOKUP(5,'Aleatorios NoAcumulativos'!$A$34:$H$39,5,0)</f>
        <v>0</v>
      </c>
      <c r="BE14">
        <f ca="1">3*VLOOKUP(5,'Aleatorios NoAcumulativos'!$A$34:$H$39,5,0)</f>
        <v>0</v>
      </c>
      <c r="BF14">
        <f ca="1">3*VLOOKUP(5,'Aleatorios NoAcumulativos'!$A$34:$H$39,5,0)</f>
        <v>0</v>
      </c>
      <c r="BG14">
        <f ca="1">3*VLOOKUP(5,'Aleatorios NoAcumulativos'!$A$34:$H$39,5,0)</f>
        <v>0</v>
      </c>
      <c r="BH14">
        <f ca="1">3*VLOOKUP(5,'Aleatorios NoAcumulativos'!$A$34:$H$39,5,0)</f>
        <v>0</v>
      </c>
      <c r="BI14">
        <f ca="1">3*VLOOKUP(5,'Aleatorios NoAcumulativos'!$A$34:$H$39,5,0)</f>
        <v>0</v>
      </c>
    </row>
    <row r="15" spans="1:62" x14ac:dyDescent="0.25">
      <c r="A15" t="s">
        <v>9</v>
      </c>
      <c r="B15">
        <v>11</v>
      </c>
      <c r="C15">
        <v>0</v>
      </c>
      <c r="D15">
        <f ca="1">5*VLOOKUP(2,'Aleatorios NoAcumulativos'!$A$34:$H$39,5,0)</f>
        <v>0</v>
      </c>
      <c r="J15">
        <f ca="1">4*VLOOKUP(4,'Aleatorios NoAcumulativos'!$A$112:$N$123,4,0)</f>
        <v>0</v>
      </c>
      <c r="P15">
        <f ca="1">5*VLOOKUP(2,'Aleatorios NoAcumulativos'!$A$34:$H$39,6,0)</f>
        <v>5</v>
      </c>
      <c r="AH15">
        <f ca="1">4*VLOOKUP(1,'Aleatorios NoAcumulativos'!$A$25:$G$29,5,0)</f>
        <v>0</v>
      </c>
      <c r="AT15">
        <f ca="1">3*VLOOKUP(2,'Aleatorios NoAcumulativos'!$A$44:$I$50,6,0)</f>
        <v>3</v>
      </c>
      <c r="AU15">
        <f ca="1">2+3*VLOOKUP(2,'Aleatorios NoAcumulativos'!$A$55:$J$62,6,0)</f>
        <v>2</v>
      </c>
      <c r="AV15">
        <f ca="1">5*VLOOKUP(2,'Aleatorios NoAcumulativos'!$A$44:$I$50,6,0)</f>
        <v>5</v>
      </c>
      <c r="AW15">
        <f ca="1">5*VLOOKUP(2,'Aleatorios NoAcumulativos'!$A$44:$I$50,6,0)</f>
        <v>5</v>
      </c>
      <c r="AX15">
        <f ca="1">4*VLOOKUP(3,'Aleatorios NoAcumulativos'!$A$112:$N$123,5,0)</f>
        <v>4</v>
      </c>
      <c r="BA15">
        <f ca="1">3*VLOOKUP(3,'Aleatorios NoAcumulativos2'!$A$55:$J$62,5,0)</f>
        <v>3</v>
      </c>
      <c r="BJ15">
        <f ca="1">4*VLOOKUP(3,'Aleatorios NoAcumulativos'!$A$112:$N$123,6,0)</f>
        <v>4</v>
      </c>
    </row>
    <row r="16" spans="1:62" x14ac:dyDescent="0.25">
      <c r="A16" t="s">
        <v>10</v>
      </c>
      <c r="B16">
        <v>12</v>
      </c>
      <c r="C16">
        <v>0</v>
      </c>
      <c r="I16">
        <f ca="1">3+3*VLOOKUP(3,'Aleatorios NoAcumulativos'!$A$81:$L$90,6,0)</f>
        <v>3</v>
      </c>
      <c r="J16">
        <f ca="1">2+3*VLOOKUP(2,'Aleatorios NoAcumulativos'!$A$96:$M$106,5,0)</f>
        <v>2</v>
      </c>
      <c r="L16">
        <f ca="1">2+3*VLOOKUP(2,'Aleatorios NoAcumulativos'!$A$81:$L$90,5,0)</f>
        <v>2</v>
      </c>
      <c r="P16">
        <f ca="1">5*VLOOKUP(3,'Aleatorios NoAcumulativos'!$A$34:$H$39,6,0)</f>
        <v>5</v>
      </c>
      <c r="AC16">
        <f ca="1">4*VLOOKUP(7,'Aleatorios NoAcumulativos'!$A$67:$K$75,5,0)</f>
        <v>0</v>
      </c>
      <c r="AD16">
        <f ca="1">4+3*VLOOKUP(3,'Aleatorios NoAcumulativos'!$A$55:$J$62,6,0)</f>
        <v>4</v>
      </c>
      <c r="AF16">
        <f ca="1">3+3*VLOOKUP(3,'Aleatorios NoAcumulativos'!$A$81:$L$90,6,0)</f>
        <v>3</v>
      </c>
      <c r="AN16">
        <f ca="1">2+3*VLOOKUP(2,'Aleatorios NoAcumulativos'!$A$67:$K$75,6,0)</f>
        <v>5</v>
      </c>
      <c r="AO16">
        <f ca="1">2+3*VLOOKUP(2,'Aleatorios NoAcumulativos'!$A$67:$K$75,6,0)</f>
        <v>5</v>
      </c>
      <c r="AR16">
        <f ca="1">4*VLOOKUP(2,'Aleatorios NoAcumulativos'!$A$96:$M$106,5,0)</f>
        <v>0</v>
      </c>
      <c r="AT16">
        <f ca="1">3*VLOOKUP(3,'Aleatorios NoAcumulativos'!$A$44:$I$50,6,0)</f>
        <v>0</v>
      </c>
      <c r="AX16">
        <f ca="1">4*VLOOKUP(4,'Aleatorios NoAcumulativos'!$A$112:$N$123,5,0)</f>
        <v>0</v>
      </c>
    </row>
    <row r="17" spans="1:62" x14ac:dyDescent="0.25">
      <c r="A17" t="s">
        <v>67</v>
      </c>
      <c r="B17">
        <v>13</v>
      </c>
      <c r="C17">
        <v>0</v>
      </c>
      <c r="D17">
        <f ca="1">5*VLOOKUP(6,'Aleatorios NoAcumulativos'!$A$34:$H$39,5,0)</f>
        <v>0</v>
      </c>
      <c r="H17">
        <v>4</v>
      </c>
      <c r="K17">
        <f ca="1">4*VLOOKUP(7,'Aleatorios NoAcumulativos'!$A$55:$J$62,5,0)</f>
        <v>0</v>
      </c>
      <c r="R17">
        <v>4</v>
      </c>
      <c r="S17">
        <v>4</v>
      </c>
      <c r="T17">
        <v>4</v>
      </c>
      <c r="U17">
        <v>4</v>
      </c>
      <c r="V17">
        <v>4</v>
      </c>
      <c r="W17">
        <v>4</v>
      </c>
      <c r="X17">
        <v>4</v>
      </c>
      <c r="Y17">
        <v>4</v>
      </c>
      <c r="Z17">
        <v>4</v>
      </c>
      <c r="AB17">
        <f ca="1">4*VLOOKUP(9,'Aleatorios NoAcumulativos'!$A$67:$K$75,5,0)</f>
        <v>0</v>
      </c>
      <c r="AC17">
        <f ca="1">4*VLOOKUP(8,'Aleatorios NoAcumulativos'!$A$67:$K$75,5,0)</f>
        <v>0</v>
      </c>
      <c r="AL17">
        <v>4</v>
      </c>
      <c r="AM17">
        <v>4</v>
      </c>
      <c r="AP17">
        <v>4</v>
      </c>
      <c r="AQ17">
        <v>4</v>
      </c>
      <c r="AR17">
        <f ca="1">4*VLOOKUP(9,'Aleatorios NoAcumulativos'!$A$96:$M$106,5,0)</f>
        <v>0</v>
      </c>
      <c r="AV17">
        <f ca="1">5*VLOOKUP(7,'Aleatorios NoAcumulativos'!$A$44:$I$50,6,0)</f>
        <v>0</v>
      </c>
      <c r="AW17">
        <f ca="1">5*VLOOKUP(7,'Aleatorios NoAcumulativos'!$A$44:$I$50,6,0)</f>
        <v>0</v>
      </c>
      <c r="AY17">
        <f ca="1">2+3*VLOOKUP(7,'Aleatorios NoAcumulativos'!$A$44:$I$50,6,0)</f>
        <v>2</v>
      </c>
      <c r="AZ17">
        <f ca="1">2+3*VLOOKUP(7,'Aleatorios NoAcumulativos'!$A$44:$I$50,6,0)</f>
        <v>2</v>
      </c>
      <c r="BB17">
        <f ca="1">3+3*VLOOKUP(6,'Aleatorios NoAcumulativos'!$A$34:$H$39,5,0)</f>
        <v>3</v>
      </c>
      <c r="BC17">
        <f ca="1">3+3*VLOOKUP(6,'Aleatorios NoAcumulativos'!$A$34:$H$39,5,0)</f>
        <v>3</v>
      </c>
      <c r="BD17">
        <f ca="1">3+3*VLOOKUP(6,'Aleatorios NoAcumulativos'!$A$34:$H$39,5,0)</f>
        <v>3</v>
      </c>
      <c r="BE17">
        <f ca="1">3+3*VLOOKUP(6,'Aleatorios NoAcumulativos'!$A$34:$H$39,5,0)</f>
        <v>3</v>
      </c>
      <c r="BF17">
        <f ca="1">3+3*VLOOKUP(6,'Aleatorios NoAcumulativos'!$A$34:$H$39,5,0)</f>
        <v>3</v>
      </c>
      <c r="BG17">
        <f ca="1">3+3*VLOOKUP(6,'Aleatorios NoAcumulativos'!$A$34:$H$39,5,0)</f>
        <v>3</v>
      </c>
      <c r="BH17">
        <f ca="1">3+3*VLOOKUP(6,'Aleatorios NoAcumulativos'!$A$34:$H$39,5,0)</f>
        <v>3</v>
      </c>
      <c r="BI17">
        <f ca="1">3+3*VLOOKUP(6,'Aleatorios NoAcumulativos'!$A$34:$H$39,5,0)</f>
        <v>3</v>
      </c>
    </row>
    <row r="18" spans="1:62" x14ac:dyDescent="0.25">
      <c r="A18" t="s">
        <v>11</v>
      </c>
      <c r="B18">
        <v>14</v>
      </c>
      <c r="C18">
        <v>0</v>
      </c>
      <c r="D18">
        <v>4</v>
      </c>
      <c r="E18">
        <f ca="1">3*VLOOKUP(3,'Aleatorios NoAcumulativos'!$A$34:$H$39,4,0)</f>
        <v>0</v>
      </c>
      <c r="F18">
        <f ca="1">3*VLOOKUP(3,'Aleatorios NoAcumulativos'!$A$34:$H$39,4,0)</f>
        <v>0</v>
      </c>
      <c r="G18">
        <v>4</v>
      </c>
      <c r="J18">
        <f ca="1">2+3*VLOOKUP(6,'Aleatorios NoAcumulativos'!$A$96:$M$106,5,0)</f>
        <v>2</v>
      </c>
      <c r="K18">
        <f ca="1">4+4*VLOOKUP(3,'Aleatorios NoAcumulativos'!$A$55:$J$62,5,0)</f>
        <v>4</v>
      </c>
      <c r="O18">
        <f ca="1">4+4*VLOOKUP(4,'Aleatorios NoAcumulativos'!$A$25:$G$29,6,0)</f>
        <v>8</v>
      </c>
      <c r="P18">
        <f ca="1">4+5*VLOOKUP(4,'Aleatorios NoAcumulativos'!$A$34:$H$39,6,0)</f>
        <v>4</v>
      </c>
      <c r="AE18">
        <f ca="1">3+3*VLOOKUP(8,'Aleatorios NoAcumulativos'!$A$112:$N$123,6,0)</f>
        <v>3</v>
      </c>
      <c r="AG18">
        <f ca="1">4*VLOOKUP(5,'Aleatorios NoAcumulativos'!$A$44:$I$50,5,0)</f>
        <v>4</v>
      </c>
      <c r="AH18">
        <f ca="1">5+4*VLOOKUP(3,'Aleatorios NoAcumulativos'!$A$25:$G$29,5,0)</f>
        <v>9</v>
      </c>
      <c r="AI18">
        <v>5</v>
      </c>
      <c r="AJ18">
        <f ca="1">2+4*VLOOKUP(3,'Aleatorios NoAcumulativos'!$A$44:$I$50,6,0)</f>
        <v>2</v>
      </c>
      <c r="AK18">
        <f ca="1">2+4*VLOOKUP(4,'Aleatorios NoAcumulativos'!$A$34:$H$39,6,0)</f>
        <v>2</v>
      </c>
      <c r="AN18">
        <f ca="1">3*VLOOKUP(4,'Aleatorios NoAcumulativos'!$A$67:$K$75,4,0)</f>
        <v>0</v>
      </c>
      <c r="AO18">
        <f ca="1">3*VLOOKUP(4,'Aleatorios NoAcumulativos'!$A$67:$K$75,4,0)</f>
        <v>0</v>
      </c>
      <c r="AU18">
        <v>4</v>
      </c>
      <c r="AV18">
        <f ca="1">4+5*VLOOKUP(3,'Aleatorios NoAcumulativos'!$A$44:$I$50,6,0)</f>
        <v>4</v>
      </c>
      <c r="AW18">
        <f ca="1">4+5*VLOOKUP(3,'Aleatorios NoAcumulativos'!$A$44:$I$50,6,0)</f>
        <v>4</v>
      </c>
      <c r="AX18">
        <f ca="1">4*VLOOKUP(8,'Aleatorios NoAcumulativos'!$A$112:$N$123,5,0)</f>
        <v>0</v>
      </c>
      <c r="BA18">
        <f ca="1">4+3*VLOOKUP(4,'Aleatorios NoAcumulativos2'!$A$55:$J$62,5,0)</f>
        <v>4</v>
      </c>
    </row>
    <row r="19" spans="1:62" x14ac:dyDescent="0.25">
      <c r="A19" t="s">
        <v>12</v>
      </c>
      <c r="B19">
        <v>15</v>
      </c>
      <c r="C19">
        <v>0</v>
      </c>
      <c r="S19">
        <f ca="1">4*VLOOKUP(8,'Aleatorios NoAcumulativos'!$A$67:$K$75,5,0)</f>
        <v>0</v>
      </c>
      <c r="T19">
        <f ca="1">4*VLOOKUP(8,'Aleatorios NoAcumulativos'!$A$67:$K$75,5,0)</f>
        <v>0</v>
      </c>
      <c r="U19">
        <f ca="1">4*VLOOKUP(8,'Aleatorios NoAcumulativos'!$A$67:$K$75,5,0)</f>
        <v>0</v>
      </c>
      <c r="V19">
        <f ca="1">4*VLOOKUP(8,'Aleatorios NoAcumulativos'!$A$67:$K$75,5,0)</f>
        <v>0</v>
      </c>
      <c r="W19">
        <f ca="1">4*VLOOKUP(8,'Aleatorios NoAcumulativos'!$A$67:$K$75,5,0)</f>
        <v>0</v>
      </c>
      <c r="X19">
        <f ca="1">4*VLOOKUP(8,'Aleatorios NoAcumulativos'!$A$67:$K$75,5,0)</f>
        <v>0</v>
      </c>
      <c r="Y19">
        <f ca="1">4*VLOOKUP(8,'Aleatorios NoAcumulativos'!$A$67:$K$75,5,0)</f>
        <v>0</v>
      </c>
      <c r="Z19">
        <f ca="1">4*VLOOKUP(8,'Aleatorios NoAcumulativos'!$A$67:$K$75,5,0)</f>
        <v>0</v>
      </c>
      <c r="AS19">
        <f ca="1">4*VLOOKUP(7,'Aleatorios NoAcumulativos'!$A$81:$L$90,6,0)</f>
        <v>4</v>
      </c>
      <c r="AU19">
        <f ca="1">3*VLOOKUP(8,'Aleatorios NoAcumulativos'!$A$55:$J$62,6,0)</f>
        <v>3</v>
      </c>
      <c r="BJ19">
        <f ca="1">4*VLOOKUP(9,'Aleatorios NoAcumulativos'!$A$112:$N$123,6,0)</f>
        <v>0</v>
      </c>
    </row>
    <row r="20" spans="1:62" x14ac:dyDescent="0.25">
      <c r="A20" t="s">
        <v>13</v>
      </c>
      <c r="B20">
        <v>16</v>
      </c>
      <c r="C20">
        <v>0</v>
      </c>
      <c r="E20">
        <f ca="1">3*VLOOKUP(2,'Aleatorios NoAcumulativos'!$A$34:$H$39,4,0)</f>
        <v>0</v>
      </c>
      <c r="F20">
        <f ca="1">3*VLOOKUP(2,'Aleatorios NoAcumulativos'!$A$34:$H$39,4,0)</f>
        <v>0</v>
      </c>
      <c r="J20">
        <f ca="1">4*VLOOKUP(3,'Aleatorios NoAcumulativos'!$A$112:$N$123,4,0)</f>
        <v>4</v>
      </c>
      <c r="O20">
        <f ca="1">4+4*VLOOKUP(2,'Aleatorios NoAcumulativos'!$A$25:$G$29,6,0)</f>
        <v>4</v>
      </c>
      <c r="P20">
        <f ca="1">4+5*VLOOKUP(1,'Aleatorios NoAcumulativos'!$A$34:$H$39,6,0)</f>
        <v>9</v>
      </c>
      <c r="AB20">
        <f ca="1">4*VLOOKUP(2,'Aleatorios NoAcumulativos'!$A$67:$K$75,5,0)</f>
        <v>4</v>
      </c>
      <c r="AC20">
        <f ca="1">4*VLOOKUP(2,'Aleatorios NoAcumulativos'!$A$67:$K$75,5,0)</f>
        <v>4</v>
      </c>
      <c r="AD20">
        <f ca="1">4*VLOOKUP(2,'Aleatorios NoAcumulativos'!$A$44:$I$50,4,0)</f>
        <v>0</v>
      </c>
      <c r="AE20">
        <f ca="1">3+3*VLOOKUP(3,'Aleatorios NoAcumulativos'!$A$112:$N$123,6,0)</f>
        <v>6</v>
      </c>
      <c r="AG20">
        <f ca="1">4*VLOOKUP(1,'Aleatorios NoAcumulativos'!$A$44:$I$50,5,0)</f>
        <v>0</v>
      </c>
      <c r="AK20">
        <f ca="1">2+4*VLOOKUP(1,'Aleatorios NoAcumulativos'!$A$34:$H$39,6,0)</f>
        <v>6</v>
      </c>
      <c r="AR20">
        <f ca="1">4*VLOOKUP(1,'Aleatorios NoAcumulativos'!$A$96:$M$106,5,0)</f>
        <v>0</v>
      </c>
      <c r="AS20">
        <f ca="1">4*VLOOKUP(2,'Aleatorios NoAcumulativos'!$A$81:$L$90,6,0)</f>
        <v>0</v>
      </c>
      <c r="AT20">
        <v>1</v>
      </c>
      <c r="AX20">
        <f ca="1">4*VLOOKUP(2,'Aleatorios NoAcumulativos'!$A$112:$N$123,5,0)</f>
        <v>0</v>
      </c>
      <c r="BA20">
        <f ca="1">3*VLOOKUP(2,'Aleatorios NoAcumulativos2'!$A$55:$J$62,5,0)</f>
        <v>0</v>
      </c>
      <c r="BJ20">
        <f ca="1">2+4*VLOOKUP(2,'Aleatorios NoAcumulativos'!$A$112:$N$123,6,0)</f>
        <v>6</v>
      </c>
    </row>
    <row r="21" spans="1:62" x14ac:dyDescent="0.25">
      <c r="A21" t="s">
        <v>14</v>
      </c>
      <c r="B21">
        <v>17</v>
      </c>
      <c r="C21">
        <v>0</v>
      </c>
      <c r="E21">
        <f ca="1">3*VLOOKUP(4,'Aleatorios NoAcumulativos'!$A$34:$H$39,4,0)</f>
        <v>0</v>
      </c>
      <c r="F21">
        <f ca="1">3*VLOOKUP(4,'Aleatorios NoAcumulativos'!$A$34:$H$39,4,0)</f>
        <v>0</v>
      </c>
      <c r="J21">
        <f ca="1">4*VLOOKUP(8,'Aleatorios NoAcumulativos'!$A$112:$N$123,4,0)</f>
        <v>0</v>
      </c>
      <c r="R21">
        <f ca="1">4*VLOOKUP(5,'Aleatorios NoAcumulativos'!$A$34:$H$39,5,0)</f>
        <v>0</v>
      </c>
      <c r="S21">
        <f ca="1">4*VLOOKUP(6,'Aleatorios NoAcumulativos'!$A$67:$K$75,5,0)</f>
        <v>0</v>
      </c>
      <c r="T21">
        <f ca="1">4*VLOOKUP(6,'Aleatorios NoAcumulativos'!$A$67:$K$75,5,0)</f>
        <v>0</v>
      </c>
      <c r="U21">
        <f ca="1">4*VLOOKUP(6,'Aleatorios NoAcumulativos'!$A$67:$K$75,5,0)</f>
        <v>0</v>
      </c>
      <c r="V21">
        <f ca="1">4*VLOOKUP(6,'Aleatorios NoAcumulativos'!$A$67:$K$75,5,0)</f>
        <v>0</v>
      </c>
      <c r="W21">
        <f ca="1">4*VLOOKUP(6,'Aleatorios NoAcumulativos'!$A$67:$K$75,5,0)</f>
        <v>0</v>
      </c>
      <c r="X21">
        <f ca="1">4*VLOOKUP(6,'Aleatorios NoAcumulativos'!$A$67:$K$75,5,0)</f>
        <v>0</v>
      </c>
      <c r="Y21">
        <f ca="1">4*VLOOKUP(6,'Aleatorios NoAcumulativos'!$A$67:$K$75,5,0)</f>
        <v>0</v>
      </c>
      <c r="Z21">
        <f ca="1">4*VLOOKUP(6,'Aleatorios NoAcumulativos'!$A$67:$K$75,5,0)</f>
        <v>0</v>
      </c>
      <c r="AG21">
        <v>3</v>
      </c>
      <c r="AH21">
        <f ca="1">4*VLOOKUP(4,'Aleatorios NoAcumulativos'!$A$25:$G$29,5,0)</f>
        <v>4</v>
      </c>
      <c r="AL21">
        <f ca="1">4*VLOOKUP(4,'Aleatorios NoAcumulativos'!$A$25:$G$29,5,0)</f>
        <v>4</v>
      </c>
      <c r="AM21">
        <f ca="1">4*VLOOKUP(4,'Aleatorios NoAcumulativos'!$A$25:$G$29,5,0)</f>
        <v>4</v>
      </c>
      <c r="AN21">
        <f ca="1">4+3*VLOOKUP(6,'Aleatorios NoAcumulativos'!$A$67:$K$75,6,0)</f>
        <v>4</v>
      </c>
      <c r="AO21">
        <f ca="1">4+3*VLOOKUP(6,'Aleatorios NoAcumulativos'!$A$67:$K$75,6,0)</f>
        <v>4</v>
      </c>
      <c r="AU21">
        <f ca="1">3*VLOOKUP(6,'Aleatorios NoAcumulativos'!$A$55:$J$62,6,0)</f>
        <v>0</v>
      </c>
      <c r="BA21">
        <f ca="1">6+3*VLOOKUP(5,'Aleatorios NoAcumulativos2'!$A$55:$J$62,5,0)</f>
        <v>6</v>
      </c>
    </row>
    <row r="22" spans="1:62" x14ac:dyDescent="0.25">
      <c r="A22" t="s">
        <v>15</v>
      </c>
      <c r="B22">
        <v>18</v>
      </c>
      <c r="C22">
        <v>0</v>
      </c>
      <c r="D22">
        <f ca="1">5*VLOOKUP(4,'Aleatorios NoAcumulativos'!$A$34:$H$39,5,0)</f>
        <v>0</v>
      </c>
      <c r="E22">
        <f ca="1">3*VLOOKUP(5,'Aleatorios NoAcumulativos'!$A$34:$H$39,4,0)</f>
        <v>0</v>
      </c>
      <c r="F22">
        <f ca="1">3*VLOOKUP(5,'Aleatorios NoAcumulativos'!$A$34:$H$39,4,0)</f>
        <v>0</v>
      </c>
      <c r="G22">
        <f ca="1">4*VLOOKUP(3,'Aleatorios NoAcumulativos'!A17:F20,4,0)</f>
        <v>0</v>
      </c>
      <c r="H22">
        <f ca="1">4*VLOOKUP(4,'Aleatorios NoAcumulativos'!$A$17:$F$20,5,0)</f>
        <v>0</v>
      </c>
      <c r="I22">
        <f ca="1">4*VLOOKUP(3,'Aleatorios NoAcumulativos'!$A$34:$I$39,4,0)</f>
        <v>0</v>
      </c>
      <c r="J22">
        <f ca="1">4+3*VLOOKUP(8,'Aleatorios NoAcumulativos'!$A$96:$M$106,5,0)+4*VLOOKUP(9,'Aleatorios NoAcumulativos'!$A$112:$N$123,4,0)</f>
        <v>4</v>
      </c>
      <c r="K22">
        <f ca="1">4*VLOOKUP(5,'Aleatorios NoAcumulativos'!$A$55:$J$62,5,0)</f>
        <v>4</v>
      </c>
      <c r="P22">
        <f ca="1">5*VLOOKUP(6,'Aleatorios NoAcumulativos'!$A$34:$H$39,6,0)</f>
        <v>0</v>
      </c>
      <c r="Q22">
        <v>4</v>
      </c>
      <c r="R22">
        <f ca="1">4*VLOOKUP(6,'Aleatorios NoAcumulativos'!$A$34:$H$39,5,0)</f>
        <v>0</v>
      </c>
      <c r="S22">
        <f ca="1">4+4*VLOOKUP(7,'Aleatorios NoAcumulativos'!$A$67:$K$75,5,0)</f>
        <v>4</v>
      </c>
      <c r="T22">
        <f ca="1">4+4*VLOOKUP(7,'Aleatorios NoAcumulativos'!$A$67:$K$75,5,0)</f>
        <v>4</v>
      </c>
      <c r="U22">
        <f ca="1">4+4*VLOOKUP(7,'Aleatorios NoAcumulativos'!$A$67:$K$75,5,0)</f>
        <v>4</v>
      </c>
      <c r="V22">
        <f ca="1">4+4*VLOOKUP(7,'Aleatorios NoAcumulativos'!$A$67:$K$75,5,0)</f>
        <v>4</v>
      </c>
      <c r="W22">
        <f ca="1">4+4*VLOOKUP(7,'Aleatorios NoAcumulativos'!$A$67:$K$75,5,0)</f>
        <v>4</v>
      </c>
      <c r="X22">
        <f ca="1">4+4*VLOOKUP(7,'Aleatorios NoAcumulativos'!$A$67:$K$75,5,0)</f>
        <v>4</v>
      </c>
      <c r="Y22">
        <f ca="1">4+4*VLOOKUP(7,'Aleatorios NoAcumulativos'!$A$67:$K$75,5,0)</f>
        <v>4</v>
      </c>
      <c r="Z22">
        <f ca="1">4+4*VLOOKUP(7,'Aleatorios NoAcumulativos'!$A$67:$K$75,5,0)</f>
        <v>4</v>
      </c>
      <c r="AB22">
        <f ca="1">4*VLOOKUP(7,'Aleatorios NoAcumulativos'!$A$67:$K$75,5,0)</f>
        <v>0</v>
      </c>
      <c r="AC22">
        <f ca="1">4*VLOOKUP(5,'Aleatorios NoAcumulativos'!$A$67:$K$75,5,0)</f>
        <v>0</v>
      </c>
      <c r="AD22">
        <f ca="1">4*VLOOKUP(5,'Aleatorios NoAcumulativos'!$A$44:$I$50,4,0)</f>
        <v>4</v>
      </c>
      <c r="AE22">
        <f ca="1">2+3*VLOOKUP(9,'Aleatorios NoAcumulativos'!$A$112:$N$123,6,0)</f>
        <v>2</v>
      </c>
      <c r="AF22">
        <f ca="1">4*VLOOKUP(3,'Aleatorios NoAcumulativos'!$A$34:$I$39,4,0)</f>
        <v>0</v>
      </c>
      <c r="AJ22">
        <f ca="1">1+4*VLOOKUP(5,'Aleatorios NoAcumulativos'!$A$44:$I$50,6,0)</f>
        <v>5</v>
      </c>
      <c r="AL22">
        <f ca="1">4*VLOOKUP(5,'Aleatorios NoAcumulativos'!$A$25:$G$29,5,0)</f>
        <v>0</v>
      </c>
      <c r="AM22">
        <f ca="1">4*VLOOKUP(5,'Aleatorios NoAcumulativos'!$A$25:$G$29,5,0)</f>
        <v>0</v>
      </c>
      <c r="AN22">
        <f ca="1">3*VLOOKUP(7,'Aleatorios NoAcumulativos'!$A$67:$K$75,4,0)</f>
        <v>0</v>
      </c>
      <c r="AO22">
        <f ca="1">3*VLOOKUP(7,'Aleatorios NoAcumulativos'!$A$67:$K$75,4,0)</f>
        <v>0</v>
      </c>
      <c r="AP22">
        <v>2</v>
      </c>
      <c r="AQ22">
        <v>2</v>
      </c>
      <c r="AR22">
        <f ca="1">4*VLOOKUP(7,'Aleatorios NoAcumulativos'!$A$96:$M$106,5,0)</f>
        <v>0</v>
      </c>
      <c r="AS22">
        <v>3</v>
      </c>
      <c r="AU22">
        <f ca="1">3+3*VLOOKUP(7,'Aleatorios NoAcumulativos'!$A$55:$J$62,6,0)</f>
        <v>3</v>
      </c>
      <c r="AV22">
        <f ca="1">5*VLOOKUP(5,'Aleatorios NoAcumulativos'!$A$44:$I$50,6,0)</f>
        <v>5</v>
      </c>
      <c r="AW22">
        <f ca="1">5*VLOOKUP(5,'Aleatorios NoAcumulativos'!$A$44:$I$50,6,0)</f>
        <v>5</v>
      </c>
      <c r="BA22">
        <f ca="1">2+3*VLOOKUP(6,'Aleatorios NoAcumulativos2'!$A$55:$J$62,5,0)</f>
        <v>2</v>
      </c>
      <c r="BB22">
        <f ca="1">3*VLOOKUP(4,'Aleatorios NoAcumulativos'!$A$34:$H$39,5,0)</f>
        <v>0</v>
      </c>
      <c r="BC22">
        <f ca="1">3*VLOOKUP(4,'Aleatorios NoAcumulativos'!$A$34:$H$39,5,0)</f>
        <v>0</v>
      </c>
      <c r="BD22">
        <f ca="1">3*VLOOKUP(4,'Aleatorios NoAcumulativos'!$A$34:$H$39,5,0)</f>
        <v>0</v>
      </c>
      <c r="BE22">
        <f ca="1">3*VLOOKUP(4,'Aleatorios NoAcumulativos'!$A$34:$H$39,5,0)</f>
        <v>0</v>
      </c>
      <c r="BF22">
        <f ca="1">3*VLOOKUP(4,'Aleatorios NoAcumulativos'!$A$34:$H$39,5,0)</f>
        <v>0</v>
      </c>
      <c r="BG22">
        <f ca="1">3*VLOOKUP(4,'Aleatorios NoAcumulativos'!$A$34:$H$39,5,0)</f>
        <v>0</v>
      </c>
      <c r="BH22">
        <f ca="1">3*VLOOKUP(4,'Aleatorios NoAcumulativos'!$A$34:$H$39,5,0)</f>
        <v>0</v>
      </c>
      <c r="BI22">
        <f ca="1">3*VLOOKUP(4,'Aleatorios NoAcumulativos'!$A$34:$H$39,5,0)</f>
        <v>0</v>
      </c>
      <c r="BJ22">
        <f ca="1">4*VLOOKUP(8,'Aleatorios NoAcumulativos'!$A$112:$N$123,6,0)</f>
        <v>0</v>
      </c>
    </row>
    <row r="23" spans="1:62" x14ac:dyDescent="0.25">
      <c r="A23" t="s">
        <v>16</v>
      </c>
      <c r="B23">
        <v>19</v>
      </c>
      <c r="C23">
        <v>0</v>
      </c>
      <c r="K23">
        <f ca="1">4*VLOOKUP(2,'Aleatorios NoAcumulativos'!$A$55:$J$62,5,0)</f>
        <v>0</v>
      </c>
      <c r="Q23">
        <v>4</v>
      </c>
      <c r="AB23">
        <f ca="1">4*VLOOKUP(4,'Aleatorios NoAcumulativos'!$A$67:$K$75,5,0)</f>
        <v>0</v>
      </c>
      <c r="AT23">
        <f ca="1">3*VLOOKUP(4,'Aleatorios NoAcumulativos'!$A$44:$I$50,6,0)</f>
        <v>0</v>
      </c>
      <c r="AY23">
        <f ca="1">8+3*VLOOKUP(3,'Aleatorios NoAcumulativos'!$A$44:$I$50,6,0)</f>
        <v>8</v>
      </c>
      <c r="AZ23">
        <f ca="1">3*VLOOKUP(3,'Aleatorios NoAcumulativos'!$A$44:$I$50,6,0)</f>
        <v>0</v>
      </c>
      <c r="BA23">
        <v>1</v>
      </c>
      <c r="BJ23">
        <f ca="1">4*VLOOKUP(5,'Aleatorios NoAcumulativos'!$A$112:$N$123,6,0)</f>
        <v>0</v>
      </c>
    </row>
    <row r="24" spans="1:62" x14ac:dyDescent="0.25">
      <c r="A24" t="s">
        <v>17</v>
      </c>
      <c r="B24">
        <v>20</v>
      </c>
      <c r="C24">
        <v>0</v>
      </c>
      <c r="I24">
        <f ca="1">4*VLOOKUP(4,'Aleatorios NoAcumulativos'!$A$34:$I$39,4,0)</f>
        <v>0</v>
      </c>
      <c r="K24">
        <f ca="1">4*VLOOKUP(6,'Aleatorios NoAcumulativos'!$A$55:$J$62,5,0)</f>
        <v>0</v>
      </c>
      <c r="L24">
        <f ca="1">3+3*VLOOKUP(7,'Aleatorios NoAcumulativos'!$A$81:$L$90,5,0)</f>
        <v>6</v>
      </c>
      <c r="AB24">
        <f ca="1">4*VLOOKUP(8,'Aleatorios NoAcumulativos'!$A$67:$K$75,5,0)</f>
        <v>0</v>
      </c>
      <c r="AF24">
        <f ca="1">4*VLOOKUP(4,'Aleatorios NoAcumulativos'!$A$34:$I$39,4,0)</f>
        <v>0</v>
      </c>
      <c r="AN24">
        <f ca="1">3*VLOOKUP(8,'Aleatorios NoAcumulativos'!$A$67:$K$75,4,0)</f>
        <v>0</v>
      </c>
      <c r="AO24">
        <f ca="1">3*VLOOKUP(8,'Aleatorios NoAcumulativos'!$A$67:$K$75,4,0)</f>
        <v>0</v>
      </c>
      <c r="AY24">
        <f ca="1">3*VLOOKUP(4,'Aleatorios NoAcumulativos'!$A$44:$I$50,6,0)</f>
        <v>0</v>
      </c>
      <c r="AZ24">
        <f ca="1">8+3*VLOOKUP(4,'Aleatorios NoAcumulativos'!$A$44:$I$50,6,0)</f>
        <v>8</v>
      </c>
    </row>
    <row r="25" spans="1:62" x14ac:dyDescent="0.25">
      <c r="A25" t="s">
        <v>68</v>
      </c>
      <c r="B25">
        <v>21</v>
      </c>
      <c r="C25">
        <v>0</v>
      </c>
      <c r="J25">
        <f ca="1">3+3*VLOOKUP(5,'Aleatorios NoAcumulativos'!$A$96:$M$106,5,0)</f>
        <v>3</v>
      </c>
      <c r="Q25">
        <v>3</v>
      </c>
      <c r="AB25">
        <f ca="1">4*VLOOKUP(5,'Aleatorios NoAcumulativos'!$A$67:$K$75,5,0)</f>
        <v>0</v>
      </c>
      <c r="AC25">
        <f ca="1">4*VLOOKUP(4,'Aleatorios NoAcumulativos'!$A$67:$K$75,5,0)</f>
        <v>0</v>
      </c>
      <c r="AD25">
        <f ca="1">4*VLOOKUP(4,'Aleatorios NoAcumulativos'!$A$44:$I$50,4,0)</f>
        <v>0</v>
      </c>
      <c r="AE25">
        <f ca="1">2+3*VLOOKUP(7,'Aleatorios NoAcumulativos'!$A$112:$N$123,6,0)</f>
        <v>2</v>
      </c>
      <c r="AG25">
        <f ca="1">4*VLOOKUP(4,'Aleatorios NoAcumulativos'!$A$44:$I$50,5,0)</f>
        <v>0</v>
      </c>
      <c r="AN25">
        <f ca="1">3*VLOOKUP(3,'Aleatorios NoAcumulativos'!$A$67:$K$75,4,0)</f>
        <v>0</v>
      </c>
      <c r="AO25">
        <f ca="1">3*VLOOKUP(3,'Aleatorios NoAcumulativos'!$A$67:$K$75,4,0)</f>
        <v>0</v>
      </c>
      <c r="AR25">
        <f ca="1">4*VLOOKUP(5,'Aleatorios NoAcumulativos'!$A$96:$M$106,5,0)</f>
        <v>0</v>
      </c>
      <c r="AS25">
        <v>4</v>
      </c>
      <c r="BB25">
        <f ca="1">3*VLOOKUP(2,'Aleatorios NoAcumulativos'!$A$34:$H$39,5,0)</f>
        <v>0</v>
      </c>
      <c r="BC25">
        <f ca="1">3*VLOOKUP(2,'Aleatorios NoAcumulativos'!$A$34:$H$39,5,0)</f>
        <v>0</v>
      </c>
      <c r="BD25">
        <f ca="1">3*VLOOKUP(2,'Aleatorios NoAcumulativos'!$A$34:$H$39,5,0)</f>
        <v>0</v>
      </c>
      <c r="BE25">
        <f ca="1">3*VLOOKUP(2,'Aleatorios NoAcumulativos'!$A$34:$H$39,5,0)</f>
        <v>0</v>
      </c>
      <c r="BF25">
        <f ca="1">3*VLOOKUP(2,'Aleatorios NoAcumulativos'!$A$34:$H$39,5,0)</f>
        <v>0</v>
      </c>
      <c r="BG25">
        <f ca="1">3*VLOOKUP(2,'Aleatorios NoAcumulativos'!$A$34:$H$39,5,0)</f>
        <v>0</v>
      </c>
      <c r="BH25">
        <f ca="1">3*VLOOKUP(2,'Aleatorios NoAcumulativos'!$A$34:$H$39,5,0)</f>
        <v>0</v>
      </c>
      <c r="BI25">
        <f ca="1">3*VLOOKUP(2,'Aleatorios NoAcumulativos'!$A$34:$H$39,5,0)</f>
        <v>0</v>
      </c>
      <c r="BJ25">
        <f ca="1">4*VLOOKUP(6,'Aleatorios NoAcumulativos'!$A$112:$N$123,6,0)</f>
        <v>0</v>
      </c>
    </row>
    <row r="26" spans="1:62" x14ac:dyDescent="0.25">
      <c r="A26" t="s">
        <v>18</v>
      </c>
      <c r="B26">
        <v>22</v>
      </c>
      <c r="C26">
        <v>0</v>
      </c>
      <c r="E26">
        <f ca="1">2+3*VLOOKUP(3,'Aleatorios NoAcumulativos'!$A$17:$F$20,6,0)</f>
        <v>5</v>
      </c>
      <c r="F26">
        <f ca="1">2+3*VLOOKUP(3,'Aleatorios NoAcumulativos'!$A$17:$F$20,6,0)</f>
        <v>5</v>
      </c>
      <c r="G26">
        <f ca="1">4*VLOOKUP(4,'Aleatorios NoAcumulativos'!A17:F20,4,0)</f>
        <v>0</v>
      </c>
      <c r="H26">
        <v>1</v>
      </c>
      <c r="I26">
        <f ca="1">4+3*VLOOKUP(8,'Aleatorios NoAcumulativos'!$A$81:$L$90,6,0)</f>
        <v>7</v>
      </c>
      <c r="J26">
        <f ca="1">4+3*VLOOKUP(9,'Aleatorios NoAcumulativos'!$A$96:$M$106,5,0)+4*VLOOKUP(10,'Aleatorios NoAcumulativos'!$A$112:$N$123,4,0)</f>
        <v>4</v>
      </c>
      <c r="K26">
        <v>1</v>
      </c>
      <c r="L26">
        <f ca="1">3+3*VLOOKUP(8,'Aleatorios NoAcumulativos'!$A$81:$L$90,5,0)</f>
        <v>3</v>
      </c>
      <c r="R26">
        <v>1</v>
      </c>
      <c r="AB26">
        <f ca="1">3+3*VLOOKUP(5,'Aleatorios NoAcumulativos'!A44:I50,5,0)</f>
        <v>6</v>
      </c>
      <c r="AC26">
        <f ca="1">3+3*VLOOKUP(5,'Aleatorios NoAcumulativos'!$A$44:$I$50,6,0)+4*VLOOKUP(6,'Aleatorios NoAcumulativos'!$A$67:$K$75,5,0)</f>
        <v>6</v>
      </c>
      <c r="AD26">
        <f ca="1">4+3*VLOOKUP(6,'Aleatorios NoAcumulativos'!$A$55:$J$62,6,0)+4*VLOOKUP(6,'Aleatorios NoAcumulativos'!$A$44:$I$50,4,0)</f>
        <v>4</v>
      </c>
      <c r="AE26">
        <f ca="1">3+3*VLOOKUP(10,'Aleatorios NoAcumulativos'!$A$112:$N$123,6,0)</f>
        <v>6</v>
      </c>
      <c r="AF26">
        <f ca="1">4+3*VLOOKUP(8,'Aleatorios NoAcumulativos'!$A$81:$L$90,6,0)</f>
        <v>7</v>
      </c>
      <c r="AG26">
        <f ca="1">4*VLOOKUP(6,'Aleatorios NoAcumulativos'!$A$44:$I$50,5,0)</f>
        <v>0</v>
      </c>
      <c r="AH26">
        <f ca="1">4*VLOOKUP(5,'Aleatorios NoAcumulativos'!$A$25:$G$29,5,0)</f>
        <v>0</v>
      </c>
      <c r="AJ26">
        <f ca="1">2+4*VLOOKUP(6,'Aleatorios NoAcumulativos'!$A$44:$I$50,6,0)</f>
        <v>6</v>
      </c>
      <c r="AL26">
        <v>1</v>
      </c>
      <c r="AM26">
        <v>1</v>
      </c>
      <c r="AN26">
        <f ca="1">2+3*VLOOKUP(7,'Aleatorios NoAcumulativos'!$A$67:$K$75,6,0)</f>
        <v>2</v>
      </c>
      <c r="AO26">
        <f ca="1">2+3*VLOOKUP(7,'Aleatorios NoAcumulativos'!$A$67:$K$75,6,0)</f>
        <v>2</v>
      </c>
      <c r="AR26">
        <f ca="1">3+3*VLOOKUP(5,'Aleatorios NoAcumulativos'!$A$34:$H$39,6,0)+4*VLOOKUP(8,'Aleatorios NoAcumulativos'!$A$96:$M$106,5,0)</f>
        <v>3</v>
      </c>
      <c r="AS26">
        <f ca="1">4+4*VLOOKUP(8,'Aleatorios NoAcumulativos'!$A$81:$L$90,6,0)</f>
        <v>8</v>
      </c>
      <c r="AT26">
        <f ca="1">3*VLOOKUP(6,'Aleatorios NoAcumulativos'!$A$44:$I$50,6,0)</f>
        <v>3</v>
      </c>
      <c r="AX26">
        <f ca="1">2+4*VLOOKUP(11,'Aleatorios NoAcumulativos'!$A$112:$N$123,5,0)</f>
        <v>2</v>
      </c>
      <c r="AY26">
        <f ca="1">3*VLOOKUP(6,'Aleatorios NoAcumulativos'!$A$44:$I$50,6,0)</f>
        <v>3</v>
      </c>
      <c r="AZ26">
        <f ca="1">3*VLOOKUP(6,'Aleatorios NoAcumulativos'!$A$44:$I$50,6,0)</f>
        <v>3</v>
      </c>
      <c r="BA26">
        <f ca="1">4+3*VLOOKUP(7,'Aleatorios NoAcumulativos2'!$A$55:$J$62,5,0)</f>
        <v>4</v>
      </c>
      <c r="BJ26">
        <f ca="1">4+4*VLOOKUP(10,'Aleatorios NoAcumulativos'!$A$112:$N$123,6,0)</f>
        <v>8</v>
      </c>
    </row>
    <row r="27" spans="1:62" x14ac:dyDescent="0.25">
      <c r="A27" t="s">
        <v>19</v>
      </c>
      <c r="B27">
        <v>23</v>
      </c>
      <c r="C27">
        <v>0</v>
      </c>
      <c r="E27">
        <f ca="1">3*VLOOKUP(6,'Aleatorios NoAcumulativos'!$A$34:$H$39,4,0)</f>
        <v>0</v>
      </c>
      <c r="F27">
        <f ca="1">3*VLOOKUP(6,'Aleatorios NoAcumulativos'!$A$34:$H$39,4,0)</f>
        <v>0</v>
      </c>
      <c r="I27">
        <f ca="1">3+3*VLOOKUP(9,'Aleatorios NoAcumulativos'!$A$81:$L$90,6,0)+4*VLOOKUP(5,'Aleatorios NoAcumulativos'!$A$34:$I$39,4,0)</f>
        <v>3</v>
      </c>
      <c r="J27">
        <f ca="1">4+3*VLOOKUP(10,'Aleatorios NoAcumulativos'!$A$96:$M$106,5,0)+4*VLOOKUP(11,'Aleatorios NoAcumulativos'!$A$112:$N$123,4,0)</f>
        <v>7</v>
      </c>
      <c r="K27">
        <f ca="1">4*VLOOKUP(8,'Aleatorios NoAcumulativos'!$A$55:$J$62,5,0)</f>
        <v>4</v>
      </c>
      <c r="L27">
        <f ca="1">2+3*VLOOKUP(9,'Aleatorios NoAcumulativos'!$A$81:$L$90,5,0)</f>
        <v>2</v>
      </c>
      <c r="O27">
        <f ca="1">4+4*VLOOKUP(5,'Aleatorios NoAcumulativos'!$A$25:$G$29,6,0)</f>
        <v>8</v>
      </c>
      <c r="AB27">
        <f ca="1">2+3*VLOOKUP(6,'Aleatorios NoAcumulativos'!A44:I50,5,0)</f>
        <v>2</v>
      </c>
      <c r="AC27">
        <f ca="1">2+3*VLOOKUP(6,'Aleatorios NoAcumulativos'!$A$44:$I$50,6,0)+4*VLOOKUP(9,'Aleatorios NoAcumulativos'!$A$67:$K$75,5,0)</f>
        <v>5</v>
      </c>
      <c r="AD27">
        <f ca="1">3+3*VLOOKUP(7,'Aleatorios NoAcumulativos'!$A$55:$J$62,6,0)+4*VLOOKUP(7,'Aleatorios NoAcumulativos'!$A$44:$I$50,4,0)</f>
        <v>3</v>
      </c>
      <c r="AE27">
        <f ca="1">4+3*VLOOKUP(11,'Aleatorios NoAcumulativos'!$A$112:$N$123,6,0)</f>
        <v>4</v>
      </c>
      <c r="AF27">
        <f ca="1">3+3*VLOOKUP(9,'Aleatorios NoAcumulativos'!$A$81:$L$90,6,0)+4*VLOOKUP(5,'Aleatorios NoAcumulativos'!$A$34:$I$39,4,0)</f>
        <v>3</v>
      </c>
      <c r="AG27">
        <f ca="1">4*VLOOKUP(7,'Aleatorios NoAcumulativos'!$A$44:$I$50,5,0)</f>
        <v>0</v>
      </c>
      <c r="AJ27">
        <f ca="1">1+4*VLOOKUP(7,'Aleatorios NoAcumulativos'!$A$44:$I$50,6,0)</f>
        <v>1</v>
      </c>
      <c r="AK27">
        <f ca="1">2+4*VLOOKUP(5,'Aleatorios NoAcumulativos'!$A$34:$H$39,6,0)</f>
        <v>2</v>
      </c>
      <c r="AN27">
        <f ca="1">3+3*VLOOKUP(8,'Aleatorios NoAcumulativos'!$A$67:$K$75,6,0)+3*VLOOKUP(9,'Aleatorios NoAcumulativos'!$A$67:$K$75,4,0)</f>
        <v>3</v>
      </c>
      <c r="AO27">
        <f ca="1">3+3*VLOOKUP(8,'Aleatorios NoAcumulativos'!$A$67:$K$75,6,0)+3*VLOOKUP(9,'Aleatorios NoAcumulativos'!$A$67:$K$75,4,0)</f>
        <v>3</v>
      </c>
      <c r="AR27">
        <f ca="1">4*VLOOKUP(10,'Aleatorios NoAcumulativos'!$A$96:$M$106,5,0)</f>
        <v>4</v>
      </c>
      <c r="AS27">
        <f ca="1">3+4*VLOOKUP(9,'Aleatorios NoAcumulativos'!$A$81:$L$90,6,0)</f>
        <v>3</v>
      </c>
      <c r="AT27">
        <f ca="1">3*VLOOKUP(7,'Aleatorios NoAcumulativos'!$A$44:$I$50,6,0)</f>
        <v>0</v>
      </c>
      <c r="BJ27">
        <f ca="1">4+4*VLOOKUP(11,'Aleatorios NoAcumulativos'!$A$112:$N$123,6,0)</f>
        <v>4</v>
      </c>
    </row>
    <row r="28" spans="1:62" x14ac:dyDescent="0.25">
      <c r="B28">
        <v>24</v>
      </c>
      <c r="C28">
        <v>0</v>
      </c>
    </row>
    <row r="29" spans="1:62" x14ac:dyDescent="0.25">
      <c r="A29" t="s">
        <v>69</v>
      </c>
      <c r="B29">
        <v>25</v>
      </c>
      <c r="C29">
        <v>0</v>
      </c>
      <c r="D29">
        <f t="shared" ref="D29:L29" ca="1" si="0">SUM(D5:D27)</f>
        <v>17</v>
      </c>
      <c r="E29">
        <f t="shared" ca="1" si="0"/>
        <v>18</v>
      </c>
      <c r="F29">
        <f t="shared" ca="1" si="0"/>
        <v>18</v>
      </c>
      <c r="G29">
        <f t="shared" ca="1" si="0"/>
        <v>14</v>
      </c>
      <c r="H29">
        <f t="shared" ca="1" si="0"/>
        <v>18</v>
      </c>
      <c r="I29">
        <f t="shared" ca="1" si="0"/>
        <v>39</v>
      </c>
      <c r="J29">
        <f t="shared" ca="1" si="0"/>
        <v>44</v>
      </c>
      <c r="K29">
        <f t="shared" ca="1" si="0"/>
        <v>18</v>
      </c>
      <c r="L29">
        <f t="shared" ca="1" si="0"/>
        <v>32</v>
      </c>
      <c r="M29">
        <f t="shared" ref="M29:AL29" si="1">SUM(M5:M27)</f>
        <v>0</v>
      </c>
      <c r="N29">
        <f t="shared" si="1"/>
        <v>0</v>
      </c>
      <c r="O29">
        <f t="shared" ca="1" si="1"/>
        <v>30</v>
      </c>
      <c r="P29">
        <f t="shared" ca="1" si="1"/>
        <v>27</v>
      </c>
      <c r="Q29">
        <f t="shared" si="1"/>
        <v>17</v>
      </c>
      <c r="R29">
        <f t="shared" ca="1" si="1"/>
        <v>18</v>
      </c>
      <c r="S29">
        <f t="shared" ca="1" si="1"/>
        <v>23</v>
      </c>
      <c r="T29">
        <f t="shared" ref="T29:Z29" ca="1" si="2">SUM(T5:T27)</f>
        <v>23</v>
      </c>
      <c r="U29">
        <f t="shared" ca="1" si="2"/>
        <v>23</v>
      </c>
      <c r="V29">
        <f t="shared" ca="1" si="2"/>
        <v>23</v>
      </c>
      <c r="W29">
        <f t="shared" ca="1" si="2"/>
        <v>23</v>
      </c>
      <c r="X29">
        <f t="shared" ca="1" si="2"/>
        <v>23</v>
      </c>
      <c r="Y29">
        <f t="shared" ca="1" si="2"/>
        <v>23</v>
      </c>
      <c r="Z29">
        <f t="shared" ca="1" si="2"/>
        <v>23</v>
      </c>
      <c r="AA29">
        <f t="shared" si="1"/>
        <v>10</v>
      </c>
      <c r="AB29">
        <f t="shared" ca="1" si="1"/>
        <v>35</v>
      </c>
      <c r="AC29">
        <f t="shared" ca="1" si="1"/>
        <v>38</v>
      </c>
      <c r="AD29">
        <f t="shared" ca="1" si="1"/>
        <v>38</v>
      </c>
      <c r="AE29">
        <f t="shared" ca="1" si="1"/>
        <v>38</v>
      </c>
      <c r="AF29">
        <f t="shared" ref="AF29" ca="1" si="3">SUM(AF5:AF27)</f>
        <v>39</v>
      </c>
      <c r="AG29">
        <f t="shared" ca="1" si="1"/>
        <v>25</v>
      </c>
      <c r="AH29">
        <f t="shared" ca="1" si="1"/>
        <v>16</v>
      </c>
      <c r="AI29">
        <f t="shared" si="1"/>
        <v>8</v>
      </c>
      <c r="AJ29">
        <f t="shared" ca="1" si="1"/>
        <v>22</v>
      </c>
      <c r="AK29">
        <f t="shared" ca="1" si="1"/>
        <v>22</v>
      </c>
      <c r="AL29">
        <f t="shared" ca="1" si="1"/>
        <v>16</v>
      </c>
      <c r="AM29">
        <f t="shared" ref="AM29:AN29" ca="1" si="4">SUM(AM5:AM27)</f>
        <v>16</v>
      </c>
      <c r="AN29">
        <f t="shared" ca="1" si="4"/>
        <v>34</v>
      </c>
      <c r="AO29">
        <f t="shared" ref="AO29:AP29" ca="1" si="5">SUM(AO5:AO27)</f>
        <v>34</v>
      </c>
      <c r="AP29">
        <f t="shared" si="5"/>
        <v>16</v>
      </c>
      <c r="AQ29">
        <f t="shared" ref="AQ29:AS29" si="6">SUM(AQ5:AQ27)</f>
        <v>16</v>
      </c>
      <c r="AR29">
        <f t="shared" ca="1" si="6"/>
        <v>36</v>
      </c>
      <c r="AS29">
        <f t="shared" ca="1" si="6"/>
        <v>45</v>
      </c>
      <c r="AT29">
        <f t="shared" ref="AT29:BJ29" ca="1" si="7">SUM(AT5:AT27)</f>
        <v>14</v>
      </c>
      <c r="AU29">
        <f t="shared" ca="1" si="7"/>
        <v>23</v>
      </c>
      <c r="AV29">
        <f t="shared" ca="1" si="7"/>
        <v>19</v>
      </c>
      <c r="AW29">
        <f t="shared" ref="AW29" ca="1" si="8">SUM(AW5:AW27)</f>
        <v>19</v>
      </c>
      <c r="AX29">
        <f t="shared" ca="1" si="7"/>
        <v>22</v>
      </c>
      <c r="AY29">
        <f t="shared" ca="1" si="7"/>
        <v>21</v>
      </c>
      <c r="AZ29">
        <f t="shared" ca="1" si="7"/>
        <v>21</v>
      </c>
      <c r="BA29">
        <f t="shared" ca="1" si="7"/>
        <v>24</v>
      </c>
      <c r="BB29">
        <f t="shared" ca="1" si="7"/>
        <v>14</v>
      </c>
      <c r="BC29">
        <f t="shared" ca="1" si="7"/>
        <v>14</v>
      </c>
      <c r="BD29">
        <f t="shared" ca="1" si="7"/>
        <v>14</v>
      </c>
      <c r="BE29">
        <f t="shared" ca="1" si="7"/>
        <v>14</v>
      </c>
      <c r="BF29">
        <f t="shared" ca="1" si="7"/>
        <v>14</v>
      </c>
      <c r="BG29">
        <f t="shared" ca="1" si="7"/>
        <v>14</v>
      </c>
      <c r="BH29">
        <f t="shared" ca="1" si="7"/>
        <v>14</v>
      </c>
      <c r="BI29">
        <f t="shared" ca="1" si="7"/>
        <v>14</v>
      </c>
      <c r="BJ29">
        <f t="shared" ca="1" si="7"/>
        <v>35</v>
      </c>
    </row>
    <row r="30" spans="1:62" x14ac:dyDescent="0.25">
      <c r="B30">
        <v>26</v>
      </c>
      <c r="C30">
        <v>0</v>
      </c>
    </row>
    <row r="31" spans="1:62" x14ac:dyDescent="0.25">
      <c r="A31" t="s">
        <v>20</v>
      </c>
      <c r="B31">
        <v>27</v>
      </c>
      <c r="C31">
        <v>0</v>
      </c>
      <c r="H31">
        <f ca="1">1+VLOOKUP(2,'Aleatorios NoAcumulativos'!$A$129:$O$141,6,0)</f>
        <v>1</v>
      </c>
      <c r="J31">
        <v>1</v>
      </c>
      <c r="L31">
        <f ca="1">2+VLOOKUP(1,'Aleatorios NoAcumulativos'!$A$44:$I$50,5,0)</f>
        <v>2</v>
      </c>
      <c r="S31">
        <f ca="1">VLOOKUP(2,'Aleatorios NoAcumulativos'!$A$55:$J$62,4,0)</f>
        <v>0</v>
      </c>
      <c r="T31">
        <f ca="1">VLOOKUP(2,'Aleatorios NoAcumulativos'!$A$55:$J$62,4,0)</f>
        <v>0</v>
      </c>
      <c r="U31">
        <f ca="1">VLOOKUP(2,'Aleatorios NoAcumulativos'!$A$55:$J$62,4,0)</f>
        <v>0</v>
      </c>
      <c r="V31">
        <f ca="1">VLOOKUP(2,'Aleatorios NoAcumulativos'!$A$55:$J$62,4,0)</f>
        <v>0</v>
      </c>
      <c r="W31">
        <f ca="1">VLOOKUP(2,'Aleatorios NoAcumulativos'!$A$55:$J$62,4,0)</f>
        <v>0</v>
      </c>
      <c r="X31">
        <f ca="1">VLOOKUP(2,'Aleatorios NoAcumulativos'!$A$55:$J$62,4,0)</f>
        <v>0</v>
      </c>
      <c r="Y31">
        <f ca="1">VLOOKUP(2,'Aleatorios NoAcumulativos'!$A$55:$J$62,4,0)</f>
        <v>0</v>
      </c>
      <c r="Z31">
        <f ca="1">VLOOKUP(2,'Aleatorios NoAcumulativos'!$A$55:$J$62,4,0)</f>
        <v>0</v>
      </c>
      <c r="AP31">
        <v>1</v>
      </c>
      <c r="AQ31">
        <f ca="1">1+VLOOKUP(1,'Aleatorios NoAcumulativos'!$A$17:$F$20,5,0)</f>
        <v>2</v>
      </c>
      <c r="AR31">
        <f ca="1">VLOOKUP(3,'Aleatorios NoAcumulativos'!$A$55:$J$62,5,0)</f>
        <v>0</v>
      </c>
      <c r="AT31">
        <v>1</v>
      </c>
      <c r="AU31">
        <f ca="1">1+VLOOKUP(1,'Aleatorios NoAcumulativos'!$A$81:$L$90,5,0)</f>
        <v>1</v>
      </c>
      <c r="BJ31">
        <v>1</v>
      </c>
    </row>
    <row r="32" spans="1:62" x14ac:dyDescent="0.25">
      <c r="A32" t="s">
        <v>28</v>
      </c>
      <c r="B32">
        <v>28</v>
      </c>
      <c r="C32">
        <v>0</v>
      </c>
      <c r="AA32">
        <v>2</v>
      </c>
      <c r="AU32">
        <f ca="1">2+VLOOKUP(2,'Aleatorios NoAcumulativos'!$A$81:$L$90,5,0)</f>
        <v>2</v>
      </c>
      <c r="BF32">
        <f ca="1">2*VLOOKUP(11,'Aleatorios NoAcumulativos'!$A$112:$M$123,7,0)</f>
        <v>0</v>
      </c>
      <c r="BG32">
        <f ca="1">2*VLOOKUP(11,'Aleatorios NoAcumulativos'!$A$112:$M$123,7,0)</f>
        <v>0</v>
      </c>
      <c r="BI32">
        <f ca="1">2*VLOOKUP(11,'Aleatorios NoAcumulativos'!$A$129:$O$141,7,0)</f>
        <v>0</v>
      </c>
    </row>
    <row r="33" spans="1:62" x14ac:dyDescent="0.25">
      <c r="A33" t="s">
        <v>29</v>
      </c>
      <c r="B33">
        <v>29</v>
      </c>
      <c r="C33">
        <v>0</v>
      </c>
      <c r="D33">
        <f ca="1">2*VLOOKUP(1,'Aleatorios NoAcumulativos'!$A$81:$L$90,6,0)</f>
        <v>0</v>
      </c>
      <c r="AA33">
        <f ca="1">2*VLOOKUP(3,'Aleatorios NoAcumulativos'!$A$96:$M$106,6,0)</f>
        <v>0</v>
      </c>
      <c r="AH33">
        <f ca="1">1+VLOOKUP(2,'Aleatorios NoAcumulativos'!$A$129:$O$141,7,0)</f>
        <v>1</v>
      </c>
      <c r="AI33">
        <f ca="1">1+VLOOKUP(3,'Aleatorios NoAcumulativos'!$A$55:$J$62,5,0)</f>
        <v>1</v>
      </c>
      <c r="AL33">
        <f ca="1">VLOOKUP(2,'Aleatorios NoAcumulativos'!$A$112:$N$123,6,0)</f>
        <v>1</v>
      </c>
      <c r="AM33">
        <f ca="1">VLOOKUP(2,'Aleatorios NoAcumulativos'!$A$112:$N$123,6,0)</f>
        <v>1</v>
      </c>
      <c r="AN33">
        <f ca="1">VLOOKUP(1,'Aleatorios NoAcumulativos'!$A$10:$E$12,4,0)</f>
        <v>1</v>
      </c>
      <c r="AO33">
        <f ca="1">VLOOKUP(1,'Aleatorios NoAcumulativos'!$A$10:$E$12,4,0)</f>
        <v>1</v>
      </c>
      <c r="AV33">
        <f ca="1">2*VLOOKUP(1,'Aleatorios NoAcumulativos'!$A$67:$K$75,6,0)</f>
        <v>2</v>
      </c>
      <c r="AW33">
        <f ca="1">2*VLOOKUP(1,'Aleatorios NoAcumulativos'!$A$67:$K$75,6,0)</f>
        <v>2</v>
      </c>
      <c r="BA33">
        <v>1</v>
      </c>
      <c r="BB33">
        <f ca="1">2*VLOOKUP(1,'Aleatorios NoAcumulativos'!$A$129:$O$141,7,0)</f>
        <v>2</v>
      </c>
      <c r="BC33">
        <f ca="1">2*VLOOKUP(1,'Aleatorios NoAcumulativos'!$A$129:$O$141,7,0)</f>
        <v>2</v>
      </c>
      <c r="BD33">
        <f ca="1">2*VLOOKUP(1,'Aleatorios NoAcumulativos'!$A$129:$O$141,7,0)</f>
        <v>2</v>
      </c>
      <c r="BE33">
        <f ca="1">2*VLOOKUP(1,'Aleatorios NoAcumulativos'!$A$129:$O$141,7,0)</f>
        <v>2</v>
      </c>
      <c r="BF33">
        <f ca="1">2*VLOOKUP(1,'Aleatorios NoAcumulativos'!$A$112:$M$123,7,0)</f>
        <v>0</v>
      </c>
      <c r="BG33">
        <f ca="1">2*VLOOKUP(1,'Aleatorios NoAcumulativos'!$A$112:$M$123,7,0)</f>
        <v>0</v>
      </c>
      <c r="BH33">
        <f ca="1">2*VLOOKUP(1,'Aleatorios NoAcumulativos'!$A$129:$O$141,7,0)</f>
        <v>2</v>
      </c>
      <c r="BI33">
        <f ca="1">2*VLOOKUP(1,'Aleatorios NoAcumulativos'!$A$129:$O$141,7,0)</f>
        <v>2</v>
      </c>
    </row>
    <row r="34" spans="1:62" x14ac:dyDescent="0.25">
      <c r="A34" t="s">
        <v>30</v>
      </c>
      <c r="B34">
        <v>30</v>
      </c>
      <c r="C34">
        <v>0</v>
      </c>
      <c r="D34">
        <f ca="1">2*VLOOKUP(2,'Aleatorios NoAcumulativos'!$A$81:$L$90,6,0)</f>
        <v>0</v>
      </c>
      <c r="G34">
        <f ca="1">VLOOKUP(1,'Aleatorios NoAcumulativos'!$A$25:$G$29,5,0)</f>
        <v>0</v>
      </c>
      <c r="K34">
        <f ca="1">2*VLOOKUP(1,'Aleatorios NoAcumulativos'!$A$81:$L$90,6,0)</f>
        <v>0</v>
      </c>
      <c r="P34">
        <f ca="1">2*VLOOKUP(2,'Aleatorios NoAcumulativos'!$A$112:$N$123,7,0)</f>
        <v>2</v>
      </c>
      <c r="Q34">
        <f ca="1">1+VLOOKUP(1,'Aleatorios NoAcumulativos'!$A$25:$G$29,5,0)</f>
        <v>1</v>
      </c>
      <c r="AA34">
        <f ca="1">2*VLOOKUP(4,'Aleatorios NoAcumulativos'!$A$96:$M$106,6,0)</f>
        <v>0</v>
      </c>
      <c r="AH34">
        <f ca="1">VLOOKUP(3,'Aleatorios NoAcumulativos'!$A$129:$O$141,7,0)</f>
        <v>0</v>
      </c>
      <c r="AU34">
        <f ca="1">VLOOKUP(4,'Aleatorios NoAcumulativos'!$A$81:$L$90,5,0)</f>
        <v>0</v>
      </c>
      <c r="AV34">
        <f ca="1">2*VLOOKUP(2,'Aleatorios NoAcumulativos'!$A$67:$K$75,6,0)</f>
        <v>2</v>
      </c>
      <c r="AW34">
        <f ca="1">2*VLOOKUP(2,'Aleatorios NoAcumulativos'!$A$67:$K$75,6,0)</f>
        <v>2</v>
      </c>
      <c r="AY34">
        <f ca="1">VLOOKUP(1,'Aleatorios NoAcumulativos'!$A$25:$G$29,4,0)</f>
        <v>0</v>
      </c>
      <c r="AZ34">
        <f ca="1">VLOOKUP(1,'Aleatorios NoAcumulativos'!$A$25:$G$29,4,0)</f>
        <v>0</v>
      </c>
      <c r="BB34">
        <f ca="1">2*VLOOKUP(11,'Aleatorios NoAcumulativos'!$A$129:$O$141,7,0)</f>
        <v>0</v>
      </c>
      <c r="BC34">
        <f ca="1">2+2*VLOOKUP(11,'Aleatorios NoAcumulativos'!$A$129:$O$141,7,0)</f>
        <v>2</v>
      </c>
      <c r="BD34">
        <f ca="1">2*VLOOKUP(11,'Aleatorios NoAcumulativos'!$A$129:$O$141,7,0)</f>
        <v>0</v>
      </c>
      <c r="BJ34">
        <f ca="1">VLOOKUP(1,'Aleatorios NoAcumulativos'!$A$34:$H$39,5,0)</f>
        <v>1</v>
      </c>
    </row>
    <row r="35" spans="1:62" x14ac:dyDescent="0.25">
      <c r="A35" t="s">
        <v>31</v>
      </c>
      <c r="B35">
        <v>31</v>
      </c>
      <c r="C35">
        <v>0</v>
      </c>
      <c r="D35">
        <v>1</v>
      </c>
      <c r="H35">
        <f ca="1">VLOOKUP(8,'Aleatorios NoAcumulativos'!$A$129:$O$141,6,0)</f>
        <v>1</v>
      </c>
      <c r="I35">
        <f ca="1">VLOOKUP(4,'Aleatorios NoAcumulativos'!$A$25:$G$29,4,0)</f>
        <v>0</v>
      </c>
      <c r="J35">
        <f ca="1">VLOOKUP(7,'Aleatorios NoAcumulativos'!$A$55:$J$62,5,0)</f>
        <v>0</v>
      </c>
      <c r="R35">
        <f ca="1">2+VLOOKUP(6,'Aleatorios NoAcumulativos'!$A$96:$M$106,6,0)</f>
        <v>2</v>
      </c>
      <c r="S35">
        <f ca="1">1+VLOOKUP(6,'Aleatorios NoAcumulativos'!$A$55:$J$62,4,0)</f>
        <v>1</v>
      </c>
      <c r="T35">
        <f ca="1">1+VLOOKUP(6,'Aleatorios NoAcumulativos'!$A$55:$J$62,4,0)</f>
        <v>1</v>
      </c>
      <c r="U35">
        <f ca="1">1+VLOOKUP(6,'Aleatorios NoAcumulativos'!$A$55:$J$62,4,0)</f>
        <v>1</v>
      </c>
      <c r="V35">
        <f ca="1">1+VLOOKUP(6,'Aleatorios NoAcumulativos'!$A$55:$J$62,4,0)</f>
        <v>1</v>
      </c>
      <c r="W35">
        <f ca="1">1+VLOOKUP(6,'Aleatorios NoAcumulativos'!$A$55:$J$62,4,0)</f>
        <v>1</v>
      </c>
      <c r="X35">
        <f ca="1">1+VLOOKUP(6,'Aleatorios NoAcumulativos'!$A$55:$J$62,4,0)</f>
        <v>1</v>
      </c>
      <c r="Y35">
        <f ca="1">1+VLOOKUP(6,'Aleatorios NoAcumulativos'!$A$55:$J$62,4,0)</f>
        <v>1</v>
      </c>
      <c r="Z35">
        <f ca="1">1+VLOOKUP(6,'Aleatorios NoAcumulativos'!$A$55:$J$62,4,0)</f>
        <v>1</v>
      </c>
      <c r="AA35">
        <f ca="1">2*VLOOKUP(9,'Aleatorios NoAcumulativos'!$A$96:$M$106,6,0)</f>
        <v>0</v>
      </c>
      <c r="AF35">
        <f ca="1">VLOOKUP(4,'Aleatorios NoAcumulativos'!$A$25:$G$29,4,0)</f>
        <v>0</v>
      </c>
      <c r="AH35">
        <f ca="1">VLOOKUP(9,'Aleatorios NoAcumulativos'!$A$129:$O$141,7,0)</f>
        <v>0</v>
      </c>
      <c r="AI35">
        <f ca="1">VLOOKUP(6,'Aleatorios NoAcumulativos'!$A$55:$J$62,5,0)</f>
        <v>0</v>
      </c>
      <c r="AL35">
        <f ca="1">1+VLOOKUP(7,'Aleatorios NoAcumulativos'!$A$112:$N$123,6,0)</f>
        <v>1</v>
      </c>
      <c r="AM35">
        <f ca="1">1+VLOOKUP(7,'Aleatorios NoAcumulativos'!$A$112:$N$123,6,0)</f>
        <v>1</v>
      </c>
      <c r="AN35">
        <f ca="1">VLOOKUP(3,'Aleatorios NoAcumulativos'!$A$10:$E$12,4,0)</f>
        <v>0</v>
      </c>
      <c r="AO35">
        <f ca="1">VLOOKUP(3,'Aleatorios NoAcumulativos'!$A$10:$E$12,4,0)</f>
        <v>0</v>
      </c>
      <c r="AR35">
        <f ca="1">VLOOKUP(6,'Aleatorios NoAcumulativos'!$A$55:$J$62,5,0)</f>
        <v>0</v>
      </c>
      <c r="BJ35">
        <f ca="1">VLOOKUP(3,'Aleatorios NoAcumulativos'!$A$34:$H$39,5,0)</f>
        <v>1</v>
      </c>
    </row>
    <row r="36" spans="1:62" x14ac:dyDescent="0.25">
      <c r="A36" t="s">
        <v>32</v>
      </c>
      <c r="B36">
        <v>32</v>
      </c>
      <c r="C36">
        <v>0</v>
      </c>
      <c r="H36">
        <f ca="1">VLOOKUP(9,'Aleatorios NoAcumulativos'!$A$129:$O$141,6,0)</f>
        <v>0</v>
      </c>
      <c r="AA36">
        <v>2</v>
      </c>
      <c r="AB36">
        <f ca="1">VLOOKUP(4,'Aleatorios NoAcumulativos'!$A$17:$F$20,4,0)</f>
        <v>0</v>
      </c>
      <c r="AD36">
        <f ca="1">VLOOKUP(2,'Aleatorios NoAcumulativos'!$A$17:$F$20,4,0)</f>
        <v>0</v>
      </c>
      <c r="AQ36">
        <f ca="1">VLOOKUP(4,'Aleatorios NoAcumulativos'!$A$17:$F$20,5,0)</f>
        <v>0</v>
      </c>
      <c r="AT36">
        <f ca="1">VLOOKUP(7,'Aleatorios NoAcumulativos'!$A$81:$L$90,5,0)</f>
        <v>1</v>
      </c>
      <c r="AU36">
        <f ca="1">VLOOKUP(9,'Aleatorios NoAcumulativos'!$A$81:$L$90,5,0)</f>
        <v>0</v>
      </c>
      <c r="AX36">
        <f ca="1">VLOOKUP(5,'Aleatorios NoAcumulativos'!$A$34:$H$39,4,0)</f>
        <v>0</v>
      </c>
      <c r="BB36">
        <f ca="1">2*VLOOKUP(8,'Aleatorios NoAcumulativos'!$A$129:$O$141,7,0)</f>
        <v>2</v>
      </c>
      <c r="BC36">
        <f ca="1">2*VLOOKUP(8,'Aleatorios NoAcumulativos'!$A$129:$O$141,7,0)</f>
        <v>2</v>
      </c>
      <c r="BD36">
        <f ca="1">2*VLOOKUP(8,'Aleatorios NoAcumulativos'!$A$129:$O$141,7,0)</f>
        <v>2</v>
      </c>
      <c r="BE36">
        <f ca="1">2*VLOOKUP(8,'Aleatorios NoAcumulativos'!$A$129:$O$141,7,0)</f>
        <v>2</v>
      </c>
      <c r="BF36">
        <f ca="1">2*VLOOKUP(8,'Aleatorios NoAcumulativos'!$A$112:$M$123,7,0)</f>
        <v>0</v>
      </c>
      <c r="BG36">
        <f ca="1">2*VLOOKUP(8,'Aleatorios NoAcumulativos'!$A$112:$M$123,7,0)</f>
        <v>0</v>
      </c>
      <c r="BH36">
        <f ca="1">2*VLOOKUP(8,'Aleatorios NoAcumulativos'!$A$129:$O$141,7,0)</f>
        <v>2</v>
      </c>
      <c r="BI36">
        <f ca="1">2*VLOOKUP(8,'Aleatorios NoAcumulativos'!$A$129:$O$141,7,0)</f>
        <v>2</v>
      </c>
      <c r="BJ36">
        <f ca="1">VLOOKUP(5,'Aleatorios NoAcumulativos'!$A$34:$H$39,5,0)</f>
        <v>0</v>
      </c>
    </row>
    <row r="37" spans="1:62" x14ac:dyDescent="0.25">
      <c r="A37" t="s">
        <v>33</v>
      </c>
      <c r="B37">
        <v>33</v>
      </c>
      <c r="C37">
        <v>0</v>
      </c>
      <c r="E37">
        <f ca="1">VLOOKUP(1,'Aleatorios NoAcumulativos'!$A$81:$L$90,6,0)</f>
        <v>0</v>
      </c>
      <c r="F37">
        <f ca="1">VLOOKUP(1,'Aleatorios NoAcumulativos'!$A$81:$L$90,6,0)</f>
        <v>0</v>
      </c>
      <c r="H37">
        <f ca="1">VLOOKUP(1,'Aleatorios NoAcumulativos'!$A$129:$O$141,6,0)</f>
        <v>1</v>
      </c>
      <c r="AC37">
        <f ca="1">1+VLOOKUP(1,'Aleatorios NoAcumulativos'!$A$34:$H$39,5,0)</f>
        <v>2</v>
      </c>
      <c r="AD37">
        <f ca="1">1+VLOOKUP(1,'Aleatorios NoAcumulativos'!$A$25:$G$29,5,0)</f>
        <v>1</v>
      </c>
      <c r="AE37">
        <f ca="1">1+VLOOKUP(1,'Aleatorios NoAcumulativos'!$A$44:$I$50,6,0)</f>
        <v>1</v>
      </c>
      <c r="AG37">
        <v>2</v>
      </c>
      <c r="AH37">
        <f ca="1">VLOOKUP(1,'Aleatorios NoAcumulativos'!$A$129:$O$141,7,0)</f>
        <v>1</v>
      </c>
      <c r="AI37">
        <f ca="1">VLOOKUP(1,'Aleatorios NoAcumulativos'!$A$55:$J$62,5,0)</f>
        <v>0</v>
      </c>
      <c r="AP37">
        <f ca="1">VLOOKUP(1,'Aleatorios NoAcumulativos'!$A$34:$H$39,4,0)</f>
        <v>1</v>
      </c>
      <c r="AQ37">
        <f ca="1">VLOOKUP(1,'Aleatorios NoAcumulativos'!$A$34:$H$39,4,0)</f>
        <v>1</v>
      </c>
      <c r="AR37">
        <f ca="1">VLOOKUP(1,'Aleatorios NoAcumulativos'!$A$55:$J$62,5,0)</f>
        <v>0</v>
      </c>
      <c r="AX37">
        <f ca="1">VLOOKUP(1,'Aleatorios NoAcumulativos'!$A$34:$H$39,4,0)</f>
        <v>1</v>
      </c>
      <c r="BB37">
        <f ca="1">2*VLOOKUP(2,'Aleatorios NoAcumulativos'!$A$129:$O$141,7,0)</f>
        <v>0</v>
      </c>
      <c r="BC37">
        <f ca="1">2*VLOOKUP(2,'Aleatorios NoAcumulativos'!$A$129:$O$141,7,0)</f>
        <v>0</v>
      </c>
      <c r="BD37">
        <f ca="1">2*VLOOKUP(2,'Aleatorios NoAcumulativos'!$A$129:$O$141,7,0)</f>
        <v>0</v>
      </c>
      <c r="BE37">
        <f ca="1">2*VLOOKUP(2,'Aleatorios NoAcumulativos'!$A$129:$O$141,7,0)</f>
        <v>0</v>
      </c>
      <c r="BF37">
        <f ca="1">2*VLOOKUP(2,'Aleatorios NoAcumulativos'!$A$112:$M$123,7,0)</f>
        <v>2</v>
      </c>
      <c r="BG37">
        <f ca="1">2*VLOOKUP(2,'Aleatorios NoAcumulativos'!$A$112:$M$123,7,0)</f>
        <v>2</v>
      </c>
      <c r="BH37">
        <f ca="1">1+2*VLOOKUP(2,'Aleatorios NoAcumulativos'!$A$129:$O$141,7,0)</f>
        <v>1</v>
      </c>
      <c r="BI37">
        <f ca="1">1+2*VLOOKUP(2,'Aleatorios NoAcumulativos'!$A$129:$O$141,7,0)</f>
        <v>1</v>
      </c>
    </row>
    <row r="38" spans="1:62" x14ac:dyDescent="0.25">
      <c r="A38" t="s">
        <v>34</v>
      </c>
      <c r="B38">
        <v>34</v>
      </c>
      <c r="C38">
        <v>0</v>
      </c>
      <c r="E38">
        <f ca="1">VLOOKUP(2,'Aleatorios NoAcumulativos'!$A$81:$L$90,6,0)</f>
        <v>0</v>
      </c>
      <c r="F38">
        <f ca="1">VLOOKUP(2,'Aleatorios NoAcumulativos'!$A$81:$L$90,6,0)</f>
        <v>0</v>
      </c>
      <c r="H38">
        <f ca="1">VLOOKUP(3,'Aleatorios NoAcumulativos'!$A$129:$O$141,6,0)</f>
        <v>0</v>
      </c>
      <c r="I38">
        <f ca="1">VLOOKUP(1,'Aleatorios NoAcumulativos'!$A$25:$G$29,4,0)</f>
        <v>0</v>
      </c>
      <c r="O38">
        <f ca="1">VLOOKUP(4,'Aleatorios NoAcumulativos'!$A$81:$L$90,7,0)</f>
        <v>1</v>
      </c>
      <c r="AA38">
        <f ca="1">2*VLOOKUP(6,'Aleatorios NoAcumulativos'!$A$96:$M$106,6,0)</f>
        <v>0</v>
      </c>
      <c r="AB38">
        <f ca="1">2+VLOOKUP(4,'Aleatorios NoAcumulativos'!$A$67:$K$75,6,0)</f>
        <v>2</v>
      </c>
      <c r="AC38">
        <f ca="1">1+VLOOKUP(3,'Aleatorios NoAcumulativos'!$A$34:$H$39,5,0)</f>
        <v>2</v>
      </c>
      <c r="AD38">
        <f ca="1">1+VLOOKUP(2,'Aleatorios NoAcumulativos'!$A$25:$G$29,5,0)</f>
        <v>1</v>
      </c>
      <c r="AF38">
        <f ca="1">VLOOKUP(1,'Aleatorios NoAcumulativos'!$A$25:$G$29,4,0)</f>
        <v>0</v>
      </c>
      <c r="AG38">
        <v>1</v>
      </c>
      <c r="AK38">
        <f ca="1">VLOOKUP(3,'Aleatorios NoAcumulativos'!$A$96:$M$106,7,0)</f>
        <v>0</v>
      </c>
      <c r="AQ38">
        <v>1</v>
      </c>
      <c r="AR38">
        <f ca="1">1+VLOOKUP(1,'Aleatorios NoAcumulativos'!A25:G29,5,0)</f>
        <v>1</v>
      </c>
      <c r="AS38">
        <v>2</v>
      </c>
      <c r="AX38">
        <f ca="1">VLOOKUP(2,'Aleatorios NoAcumulativos'!$A$34:$H$39,4,0)</f>
        <v>0</v>
      </c>
      <c r="BB38">
        <f ca="1">2*VLOOKUP(4,'Aleatorios NoAcumulativos'!$A$129:$O$141,7,0)</f>
        <v>2</v>
      </c>
      <c r="BC38">
        <f ca="1">2*VLOOKUP(4,'Aleatorios NoAcumulativos'!$A$129:$O$141,7,0)</f>
        <v>2</v>
      </c>
      <c r="BD38">
        <f ca="1">2*VLOOKUP(4,'Aleatorios NoAcumulativos'!$A$129:$O$141,7,0)</f>
        <v>2</v>
      </c>
      <c r="BE38">
        <f ca="1">2*VLOOKUP(4,'Aleatorios NoAcumulativos'!$A$129:$O$141,7,0)</f>
        <v>2</v>
      </c>
      <c r="BF38">
        <f ca="1">2*VLOOKUP(4,'Aleatorios NoAcumulativos'!$A$112:$M$123,7,0)</f>
        <v>0</v>
      </c>
      <c r="BG38">
        <f ca="1">2*VLOOKUP(4,'Aleatorios NoAcumulativos'!$A$112:$M$123,7,0)</f>
        <v>0</v>
      </c>
      <c r="BH38">
        <f ca="1">2*VLOOKUP(4,'Aleatorios NoAcumulativos'!$A$129:$O$141,7,0)</f>
        <v>2</v>
      </c>
      <c r="BI38">
        <f ca="1">2*VLOOKUP(4,'Aleatorios NoAcumulativos'!$A$129:$O$141,7,0)</f>
        <v>2</v>
      </c>
    </row>
    <row r="39" spans="1:62" x14ac:dyDescent="0.25">
      <c r="A39" t="s">
        <v>35</v>
      </c>
      <c r="B39">
        <v>35</v>
      </c>
      <c r="C39">
        <v>0</v>
      </c>
      <c r="E39">
        <f ca="1">VLOOKUP(6,'Aleatorios NoAcumulativos'!$A$81:$L$90,6,0)</f>
        <v>0</v>
      </c>
      <c r="F39">
        <f ca="1">VLOOKUP(6,'Aleatorios NoAcumulativos'!$A$81:$L$90,6,0)</f>
        <v>0</v>
      </c>
      <c r="S39">
        <f ca="1">VLOOKUP(5,'Aleatorios NoAcumulativos'!$A$55:$J$62,4,0)</f>
        <v>0</v>
      </c>
      <c r="T39">
        <f ca="1">VLOOKUP(5,'Aleatorios NoAcumulativos'!$A$55:$J$62,4,0)</f>
        <v>0</v>
      </c>
      <c r="U39">
        <f ca="1">VLOOKUP(5,'Aleatorios NoAcumulativos'!$A$55:$J$62,4,0)</f>
        <v>0</v>
      </c>
      <c r="V39">
        <f ca="1">VLOOKUP(5,'Aleatorios NoAcumulativos'!$A$55:$J$62,4,0)</f>
        <v>0</v>
      </c>
      <c r="W39">
        <f ca="1">VLOOKUP(5,'Aleatorios NoAcumulativos'!$A$55:$J$62,4,0)</f>
        <v>0</v>
      </c>
      <c r="X39">
        <f ca="1">VLOOKUP(5,'Aleatorios NoAcumulativos'!$A$55:$J$62,4,0)</f>
        <v>0</v>
      </c>
      <c r="Y39">
        <f ca="1">VLOOKUP(5,'Aleatorios NoAcumulativos'!$A$55:$J$62,4,0)</f>
        <v>0</v>
      </c>
      <c r="Z39">
        <f ca="1">VLOOKUP(5,'Aleatorios NoAcumulativos'!$A$55:$J$62,4,0)</f>
        <v>0</v>
      </c>
      <c r="AB39">
        <f ca="1">1+VLOOKUP(6,'Aleatorios NoAcumulativos'!$A$67:$K$75,6,0)</f>
        <v>1</v>
      </c>
      <c r="AC39">
        <f ca="1">1+VLOOKUP(5,'Aleatorios NoAcumulativos'!$A$34:$H$39,5,0)</f>
        <v>1</v>
      </c>
      <c r="AD39">
        <f ca="1">1+VLOOKUP(4,'Aleatorios NoAcumulativos'!$A$25:$G$29,5,0)</f>
        <v>2</v>
      </c>
      <c r="AE39">
        <f ca="1">1+VLOOKUP(4,'Aleatorios NoAcumulativos'!$A$44:$I$50,6,0)</f>
        <v>1</v>
      </c>
      <c r="AG39">
        <v>1</v>
      </c>
      <c r="AP39">
        <f ca="1">VLOOKUP(4,'Aleatorios NoAcumulativos'!$A$34:$H$39,4,0)</f>
        <v>0</v>
      </c>
      <c r="AQ39">
        <f ca="1">VLOOKUP(4,'Aleatorios NoAcumulativos'!$A$34:$H$39,4,0)</f>
        <v>0</v>
      </c>
      <c r="AR39">
        <f ca="1">1+VLOOKUP(4,'Aleatorios NoAcumulativos'!A25:G29,5,0)</f>
        <v>2</v>
      </c>
      <c r="AS39">
        <v>2</v>
      </c>
      <c r="AT39">
        <f ca="1">1+VLOOKUP(6,'Aleatorios NoAcumulativos'!$A$81:$L$90,5,0)</f>
        <v>1</v>
      </c>
      <c r="AX39">
        <f ca="1">VLOOKUP(4,'Aleatorios NoAcumulativos'!$A$34:$H$39,4,0)</f>
        <v>0</v>
      </c>
    </row>
    <row r="40" spans="1:62" x14ac:dyDescent="0.25">
      <c r="A40" t="s">
        <v>36</v>
      </c>
      <c r="B40">
        <v>36</v>
      </c>
      <c r="C40">
        <v>0</v>
      </c>
      <c r="H40">
        <v>2</v>
      </c>
      <c r="J40">
        <f ca="1">VLOOKUP(5,'Aleatorios NoAcumulativos'!$A$55:$J$62,5,0)</f>
        <v>1</v>
      </c>
      <c r="L40">
        <f ca="1">1+VLOOKUP(4,'Aleatorios NoAcumulativos'!$A$44:$I$50,5,0)</f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1</v>
      </c>
      <c r="Z40">
        <v>1</v>
      </c>
      <c r="AA40">
        <v>2</v>
      </c>
      <c r="AJ40">
        <f ca="1">VLOOKUP(5,'Aleatorios NoAcumulativos'!$A$67:$K$75,7,0)</f>
        <v>0</v>
      </c>
      <c r="AL40">
        <v>1</v>
      </c>
      <c r="AM40">
        <v>1</v>
      </c>
      <c r="AP40">
        <v>1</v>
      </c>
      <c r="AQ40">
        <f ca="1">1+VLOOKUP(3,'Aleatorios NoAcumulativos'!$A$17:$F$20,5,0)</f>
        <v>2</v>
      </c>
      <c r="AT40">
        <f ca="1">VLOOKUP(5,'Aleatorios NoAcumulativos'!$A$81:$L$90,5,0)</f>
        <v>0</v>
      </c>
      <c r="AU40">
        <v>2</v>
      </c>
      <c r="BF40">
        <f ca="1">2+2*VLOOKUP(12,'Aleatorios NoAcumulativos'!$A$112:$M$123,7,0)</f>
        <v>2</v>
      </c>
      <c r="BG40">
        <f ca="1">2*VLOOKUP(12,'Aleatorios NoAcumulativos'!$A$112:$M$123,7,0)</f>
        <v>0</v>
      </c>
    </row>
    <row r="41" spans="1:62" x14ac:dyDescent="0.25">
      <c r="A41" t="s">
        <v>37</v>
      </c>
      <c r="B41">
        <v>37</v>
      </c>
      <c r="C41">
        <v>0</v>
      </c>
      <c r="D41">
        <f ca="1">2*VLOOKUP(5,'Aleatorios NoAcumulativos'!$A$81:$L$90,6,0)</f>
        <v>0</v>
      </c>
      <c r="E41">
        <f ca="1">VLOOKUP(3,'Aleatorios NoAcumulativos'!$A$81:$L$90,6,0)</f>
        <v>0</v>
      </c>
      <c r="F41">
        <f ca="1">VLOOKUP(3,'Aleatorios NoAcumulativos'!$A$81:$L$90,6,0)</f>
        <v>0</v>
      </c>
      <c r="G41">
        <f ca="1">VLOOKUP(2,'Aleatorios NoAcumulativos'!$A$25:$G$29,5,0)</f>
        <v>0</v>
      </c>
      <c r="H41">
        <f ca="1">2+VLOOKUP(5,'Aleatorios NoAcumulativos'!$A$129:$O$141,6,0)</f>
        <v>2</v>
      </c>
      <c r="I41">
        <f ca="1">1+VLOOKUP(2,'Aleatorios NoAcumulativos'!$A$25:$G$29,5,0)+VLOOKUP(3,'Aleatorios NoAcumulativos'!$A$25:$G$29,4,0)</f>
        <v>2</v>
      </c>
      <c r="J41">
        <f ca="1">1+VLOOKUP(4,'Aleatorios NoAcumulativos'!$A$55:$J$62,5,0)</f>
        <v>1</v>
      </c>
      <c r="K41">
        <f ca="1">2+2*VLOOKUP(4,'Aleatorios NoAcumulativos'!$A$81:$L$90,6,0)</f>
        <v>2</v>
      </c>
      <c r="L41">
        <f ca="1">2+VLOOKUP(3,'Aleatorios NoAcumulativos'!$A$44:$I$50,5,0)</f>
        <v>2</v>
      </c>
      <c r="M41">
        <v>1</v>
      </c>
      <c r="N41">
        <v>1</v>
      </c>
      <c r="O41">
        <f ca="1">1+VLOOKUP(6,'Aleatorios NoAcumulativos'!$A$81:$L$90,7,0)</f>
        <v>1</v>
      </c>
      <c r="P41">
        <f ca="1">2+2*VLOOKUP(5,'Aleatorios NoAcumulativos'!$A$112:$N$123,7,0)</f>
        <v>2</v>
      </c>
      <c r="R41">
        <f ca="1">2+VLOOKUP(3,'Aleatorios NoAcumulativos'!$A$96:$M$106,6,0)</f>
        <v>2</v>
      </c>
      <c r="S41">
        <f ca="1">2+VLOOKUP(3,'Aleatorios NoAcumulativos'!$A$55:$J$62,4,0)</f>
        <v>2</v>
      </c>
      <c r="T41">
        <f ca="1">2+VLOOKUP(3,'Aleatorios NoAcumulativos'!$A$55:$J$62,4,0)</f>
        <v>2</v>
      </c>
      <c r="U41">
        <f ca="1">2+VLOOKUP(3,'Aleatorios NoAcumulativos'!$A$55:$J$62,4,0)</f>
        <v>2</v>
      </c>
      <c r="V41">
        <f ca="1">2+VLOOKUP(3,'Aleatorios NoAcumulativos'!$A$55:$J$62,4,0)</f>
        <v>2</v>
      </c>
      <c r="W41">
        <f ca="1">2+VLOOKUP(3,'Aleatorios NoAcumulativos'!$A$55:$J$62,4,0)</f>
        <v>2</v>
      </c>
      <c r="X41">
        <f ca="1">2+VLOOKUP(3,'Aleatorios NoAcumulativos'!$A$55:$J$62,4,0)</f>
        <v>2</v>
      </c>
      <c r="Y41">
        <f ca="1">2+VLOOKUP(3,'Aleatorios NoAcumulativos'!$A$55:$J$62,4,0)</f>
        <v>2</v>
      </c>
      <c r="Z41">
        <f ca="1">2+VLOOKUP(3,'Aleatorios NoAcumulativos'!$A$55:$J$62,4,0)</f>
        <v>2</v>
      </c>
      <c r="AA41">
        <f ca="1">3+2*VLOOKUP(7,'Aleatorios NoAcumulativos'!$A$96:$M$106,6,0)</f>
        <v>3</v>
      </c>
      <c r="AB41">
        <f ca="1">VLOOKUP(2,'Aleatorios NoAcumulativos'!$A$17:$F$20,4,0)</f>
        <v>0</v>
      </c>
      <c r="AC41">
        <f ca="1">VLOOKUP(2,'Aleatorios NoAcumulativos'!$A$34:$H$39,4,0)</f>
        <v>0</v>
      </c>
      <c r="AD41">
        <f ca="1">VLOOKUP(1,'Aleatorios NoAcumulativos'!$A$17:$F$20,4,0)</f>
        <v>1</v>
      </c>
      <c r="AF41">
        <f ca="1">VLOOKUP(2,'Aleatorios NoAcumulativos'!$A$25:$G$29,5,0)+VLOOKUP(3,'Aleatorios NoAcumulativos'!$A$25:$G$29,4,0)</f>
        <v>1</v>
      </c>
      <c r="AG41">
        <f ca="1">1+VLOOKUP(3,'Aleatorios NoAcumulativos'!$A$67:$K$75,5,0)</f>
        <v>1</v>
      </c>
      <c r="AH41">
        <f ca="1">VLOOKUP(5,'Aleatorios NoAcumulativos'!$A$129:$O$141,7,0)</f>
        <v>0</v>
      </c>
      <c r="AI41">
        <f ca="1">2+VLOOKUP(4,'Aleatorios NoAcumulativos'!$A$55:$J$62,5,0)</f>
        <v>2</v>
      </c>
      <c r="AJ41">
        <f ca="1">2+VLOOKUP(3,'Aleatorios NoAcumulativos'!$A$67:$K$75,7,0)</f>
        <v>2</v>
      </c>
      <c r="AK41">
        <f ca="1">1+VLOOKUP(5,'Aleatorios NoAcumulativos'!$A$96:$M$106,7,0)</f>
        <v>2</v>
      </c>
      <c r="AL41">
        <f ca="1">2+VLOOKUP(4,'Aleatorios NoAcumulativos'!$A$112:$N$123,6,0)</f>
        <v>2</v>
      </c>
      <c r="AM41">
        <f ca="1">2+VLOOKUP(4,'Aleatorios NoAcumulativos'!$A$112:$N$123,6,0)</f>
        <v>2</v>
      </c>
      <c r="AN41">
        <f ca="1">1+VLOOKUP(3,'Aleatorios NoAcumulativos'!$A$44:$I$50,5,0)+VLOOKUP(2,'Aleatorios NoAcumulativos'!$A$10:$E$12,4,0)</f>
        <v>1</v>
      </c>
      <c r="AO41">
        <f ca="1">1+VLOOKUP(3,'Aleatorios NoAcumulativos'!$A$44:$I$50,5,0)+VLOOKUP(2,'Aleatorios NoAcumulativos'!$A$10:$E$12,4,0)</f>
        <v>1</v>
      </c>
      <c r="AP41">
        <v>3</v>
      </c>
      <c r="AQ41">
        <v>3</v>
      </c>
      <c r="AR41">
        <f ca="1">2+VLOOKUP(2,'Aleatorios NoAcumulativos'!A25:G29,5,0)+VLOOKUP(5,'Aleatorios NoAcumulativos'!$A$55:$J$62,5,0)</f>
        <v>3</v>
      </c>
      <c r="AU41">
        <f ca="1">3+VLOOKUP(5,'Aleatorios NoAcumulativos'!$A$81:$L$90,5,0)</f>
        <v>3</v>
      </c>
      <c r="AV41">
        <f ca="1">2*VLOOKUP(5,'Aleatorios NoAcumulativos'!$A$67:$K$75,6,0)</f>
        <v>0</v>
      </c>
      <c r="AW41">
        <f ca="1">2*VLOOKUP(5,'Aleatorios NoAcumulativos'!$A$67:$K$75,6,0)</f>
        <v>0</v>
      </c>
      <c r="AX41">
        <f ca="1">VLOOKUP(3,'Aleatorios NoAcumulativos'!$A$34:$H$39,4,0)</f>
        <v>0</v>
      </c>
      <c r="BA41">
        <f ca="1">VLOOKUP(3,'Aleatorios NoAcumulativos'!$A$55:$J$62,6,0)</f>
        <v>0</v>
      </c>
      <c r="BB41">
        <f ca="1">3+2*VLOOKUP(3,'Aleatorios NoAcumulativos'!$A$129:$O$141,7,0)</f>
        <v>3</v>
      </c>
      <c r="BC41">
        <f ca="1">3+2*VLOOKUP(3,'Aleatorios NoAcumulativos'!$A$129:$O$141,7,0)</f>
        <v>3</v>
      </c>
      <c r="BD41">
        <f ca="1">3+2*VLOOKUP(3,'Aleatorios NoAcumulativos'!$A$129:$O$141,7,0)</f>
        <v>3</v>
      </c>
      <c r="BE41">
        <f ca="1">3+2*VLOOKUP(3,'Aleatorios NoAcumulativos'!$A$129:$O$141,7,0)</f>
        <v>3</v>
      </c>
      <c r="BF41">
        <f ca="1">3+2*VLOOKUP(3,'Aleatorios NoAcumulativos'!$A$112:$M$123,7,0)</f>
        <v>5</v>
      </c>
      <c r="BG41">
        <f ca="1">3+2*VLOOKUP(3,'Aleatorios NoAcumulativos'!$A$112:$M$123,7,0)</f>
        <v>5</v>
      </c>
      <c r="BH41">
        <f ca="1">3+2*VLOOKUP(3,'Aleatorios NoAcumulativos'!$A$129:$O$141,7,0)</f>
        <v>3</v>
      </c>
      <c r="BI41">
        <f ca="1">3+2*VLOOKUP(3,'Aleatorios NoAcumulativos'!$A$129:$O$141,7,0)</f>
        <v>3</v>
      </c>
      <c r="BJ41">
        <f ca="1">1+VLOOKUP(2,'Aleatorios NoAcumulativos'!$A$34:$H$39,5,0)</f>
        <v>1</v>
      </c>
    </row>
    <row r="42" spans="1:62" x14ac:dyDescent="0.25">
      <c r="A42" t="s">
        <v>38</v>
      </c>
      <c r="B42">
        <v>38</v>
      </c>
      <c r="C42">
        <v>0</v>
      </c>
    </row>
    <row r="43" spans="1:62" x14ac:dyDescent="0.25">
      <c r="A43" t="s">
        <v>39</v>
      </c>
      <c r="B43">
        <v>39</v>
      </c>
      <c r="C43">
        <v>0</v>
      </c>
      <c r="G43">
        <f ca="1">VLOOKUP(4,'Aleatorios NoAcumulativos'!$A$25:$G$29,5,0)</f>
        <v>1</v>
      </c>
      <c r="K43">
        <f ca="1">2*VLOOKUP(6,'Aleatorios NoAcumulativos'!$A$81:$L$90,6,0)</f>
        <v>0</v>
      </c>
      <c r="P43">
        <f ca="1">2*VLOOKUP(8,'Aleatorios NoAcumulativos'!$A$112:$N$123,7,0)</f>
        <v>0</v>
      </c>
      <c r="Q43">
        <f ca="1">2+VLOOKUP(3,'Aleatorios NoAcumulativos'!$A$25:$G$29,5,0)</f>
        <v>3</v>
      </c>
      <c r="AB43">
        <f ca="1">VLOOKUP(3,'Aleatorios NoAcumulativos'!$A$17:$F$20,4,0)</f>
        <v>0</v>
      </c>
      <c r="AH43">
        <f ca="1">VLOOKUP(8,'Aleatorios NoAcumulativos'!$A$129:$O$141,7,0)</f>
        <v>1</v>
      </c>
      <c r="AY43">
        <v>3</v>
      </c>
      <c r="AZ43">
        <v>2</v>
      </c>
    </row>
    <row r="44" spans="1:62" x14ac:dyDescent="0.25">
      <c r="A44" t="s">
        <v>40</v>
      </c>
      <c r="B44">
        <v>40</v>
      </c>
      <c r="C44">
        <v>0</v>
      </c>
      <c r="H44">
        <f ca="1">VLOOKUP(6,'Aleatorios NoAcumulativos'!$A$129:$O$141,6,0)</f>
        <v>0</v>
      </c>
      <c r="I44">
        <f ca="1">2*VLOOKUP(1,'Aleatorios NoAcumulativos'!$A$34:$I$39,5,0)</f>
        <v>2</v>
      </c>
      <c r="L44">
        <f ca="1">2*VLOOKUP(1,'Aleatorios NoAcumulativos'!$A$17:$F$20,4,0)</f>
        <v>2</v>
      </c>
      <c r="S44">
        <f ca="1">2*VLOOKUP(1,'Aleatorios NoAcumulativos'!$A$25:$G$29,4,0)</f>
        <v>0</v>
      </c>
      <c r="T44">
        <f ca="1">2*VLOOKUP(1,'Aleatorios NoAcumulativos'!$A$25:$G$29,4,0)</f>
        <v>0</v>
      </c>
      <c r="U44">
        <f ca="1">2*VLOOKUP(1,'Aleatorios NoAcumulativos'!$A$25:$G$29,4,0)</f>
        <v>0</v>
      </c>
      <c r="V44">
        <f ca="1">2*VLOOKUP(1,'Aleatorios NoAcumulativos'!$A$25:$G$29,4,0)</f>
        <v>0</v>
      </c>
      <c r="W44">
        <f ca="1">2*VLOOKUP(1,'Aleatorios NoAcumulativos'!$A$25:$G$29,4,0)</f>
        <v>0</v>
      </c>
      <c r="X44">
        <f ca="1">2*VLOOKUP(1,'Aleatorios NoAcumulativos'!$A$25:$G$29,4,0)</f>
        <v>0</v>
      </c>
      <c r="Y44">
        <f ca="1">2*VLOOKUP(1,'Aleatorios NoAcumulativos'!$A$25:$G$29,4,0)</f>
        <v>0</v>
      </c>
      <c r="Z44">
        <f ca="1">2*VLOOKUP(1,'Aleatorios NoAcumulativos'!$A$25:$G$29,4,0)</f>
        <v>0</v>
      </c>
      <c r="AF44">
        <f ca="1">2*VLOOKUP(1,'Aleatorios NoAcumulativos'!$A$34:$I$39,5,0)</f>
        <v>2</v>
      </c>
      <c r="AP44">
        <f ca="1">2*VLOOKUP(1,'Aleatorios NoAcumulativos'!$A$17:$F$20,5,0)</f>
        <v>2</v>
      </c>
      <c r="AQ44">
        <f ca="1">VLOOKUP(1,'Aleatorios NoAcumulativos'!$A$17:$F$20,5,0)</f>
        <v>1</v>
      </c>
      <c r="AT44">
        <f ca="1">2*VLOOKUP(2,'Aleatorios NoAcumulativos'!$A$34:$H$39,5,0)</f>
        <v>0</v>
      </c>
      <c r="AX44">
        <f ca="1">VLOOKUP(2,'Aleatorios NoAcumulativos2'!$A$34:$H$39,4,0)</f>
        <v>0</v>
      </c>
    </row>
    <row r="45" spans="1:62" x14ac:dyDescent="0.25">
      <c r="A45" t="s">
        <v>41</v>
      </c>
      <c r="B45">
        <v>41</v>
      </c>
      <c r="C45">
        <v>0</v>
      </c>
      <c r="D45">
        <v>1</v>
      </c>
      <c r="E45">
        <v>2</v>
      </c>
      <c r="F45">
        <v>2</v>
      </c>
      <c r="G45">
        <f ca="1">VLOOKUP(1,'Aleatorios NoAcumulativos'!$A$17:$F$20,4,0)</f>
        <v>1</v>
      </c>
      <c r="H45">
        <v>2</v>
      </c>
      <c r="I45">
        <f ca="1">1+VLOOKUP(1,'Aleatorios NoAcumulativos'!$A$25:$G$29,5,0)</f>
        <v>1</v>
      </c>
      <c r="K45">
        <v>2</v>
      </c>
      <c r="O45">
        <v>1</v>
      </c>
      <c r="P45">
        <v>2</v>
      </c>
      <c r="R45">
        <v>1</v>
      </c>
      <c r="S45">
        <f ca="1">VLOOKUP(1,'Aleatorios NoAcumulativos'!$A$55:$J$62,4,0)</f>
        <v>0</v>
      </c>
      <c r="T45">
        <f ca="1">VLOOKUP(1,'Aleatorios NoAcumulativos'!$A$55:$J$62,4,0)</f>
        <v>0</v>
      </c>
      <c r="U45">
        <f ca="1">VLOOKUP(1,'Aleatorios NoAcumulativos'!$A$55:$J$62,4,0)</f>
        <v>0</v>
      </c>
      <c r="V45">
        <f ca="1">VLOOKUP(1,'Aleatorios NoAcumulativos'!$A$55:$J$62,4,0)</f>
        <v>0</v>
      </c>
      <c r="W45">
        <f ca="1">VLOOKUP(1,'Aleatorios NoAcumulativos'!$A$55:$J$62,4,0)</f>
        <v>0</v>
      </c>
      <c r="X45">
        <f ca="1">VLOOKUP(1,'Aleatorios NoAcumulativos'!$A$55:$J$62,4,0)</f>
        <v>0</v>
      </c>
      <c r="Y45">
        <f ca="1">VLOOKUP(1,'Aleatorios NoAcumulativos'!$A$55:$J$62,4,0)</f>
        <v>0</v>
      </c>
      <c r="Z45">
        <f ca="1">VLOOKUP(1,'Aleatorios NoAcumulativos'!$A$55:$J$62,4,0)</f>
        <v>0</v>
      </c>
      <c r="AB45">
        <f ca="1">1+VLOOKUP(1,'Aleatorios NoAcumulativos'!$A$67:$K$75,6,0)</f>
        <v>2</v>
      </c>
      <c r="AC45">
        <f ca="1">1+VLOOKUP(2,'Aleatorios NoAcumulativos'!$A$34:$H$39,5,0)</f>
        <v>1</v>
      </c>
      <c r="AE45">
        <f ca="1">1+VLOOKUP(2,'Aleatorios NoAcumulativos'!$A$44:$I$50,6,0)</f>
        <v>2</v>
      </c>
      <c r="AF45">
        <f ca="1">1+VLOOKUP(1,'Aleatorios NoAcumulativos'!$A$25:$G$29,5,0)</f>
        <v>1</v>
      </c>
      <c r="AG45">
        <v>1</v>
      </c>
      <c r="AH45">
        <v>1</v>
      </c>
      <c r="AI45">
        <f ca="1">VLOOKUP(2,'Aleatorios NoAcumulativos'!$A$55:$J$62,5,0)</f>
        <v>0</v>
      </c>
      <c r="AJ45">
        <f ca="1">VLOOKUP(1,'Aleatorios NoAcumulativos'!$A$67:$K$75,7,0)</f>
        <v>1</v>
      </c>
      <c r="AK45">
        <v>1</v>
      </c>
      <c r="AL45">
        <v>1</v>
      </c>
      <c r="AM45">
        <v>1</v>
      </c>
      <c r="AN45">
        <f ca="1">1+VLOOKUP(1,'Aleatorios NoAcumulativos'!$A$44:$I$50,5,0)</f>
        <v>1</v>
      </c>
      <c r="AO45">
        <f ca="1">1+VLOOKUP(1,'Aleatorios NoAcumulativos'!$A$44:$I$50,5,0)</f>
        <v>1</v>
      </c>
      <c r="AP45">
        <f ca="1">VLOOKUP(2,'Aleatorios NoAcumulativos'!$A$34:$H$39,4,0)</f>
        <v>0</v>
      </c>
      <c r="AQ45">
        <f ca="1">VLOOKUP(2,'Aleatorios NoAcumulativos'!$A$34:$H$39,4,0)</f>
        <v>0</v>
      </c>
      <c r="AR45">
        <f ca="1">VLOOKUP(2,'Aleatorios NoAcumulativos'!$A$55:$J$62,5,0)</f>
        <v>0</v>
      </c>
    </row>
    <row r="46" spans="1:62" x14ac:dyDescent="0.25">
      <c r="A46" t="s">
        <v>42</v>
      </c>
      <c r="B46">
        <v>42</v>
      </c>
      <c r="C46">
        <v>0</v>
      </c>
      <c r="I46">
        <f ca="1">2*VLOOKUP(6,'Aleatorios NoAcumulativos'!$A$34:$I$39,5,0)</f>
        <v>0</v>
      </c>
      <c r="J46">
        <f ca="1">2*VLOOKUP(4,'Aleatorios NoAcumulativos'!$A$17:$F$20,4,0)</f>
        <v>0</v>
      </c>
      <c r="AC46">
        <f ca="1">2*VLOOKUP(5,'Aleatorios NoAcumulativos'!A25:G29,5,0)</f>
        <v>0</v>
      </c>
      <c r="AD46">
        <f ca="1">2*VLOOKUP(4,'Aleatorios NoAcumulativos'!$A$17:$F$20,5,0)</f>
        <v>0</v>
      </c>
      <c r="AE46">
        <f ca="1">1+VLOOKUP(3,'Aleatorios NoAcumulativos'!$A$10:$E$12,4,0)</f>
        <v>1</v>
      </c>
      <c r="AF46">
        <f ca="1">1+2*VLOOKUP(6,'Aleatorios NoAcumulativos'!$A$34:$I$39,5,0)</f>
        <v>1</v>
      </c>
      <c r="AG46">
        <f ca="1">1+VLOOKUP(9,'Aleatorios NoAcumulativos'!$A$67:$K$75,5,0)</f>
        <v>1</v>
      </c>
      <c r="AN46">
        <f ca="1">2*VLOOKUP(4,'Aleatorios NoAcumulativos'!$A$17:$F$20,4,0)</f>
        <v>0</v>
      </c>
      <c r="AO46">
        <f ca="1">2*VLOOKUP(4,'Aleatorios NoAcumulativos'!$A$17:$F$20,4,0)</f>
        <v>0</v>
      </c>
      <c r="AR46">
        <f ca="1">2*VLOOKUP(5,'Aleatorios NoAcumulativos'!$A$25:$G$29,5,0)</f>
        <v>0</v>
      </c>
      <c r="AS46">
        <f ca="1">VLOOKUP(8,'Aleatorios NoAcumulativos'!$A$55:$J$62,6,0)</f>
        <v>1</v>
      </c>
      <c r="AT46">
        <f ca="1">1+2*VLOOKUP(6,'Aleatorios NoAcumulativos'!$A$34:$H$39,5,0)</f>
        <v>1</v>
      </c>
      <c r="AX46">
        <f ca="1">2+VLOOKUP(6,'Aleatorios NoAcumulativos2'!$A$34:$H$39,4,0)</f>
        <v>2</v>
      </c>
    </row>
    <row r="47" spans="1:62" x14ac:dyDescent="0.25">
      <c r="A47" t="s">
        <v>43</v>
      </c>
      <c r="B47">
        <v>43</v>
      </c>
      <c r="C47">
        <v>0</v>
      </c>
      <c r="G47">
        <f ca="1">VLOOKUP(4,'Aleatorios NoAcumulativos'!$A$17:$F$20,4,0)</f>
        <v>0</v>
      </c>
      <c r="I47">
        <f ca="1">2*VLOOKUP(5,'Aleatorios NoAcumulativos'!$A$34:$I$39,5,0)</f>
        <v>0</v>
      </c>
      <c r="L47">
        <f ca="1">2*VLOOKUP(4,'Aleatorios NoAcumulativos'!$A$17:$F$20,4,0)</f>
        <v>0</v>
      </c>
      <c r="Q47">
        <f ca="1">VLOOKUP(5,'Aleatorios NoAcumulativos'!$A$34:$H$39,5,0)</f>
        <v>0</v>
      </c>
      <c r="S47">
        <f ca="1">2*VLOOKUP(5,'Aleatorios NoAcumulativos'!$A$25:$G$29,4,0)</f>
        <v>0</v>
      </c>
      <c r="T47">
        <f ca="1">2*VLOOKUP(5,'Aleatorios NoAcumulativos'!$A$25:$G$29,4,0)</f>
        <v>0</v>
      </c>
      <c r="U47">
        <f ca="1">2*VLOOKUP(5,'Aleatorios NoAcumulativos'!$A$25:$G$29,4,0)</f>
        <v>0</v>
      </c>
      <c r="V47">
        <f ca="1">2*VLOOKUP(5,'Aleatorios NoAcumulativos'!$A$25:$G$29,4,0)</f>
        <v>0</v>
      </c>
      <c r="W47">
        <f ca="1">2*VLOOKUP(5,'Aleatorios NoAcumulativos'!$A$25:$G$29,4,0)</f>
        <v>0</v>
      </c>
      <c r="X47">
        <f ca="1">2*VLOOKUP(5,'Aleatorios NoAcumulativos'!$A$25:$G$29,4,0)</f>
        <v>0</v>
      </c>
      <c r="Y47">
        <f ca="1">2*VLOOKUP(5,'Aleatorios NoAcumulativos'!$A$25:$G$29,4,0)</f>
        <v>0</v>
      </c>
      <c r="Z47">
        <f ca="1">2*VLOOKUP(5,'Aleatorios NoAcumulativos'!$A$25:$G$29,4,0)</f>
        <v>0</v>
      </c>
      <c r="AD47">
        <f ca="1">2*VLOOKUP(3,'Aleatorios NoAcumulativos'!$A$17:$F$20,5,0)</f>
        <v>2</v>
      </c>
      <c r="AF47">
        <f ca="1">2*VLOOKUP(5,'Aleatorios NoAcumulativos'!$A$34:$I$39,5,0)</f>
        <v>0</v>
      </c>
      <c r="AH47">
        <f ca="1">VLOOKUP(12,'Aleatorios NoAcumulativos'!$A$129:$O$141,7,0)</f>
        <v>1</v>
      </c>
      <c r="AI47">
        <f ca="1">VLOOKUP(8,'Aleatorios NoAcumulativos'!$A$55:$J$62,5,0)</f>
        <v>1</v>
      </c>
      <c r="AN47">
        <f ca="1">2*VLOOKUP(3,'Aleatorios NoAcumulativos'!$A$17:$F$20,4,0)</f>
        <v>0</v>
      </c>
      <c r="AO47">
        <f ca="1">2*VLOOKUP(3,'Aleatorios NoAcumulativos'!$A$17:$F$20,4,0)</f>
        <v>0</v>
      </c>
      <c r="AP47">
        <f ca="1">2*VLOOKUP(4,'Aleatorios NoAcumulativos'!$A$17:$F$20,5,0)</f>
        <v>0</v>
      </c>
      <c r="AQ47">
        <f ca="1">VLOOKUP(4,'Aleatorios NoAcumulativos'!$A$17:$F$20,5,0)</f>
        <v>0</v>
      </c>
      <c r="AR47">
        <f ca="1">2*VLOOKUP(4,'Aleatorios NoAcumulativos'!$A$25:$G$29,5,0)</f>
        <v>2</v>
      </c>
      <c r="AS47">
        <f ca="1">VLOOKUP(7,'Aleatorios NoAcumulativos'!$A$55:$J$62,6,0)</f>
        <v>0</v>
      </c>
      <c r="AY47">
        <f ca="1">2+VLOOKUP(5,'Aleatorios NoAcumulativos'!$A$25:$G$29,4,0)</f>
        <v>2</v>
      </c>
      <c r="AZ47">
        <f ca="1">2+VLOOKUP(5,'Aleatorios NoAcumulativos'!$A$25:$G$29,4,0)</f>
        <v>2</v>
      </c>
      <c r="BA47">
        <f ca="1">VLOOKUP(7,'Aleatorios NoAcumulativos'!$A$55:$J$62,6,0)</f>
        <v>0</v>
      </c>
    </row>
    <row r="48" spans="1:62" x14ac:dyDescent="0.25">
      <c r="A48" t="s">
        <v>44</v>
      </c>
      <c r="B48">
        <v>44</v>
      </c>
      <c r="C48">
        <v>0</v>
      </c>
      <c r="H48">
        <f ca="1">VLOOKUP(13,'Aleatorios NoAcumulativos'!$A$129:$O$141,6,0)</f>
        <v>0</v>
      </c>
      <c r="I48">
        <f ca="1">2+VLOOKUP(5,'Aleatorios NoAcumulativos'!$A$25:$G$29,5,0)</f>
        <v>2</v>
      </c>
      <c r="J48">
        <v>2</v>
      </c>
      <c r="K48">
        <v>1</v>
      </c>
      <c r="L48">
        <f ca="1">1+VLOOKUP(7,'Aleatorios NoAcumulativos'!$A$44:$I$50,5,0)</f>
        <v>1</v>
      </c>
      <c r="O48">
        <f ca="1">1+VLOOKUP(10,'Aleatorios NoAcumulativos'!$A$81:$L$90,7,0)</f>
        <v>2</v>
      </c>
      <c r="P48">
        <f ca="1">2*VLOOKUP(12,'Aleatorios NoAcumulativos'!$A$112:$N$123,7,0)</f>
        <v>0</v>
      </c>
      <c r="AF48">
        <f ca="1">2+VLOOKUP(5,'Aleatorios NoAcumulativos'!$A$25:$G$29,5,0)</f>
        <v>2</v>
      </c>
      <c r="AJ48">
        <f ca="1">VLOOKUP(8,'Aleatorios NoAcumulativos'!$A$67:$K$75,7,0)</f>
        <v>1</v>
      </c>
      <c r="AK48">
        <f ca="1">VLOOKUP(10,'Aleatorios NoAcumulativos'!$A$96:$M$106,7,0)</f>
        <v>1</v>
      </c>
      <c r="AN48">
        <f ca="1">2+VLOOKUP(7,'Aleatorios NoAcumulativos'!$A$44:$I$50,5,0)</f>
        <v>2</v>
      </c>
      <c r="AO48">
        <f ca="1">2+VLOOKUP(7,'Aleatorios NoAcumulativos'!$A$44:$I$50,5,0)</f>
        <v>2</v>
      </c>
    </row>
    <row r="49" spans="1:62" x14ac:dyDescent="0.25">
      <c r="A49" t="s">
        <v>45</v>
      </c>
      <c r="B49">
        <v>45</v>
      </c>
      <c r="C49">
        <v>0</v>
      </c>
      <c r="E49">
        <v>2</v>
      </c>
      <c r="F49">
        <v>2</v>
      </c>
      <c r="H49">
        <f ca="1">VLOOKUP(7,'Aleatorios NoAcumulativos'!$A$129:$O$141,6,0)</f>
        <v>0</v>
      </c>
      <c r="I49">
        <f ca="1">2+VLOOKUP(3,'Aleatorios NoAcumulativos'!$A$25:$G$29,5,0)</f>
        <v>3</v>
      </c>
      <c r="J49">
        <f ca="1">VLOOKUP(6,'Aleatorios NoAcumulativos'!$A$55:$J$62,5,0)</f>
        <v>0</v>
      </c>
      <c r="L49">
        <f ca="1">2+VLOOKUP(5,'Aleatorios NoAcumulativos'!$A$44:$I$50,5,0)</f>
        <v>3</v>
      </c>
      <c r="M49">
        <v>1</v>
      </c>
      <c r="N49">
        <v>1</v>
      </c>
      <c r="O49">
        <f ca="1">1+VLOOKUP(7,'Aleatorios NoAcumulativos'!$A$81:$L$90,7,0)</f>
        <v>2</v>
      </c>
      <c r="S49">
        <f ca="1">1+VLOOKUP(4,'Aleatorios NoAcumulativos'!$A$55:$J$62,4,0)</f>
        <v>1</v>
      </c>
      <c r="T49">
        <f ca="1">1+VLOOKUP(4,'Aleatorios NoAcumulativos'!$A$55:$J$62,4,0)</f>
        <v>1</v>
      </c>
      <c r="U49">
        <f ca="1">1+VLOOKUP(4,'Aleatorios NoAcumulativos'!$A$55:$J$62,4,0)</f>
        <v>1</v>
      </c>
      <c r="V49">
        <f ca="1">1+VLOOKUP(4,'Aleatorios NoAcumulativos'!$A$55:$J$62,4,0)</f>
        <v>1</v>
      </c>
      <c r="W49">
        <f ca="1">1+VLOOKUP(4,'Aleatorios NoAcumulativos'!$A$55:$J$62,4,0)</f>
        <v>1</v>
      </c>
      <c r="X49">
        <f ca="1">1+VLOOKUP(4,'Aleatorios NoAcumulativos'!$A$55:$J$62,4,0)</f>
        <v>1</v>
      </c>
      <c r="Y49">
        <f ca="1">1+VLOOKUP(4,'Aleatorios NoAcumulativos'!$A$55:$J$62,4,0)</f>
        <v>1</v>
      </c>
      <c r="Z49">
        <f ca="1">1+VLOOKUP(4,'Aleatorios NoAcumulativos'!$A$55:$J$62,4,0)</f>
        <v>1</v>
      </c>
      <c r="AC49">
        <f ca="1">1+VLOOKUP(4,'Aleatorios NoAcumulativos'!$A$34:$H$39,5,0)+2*VLOOKUP(2,'Aleatorios NoAcumulativos'!A25:G29,5,0)</f>
        <v>1</v>
      </c>
      <c r="AD49">
        <f ca="1">2+VLOOKUP(3,'Aleatorios NoAcumulativos'!$A$25:$G$29,5,0)+2*VLOOKUP(1,'Aleatorios NoAcumulativos'!$A$17:$F$20,5,0)</f>
        <v>5</v>
      </c>
      <c r="AE49">
        <f ca="1">1+VLOOKUP(3,'Aleatorios NoAcumulativos'!$A$44:$I$50,6,0)</f>
        <v>1</v>
      </c>
      <c r="AF49">
        <f ca="1">2+VLOOKUP(3,'Aleatorios NoAcumulativos'!$A$25:$G$29,5,0)</f>
        <v>3</v>
      </c>
      <c r="AG49">
        <f ca="1">1+VLOOKUP(4,'Aleatorios NoAcumulativos'!$A$67:$K$75,5,0)</f>
        <v>1</v>
      </c>
      <c r="AK49">
        <f ca="1">VLOOKUP(7,'Aleatorios NoAcumulativos'!$A$96:$M$106,7,0)</f>
        <v>0</v>
      </c>
      <c r="AN49">
        <f ca="1">2+VLOOKUP(4,'Aleatorios NoAcumulativos'!$A$44:$I$50,5,0)</f>
        <v>2</v>
      </c>
      <c r="AO49">
        <f ca="1">2+VLOOKUP(4,'Aleatorios NoAcumulativos'!$A$44:$I$50,5,0)</f>
        <v>2</v>
      </c>
      <c r="AP49">
        <v>2</v>
      </c>
      <c r="AQ49">
        <v>2</v>
      </c>
      <c r="AR49">
        <f ca="1">1+VLOOKUP(3,'Aleatorios NoAcumulativos'!A25:G29,5,0)</f>
        <v>2</v>
      </c>
      <c r="AS49">
        <f ca="1">1+VLOOKUP(3,'Aleatorios NoAcumulativos'!$A$55:$J$62,6,0)</f>
        <v>1</v>
      </c>
      <c r="AX49">
        <f ca="1">VLOOKUP(3,'Aleatorios NoAcumulativos2'!$A$34:$H$39,4,0)</f>
        <v>0</v>
      </c>
      <c r="AY49">
        <f ca="1">VLOOKUP(3,'Aleatorios NoAcumulativos'!$A$25:$G$29,4,0)</f>
        <v>1</v>
      </c>
      <c r="AZ49">
        <f ca="1">VLOOKUP(3,'Aleatorios NoAcumulativos'!$A$25:$G$29,4,0)</f>
        <v>1</v>
      </c>
      <c r="BB49">
        <f ca="1">2*VLOOKUP(6,'Aleatorios NoAcumulativos'!$A$129:$O$141,7,0)</f>
        <v>0</v>
      </c>
      <c r="BC49">
        <f ca="1">2*VLOOKUP(6,'Aleatorios NoAcumulativos'!$A$129:$O$141,7,0)</f>
        <v>0</v>
      </c>
      <c r="BD49">
        <f ca="1">2*VLOOKUP(6,'Aleatorios NoAcumulativos'!$A$129:$O$141,7,0)</f>
        <v>0</v>
      </c>
      <c r="BE49">
        <f ca="1">2*VLOOKUP(6,'Aleatorios NoAcumulativos'!$A$129:$O$141,7,0)</f>
        <v>0</v>
      </c>
      <c r="BF49">
        <f ca="1">2*VLOOKUP(6,'Aleatorios NoAcumulativos'!$A$112:$M$123,7,0)</f>
        <v>2</v>
      </c>
      <c r="BG49">
        <f ca="1">2*VLOOKUP(6,'Aleatorios NoAcumulativos'!$A$112:$M$123,7,0)</f>
        <v>2</v>
      </c>
      <c r="BI49">
        <f ca="1">1+2*VLOOKUP(6,'Aleatorios NoAcumulativos'!$A$129:$O$141,7,0)</f>
        <v>1</v>
      </c>
    </row>
    <row r="50" spans="1:62" x14ac:dyDescent="0.25">
      <c r="A50" t="s">
        <v>46</v>
      </c>
      <c r="B50">
        <v>46</v>
      </c>
      <c r="C50">
        <v>0</v>
      </c>
      <c r="E50">
        <f ca="1">VLOOKUP(4,'Aleatorios NoAcumulativos'!$A$81:$L$90,6,0)</f>
        <v>0</v>
      </c>
      <c r="F50">
        <f ca="1">VLOOKUP(4,'Aleatorios NoAcumulativos'!$A$81:$L$90,6,0)</f>
        <v>0</v>
      </c>
      <c r="I50">
        <f ca="1">2*VLOOKUP(2,'Aleatorios NoAcumulativos'!$A$34:$I$39,5,0)</f>
        <v>0</v>
      </c>
      <c r="J50">
        <f ca="1">2*VLOOKUP(1,'Aleatorios NoAcumulativos'!$A$17:$F$20,4,0)</f>
        <v>2</v>
      </c>
      <c r="L50">
        <f ca="1">1+VLOOKUP(6,'Aleatorios NoAcumulativos'!$A$44:$I$50,5,0)+2*VLOOKUP(2,'Aleatorios NoAcumulativos'!$A$17:$F$20,4,0)</f>
        <v>1</v>
      </c>
      <c r="Q50">
        <f ca="1">VLOOKUP(4,'Aleatorios NoAcumulativos'!$A$34:$H$39,5,0)</f>
        <v>0</v>
      </c>
      <c r="R50">
        <f ca="1">VLOOKUP(5,'Aleatorios NoAcumulativos'!$A$96:$M$106,6,0)</f>
        <v>1</v>
      </c>
      <c r="S50">
        <f ca="1">1+2*VLOOKUP(2,'Aleatorios NoAcumulativos'!$A$25:$G$29,4,0)</f>
        <v>1</v>
      </c>
      <c r="T50">
        <f ca="1">1+2*VLOOKUP(2,'Aleatorios NoAcumulativos'!$A$25:$G$29,4,0)</f>
        <v>1</v>
      </c>
      <c r="U50">
        <f ca="1">1+2*VLOOKUP(2,'Aleatorios NoAcumulativos'!$A$25:$G$29,4,0)</f>
        <v>1</v>
      </c>
      <c r="V50">
        <f ca="1">1+2*VLOOKUP(2,'Aleatorios NoAcumulativos'!$A$25:$G$29,4,0)</f>
        <v>1</v>
      </c>
      <c r="W50">
        <f ca="1">1+2*VLOOKUP(2,'Aleatorios NoAcumulativos'!$A$25:$G$29,4,0)</f>
        <v>1</v>
      </c>
      <c r="X50">
        <f ca="1">1+2*VLOOKUP(2,'Aleatorios NoAcumulativos'!$A$25:$G$29,4,0)</f>
        <v>1</v>
      </c>
      <c r="Y50">
        <f ca="1">1+2*VLOOKUP(2,'Aleatorios NoAcumulativos'!$A$25:$G$29,4,0)</f>
        <v>1</v>
      </c>
      <c r="Z50">
        <f ca="1">1+2*VLOOKUP(2,'Aleatorios NoAcumulativos'!$A$25:$G$29,4,0)</f>
        <v>1</v>
      </c>
      <c r="AE50">
        <f ca="1">1+VLOOKUP(2,'Aleatorios NoAcumulativos'!$A$10:$E$12,4,0)</f>
        <v>1</v>
      </c>
      <c r="AF50">
        <f ca="1">2*VLOOKUP(2,'Aleatorios NoAcumulativos'!$A$34:$I$39,5,0)</f>
        <v>0</v>
      </c>
      <c r="AH50">
        <f ca="1">VLOOKUP(7,'Aleatorios NoAcumulativos'!$A$129:$O$141,7,0)</f>
        <v>0</v>
      </c>
      <c r="AL50">
        <f ca="1">VLOOKUP(6,'Aleatorios NoAcumulativos'!$A$112:$N$123,6,0)</f>
        <v>0</v>
      </c>
      <c r="AM50">
        <f ca="1">VLOOKUP(6,'Aleatorios NoAcumulativos'!$A$112:$N$123,6,0)</f>
        <v>0</v>
      </c>
      <c r="AN50">
        <f ca="1">2*VLOOKUP(1,'Aleatorios NoAcumulativos'!$A$17:$F$20,4,0)</f>
        <v>2</v>
      </c>
      <c r="AO50">
        <f ca="1">2*VLOOKUP(1,'Aleatorios NoAcumulativos'!$A$17:$F$20,4,0)</f>
        <v>2</v>
      </c>
      <c r="AP50">
        <f ca="1">2*VLOOKUP(2,'Aleatorios NoAcumulativos'!$A$17:$F$20,5,0)</f>
        <v>0</v>
      </c>
      <c r="AQ50">
        <f ca="1">VLOOKUP(2,'Aleatorios NoAcumulativos'!$A$17:$F$20,5,0)</f>
        <v>0</v>
      </c>
      <c r="AS50">
        <f ca="1">VLOOKUP(4,'Aleatorios NoAcumulativos'!$A$55:$J$62,6,0)</f>
        <v>1</v>
      </c>
      <c r="AT50">
        <f ca="1">1+2*VLOOKUP(3,'Aleatorios NoAcumulativos'!$A$34:$H$39,5,0)</f>
        <v>3</v>
      </c>
      <c r="BA50">
        <f ca="1">VLOOKUP(2,'Aleatorios NoAcumulativos'!$A$55:$J$62,6,0)</f>
        <v>0</v>
      </c>
    </row>
    <row r="51" spans="1:62" x14ac:dyDescent="0.25">
      <c r="A51" t="s">
        <v>47</v>
      </c>
      <c r="B51">
        <v>47</v>
      </c>
      <c r="C51">
        <v>0</v>
      </c>
      <c r="E51">
        <f ca="1">VLOOKUP(5,'Aleatorios NoAcumulativos'!$A$81:$L$90,6,0)</f>
        <v>0</v>
      </c>
      <c r="F51">
        <f ca="1">VLOOKUP(5,'Aleatorios NoAcumulativos'!$A$81:$L$90,6,0)</f>
        <v>0</v>
      </c>
      <c r="J51">
        <f ca="1">2*VLOOKUP(2,'Aleatorios NoAcumulativos'!$A$17:$F$20,4,0)</f>
        <v>0</v>
      </c>
      <c r="AC51">
        <f ca="1">2*VLOOKUP(3,'Aleatorios NoAcumulativos'!A25:G29,5,0)</f>
        <v>2</v>
      </c>
      <c r="AR51">
        <f ca="1">2*VLOOKUP(2,'Aleatorios NoAcumulativos'!$A$25:$G$29,5,0)</f>
        <v>0</v>
      </c>
      <c r="AX51">
        <v>2</v>
      </c>
      <c r="AZ51">
        <v>1</v>
      </c>
      <c r="BJ51">
        <f ca="1">2*VLOOKUP(1,'Aleatorios NoAcumulativos'!$A$4:$D$5,4,0)</f>
        <v>0</v>
      </c>
    </row>
    <row r="52" spans="1:62" x14ac:dyDescent="0.25">
      <c r="A52" t="s">
        <v>48</v>
      </c>
      <c r="B52">
        <v>48</v>
      </c>
      <c r="C52">
        <v>0</v>
      </c>
      <c r="G52">
        <f ca="1">VLOOKUP(2,'Aleatorios NoAcumulativos'!$A$17:$F$20,4,0)</f>
        <v>0</v>
      </c>
      <c r="I52">
        <f ca="1">2*VLOOKUP(3,'Aleatorios NoAcumulativos'!$A$34:$I$39,5,0)</f>
        <v>2</v>
      </c>
      <c r="J52">
        <f ca="1">2*VLOOKUP(3,'Aleatorios NoAcumulativos'!$A$17:$F$20,4,0)</f>
        <v>0</v>
      </c>
      <c r="R52">
        <f ca="1">VLOOKUP(4,'Aleatorios NoAcumulativos'!$A$96:$M$106,6,0)</f>
        <v>0</v>
      </c>
      <c r="S52">
        <f ca="1">2*VLOOKUP(3,'Aleatorios NoAcumulativos'!$A$25:$G$29,4,0)</f>
        <v>2</v>
      </c>
      <c r="T52">
        <f ca="1">2*VLOOKUP(3,'Aleatorios NoAcumulativos'!$A$25:$G$29,4,0)</f>
        <v>2</v>
      </c>
      <c r="U52">
        <f ca="1">2*VLOOKUP(3,'Aleatorios NoAcumulativos'!$A$25:$G$29,4,0)</f>
        <v>2</v>
      </c>
      <c r="V52">
        <f ca="1">2*VLOOKUP(3,'Aleatorios NoAcumulativos'!$A$25:$G$29,4,0)</f>
        <v>2</v>
      </c>
      <c r="W52">
        <f ca="1">2*VLOOKUP(3,'Aleatorios NoAcumulativos'!$A$25:$G$29,4,0)</f>
        <v>2</v>
      </c>
      <c r="X52">
        <f ca="1">2*VLOOKUP(3,'Aleatorios NoAcumulativos'!$A$25:$G$29,4,0)</f>
        <v>2</v>
      </c>
      <c r="Y52">
        <f ca="1">2*VLOOKUP(3,'Aleatorios NoAcumulativos'!$A$25:$G$29,4,0)</f>
        <v>2</v>
      </c>
      <c r="Z52">
        <f ca="1">2*VLOOKUP(3,'Aleatorios NoAcumulativos'!$A$25:$G$29,4,0)</f>
        <v>2</v>
      </c>
      <c r="AC52">
        <f ca="1">2*VLOOKUP(4,'Aleatorios NoAcumulativos'!A25:G29,5,0)</f>
        <v>2</v>
      </c>
      <c r="AD52">
        <f ca="1">2*VLOOKUP(2,'Aleatorios NoAcumulativos'!$A$17:$F$20,5,0)</f>
        <v>0</v>
      </c>
      <c r="AF52">
        <f ca="1">2*VLOOKUP(3,'Aleatorios NoAcumulativos'!$A$34:$I$39,5,0)</f>
        <v>2</v>
      </c>
      <c r="AR52">
        <f ca="1">2*VLOOKUP(3,'Aleatorios NoAcumulativos'!$A$25:$G$29,5,0)</f>
        <v>2</v>
      </c>
      <c r="AS52">
        <f ca="1">1+VLOOKUP(5,'Aleatorios NoAcumulativos'!$A$55:$J$62,6,0)</f>
        <v>2</v>
      </c>
      <c r="AT52">
        <f ca="1">2*VLOOKUP(4,'Aleatorios NoAcumulativos'!$A$34:$H$39,5,0)</f>
        <v>0</v>
      </c>
      <c r="AX52">
        <f ca="1">2+VLOOKUP(4,'Aleatorios NoAcumulativos2'!$A$34:$H$39,4,0)</f>
        <v>3</v>
      </c>
      <c r="BJ52">
        <f ca="1">2*VLOOKUP(2,'Aleatorios NoAcumulativos'!$A$4:$D$5,4,0)</f>
        <v>2</v>
      </c>
    </row>
    <row r="53" spans="1:62" x14ac:dyDescent="0.25">
      <c r="A53" t="s">
        <v>49</v>
      </c>
      <c r="B53">
        <v>49</v>
      </c>
      <c r="C53">
        <v>0</v>
      </c>
      <c r="O53">
        <f ca="1">VLOOKUP(3,'Aleatorios NoAcumulativos'!$A$81:$L$90,7,0)</f>
        <v>0</v>
      </c>
      <c r="Q53">
        <f ca="1">VLOOKUP(2,'Aleatorios NoAcumulativos'!$A$34:$H$39,5,0)</f>
        <v>0</v>
      </c>
      <c r="AB53">
        <f ca="1">1+VLOOKUP(3,'Aleatorios NoAcumulativos'!$A$67:$K$75,6,0)</f>
        <v>1</v>
      </c>
      <c r="AC53">
        <f ca="1">2*VLOOKUP(1,'Aleatorios NoAcumulativos'!A25:G29,5,0)</f>
        <v>0</v>
      </c>
      <c r="AE53">
        <f ca="1">1+VLOOKUP(1,'Aleatorios NoAcumulativos'!$A$10:$E$12,4,0)</f>
        <v>2</v>
      </c>
      <c r="AG53">
        <f ca="1">VLOOKUP(2,'Aleatorios NoAcumulativos'!$A$67:$K$75,5,0)</f>
        <v>1</v>
      </c>
      <c r="AK53">
        <f ca="1">VLOOKUP(2,'Aleatorios NoAcumulativos'!$A$96:$M$106,7,0)</f>
        <v>0</v>
      </c>
      <c r="AR53">
        <f ca="1">2*VLOOKUP(1,'Aleatorios NoAcumulativos'!$A$25:$G$29,5,0)</f>
        <v>0</v>
      </c>
      <c r="AS53">
        <f ca="1">2+VLOOKUP(1,'Aleatorios NoAcumulativos'!$A$55:$J$62,6,0)</f>
        <v>2</v>
      </c>
      <c r="AT53">
        <f ca="1">2*VLOOKUP(1,'Aleatorios NoAcumulativos'!$A$34:$H$39,5,0)</f>
        <v>2</v>
      </c>
      <c r="AX53">
        <f ca="1">VLOOKUP(1,'Aleatorios NoAcumulativos2'!$A$34:$H$39,4,0)</f>
        <v>0</v>
      </c>
    </row>
    <row r="54" spans="1:62" x14ac:dyDescent="0.25">
      <c r="A54" t="s">
        <v>50</v>
      </c>
      <c r="B54">
        <v>50</v>
      </c>
      <c r="C54">
        <v>0</v>
      </c>
      <c r="G54">
        <f ca="1">VLOOKUP(3,'Aleatorios NoAcumulativos'!$A$17:$F$20,4,0)</f>
        <v>0</v>
      </c>
      <c r="I54">
        <f ca="1">2*VLOOKUP(4,'Aleatorios NoAcumulativos'!$A$34:$I$39,5,0)</f>
        <v>0</v>
      </c>
      <c r="L54">
        <f ca="1">2*VLOOKUP(3,'Aleatorios NoAcumulativos'!$A$17:$F$20,4,0)</f>
        <v>0</v>
      </c>
      <c r="R54">
        <f ca="1">VLOOKUP(7,'Aleatorios NoAcumulativos'!$A$96:$M$106,6,0)</f>
        <v>0</v>
      </c>
      <c r="S54">
        <f ca="1">2*VLOOKUP(4,'Aleatorios NoAcumulativos'!$A$25:$G$29,4,0)</f>
        <v>0</v>
      </c>
      <c r="T54">
        <f ca="1">2*VLOOKUP(4,'Aleatorios NoAcumulativos'!$A$25:$G$29,4,0)</f>
        <v>0</v>
      </c>
      <c r="U54">
        <f ca="1">2*VLOOKUP(4,'Aleatorios NoAcumulativos'!$A$25:$G$29,4,0)</f>
        <v>0</v>
      </c>
      <c r="V54">
        <f ca="1">2*VLOOKUP(4,'Aleatorios NoAcumulativos'!$A$25:$G$29,4,0)</f>
        <v>0</v>
      </c>
      <c r="W54">
        <f ca="1">2*VLOOKUP(4,'Aleatorios NoAcumulativos'!$A$25:$G$29,4,0)</f>
        <v>0</v>
      </c>
      <c r="X54">
        <f ca="1">2*VLOOKUP(4,'Aleatorios NoAcumulativos'!$A$25:$G$29,4,0)</f>
        <v>0</v>
      </c>
      <c r="Y54">
        <f ca="1">2*VLOOKUP(4,'Aleatorios NoAcumulativos'!$A$25:$G$29,4,0)</f>
        <v>0</v>
      </c>
      <c r="Z54">
        <f ca="1">2*VLOOKUP(4,'Aleatorios NoAcumulativos'!$A$25:$G$29,4,0)</f>
        <v>0</v>
      </c>
      <c r="AF54">
        <f ca="1">2*VLOOKUP(4,'Aleatorios NoAcumulativos'!$A$34:$I$39,5,0)</f>
        <v>0</v>
      </c>
      <c r="AL54">
        <f ca="1">VLOOKUP(8,'Aleatorios NoAcumulativos'!$A$112:$N$123,6,0)</f>
        <v>0</v>
      </c>
      <c r="AM54">
        <f ca="1">VLOOKUP(8,'Aleatorios NoAcumulativos'!$A$112:$N$123,6,0)</f>
        <v>0</v>
      </c>
      <c r="AN54">
        <f ca="1">2*VLOOKUP(2,'Aleatorios NoAcumulativos'!$A$17:$F$20,4,0)</f>
        <v>0</v>
      </c>
      <c r="AO54">
        <f ca="1">2*VLOOKUP(2,'Aleatorios NoAcumulativos'!$A$17:$F$20,4,0)</f>
        <v>0</v>
      </c>
      <c r="AP54">
        <f ca="1">2*VLOOKUP(3,'Aleatorios NoAcumulativos'!$A$17:$F$20,5,0)</f>
        <v>2</v>
      </c>
      <c r="AQ54">
        <f ca="1">VLOOKUP(3,'Aleatorios NoAcumulativos'!$A$17:$F$20,5,0)</f>
        <v>1</v>
      </c>
      <c r="AS54">
        <f ca="1">VLOOKUP(6,'Aleatorios NoAcumulativos'!$A$55:$J$62,6,0)</f>
        <v>0</v>
      </c>
      <c r="AT54">
        <f ca="1">2*VLOOKUP(5,'Aleatorios NoAcumulativos'!$A$34:$H$39,5,0)</f>
        <v>0</v>
      </c>
      <c r="AU54">
        <f ca="1">VLOOKUP(7,'Aleatorios NoAcumulativos'!$A$81:$L$90,5,0)</f>
        <v>1</v>
      </c>
      <c r="AX54">
        <f ca="1">VLOOKUP(5,'Aleatorios NoAcumulativos2'!$A$34:$H$39,4,0)</f>
        <v>0</v>
      </c>
      <c r="BA54">
        <f ca="1">VLOOKUP(4,'Aleatorios NoAcumulativos'!$A$55:$J$62,6,0)</f>
        <v>1</v>
      </c>
    </row>
    <row r="55" spans="1:62" x14ac:dyDescent="0.25">
      <c r="A55" t="s">
        <v>51</v>
      </c>
      <c r="B55">
        <v>51</v>
      </c>
      <c r="C55">
        <v>0</v>
      </c>
      <c r="D55">
        <f ca="1">2*VLOOKUP(10,'Aleatorios NoAcumulativos'!$A$81:$L$90,6,0)</f>
        <v>2</v>
      </c>
      <c r="E55">
        <f ca="1">VLOOKUP(10,'Aleatorios NoAcumulativos'!$A$81:$L$90,6,0)</f>
        <v>1</v>
      </c>
      <c r="F55">
        <f ca="1">VLOOKUP(10,'Aleatorios NoAcumulativos'!$A$81:$L$90,6,0)</f>
        <v>1</v>
      </c>
      <c r="H55">
        <v>1</v>
      </c>
      <c r="Q55">
        <f ca="1">VLOOKUP(6,'Aleatorios NoAcumulativos'!$A$34:$H$39,5,0)</f>
        <v>0</v>
      </c>
      <c r="R55">
        <f ca="1">1+VLOOKUP(11,'Aleatorios NoAcumulativos'!$A$96:$M$106,6,0)</f>
        <v>2</v>
      </c>
      <c r="S55">
        <f ca="1">VLOOKUP(8,'Aleatorios NoAcumulativos'!$A$55:$J$62,4,0)</f>
        <v>1</v>
      </c>
      <c r="T55">
        <f ca="1">VLOOKUP(8,'Aleatorios NoAcumulativos'!$A$55:$J$62,4,0)</f>
        <v>1</v>
      </c>
      <c r="U55">
        <f ca="1">VLOOKUP(8,'Aleatorios NoAcumulativos'!$A$55:$J$62,4,0)</f>
        <v>1</v>
      </c>
      <c r="V55">
        <f ca="1">VLOOKUP(8,'Aleatorios NoAcumulativos'!$A$55:$J$62,4,0)</f>
        <v>1</v>
      </c>
      <c r="W55">
        <f ca="1">VLOOKUP(8,'Aleatorios NoAcumulativos'!$A$55:$J$62,4,0)</f>
        <v>1</v>
      </c>
      <c r="X55">
        <f ca="1">VLOOKUP(8,'Aleatorios NoAcumulativos'!$A$55:$J$62,4,0)</f>
        <v>1</v>
      </c>
      <c r="Y55">
        <f ca="1">VLOOKUP(8,'Aleatorios NoAcumulativos'!$A$55:$J$62,4,0)</f>
        <v>1</v>
      </c>
      <c r="Z55">
        <f ca="1">VLOOKUP(8,'Aleatorios NoAcumulativos'!$A$55:$J$62,4,0)</f>
        <v>1</v>
      </c>
      <c r="AA55">
        <f ca="1">2*VLOOKUP(11,'Aleatorios NoAcumulativos'!$A$96:$M$106,6,0)</f>
        <v>2</v>
      </c>
      <c r="AC55">
        <f ca="1">VLOOKUP(6,'Aleatorios NoAcumulativos'!$A$34:$H$39,4,0)</f>
        <v>0</v>
      </c>
      <c r="AJ55">
        <f ca="1">2+VLOOKUP(9,'Aleatorios NoAcumulativos'!$A$67:$K$75,7,0)</f>
        <v>3</v>
      </c>
      <c r="AK55">
        <f ca="1">1+VLOOKUP(11,'Aleatorios NoAcumulativos'!$A$96:$M$106,7,0)</f>
        <v>2</v>
      </c>
      <c r="AL55">
        <f ca="1">1+VLOOKUP(12,'Aleatorios NoAcumulativos'!$A$112:$N$123,6,0)</f>
        <v>1</v>
      </c>
      <c r="AM55">
        <f ca="1">1+VLOOKUP(12,'Aleatorios NoAcumulativos'!$A$112:$N$123,6,0)</f>
        <v>1</v>
      </c>
      <c r="AP55">
        <f ca="1">VLOOKUP(6,'Aleatorios NoAcumulativos'!$A$34:$H$39,4,0)</f>
        <v>0</v>
      </c>
      <c r="AQ55">
        <f ca="1">1+VLOOKUP(6,'Aleatorios NoAcumulativos'!$A$34:$H$39,4,0)</f>
        <v>1</v>
      </c>
      <c r="AR55">
        <f ca="1">VLOOKUP(8,'Aleatorios NoAcumulativos'!$A$55:$J$62,5,0)</f>
        <v>1</v>
      </c>
      <c r="AV55">
        <f ca="1">2*VLOOKUP(9,'Aleatorios NoAcumulativos'!$A$67:$K$75,6,0)</f>
        <v>2</v>
      </c>
      <c r="AW55">
        <f ca="1">2*VLOOKUP(9,'Aleatorios NoAcumulativos'!$A$67:$K$75,6,0)</f>
        <v>2</v>
      </c>
      <c r="BB55">
        <f ca="1">2*VLOOKUP(9,'Aleatorios NoAcumulativos'!$A$129:$O$141,7,0)</f>
        <v>0</v>
      </c>
      <c r="BC55">
        <f ca="1">2*VLOOKUP(9,'Aleatorios NoAcumulativos'!$A$129:$O$141,7,0)</f>
        <v>0</v>
      </c>
      <c r="BD55">
        <f ca="1">2*VLOOKUP(9,'Aleatorios NoAcumulativos'!$A$129:$O$141,7,0)</f>
        <v>0</v>
      </c>
      <c r="BE55">
        <f ca="1">2*VLOOKUP(9,'Aleatorios NoAcumulativos'!$A$129:$O$141,7,0)</f>
        <v>0</v>
      </c>
      <c r="BF55">
        <f ca="1">2*VLOOKUP(9,'Aleatorios NoAcumulativos'!$A$112:$M$123,7,0)</f>
        <v>0</v>
      </c>
      <c r="BG55">
        <f ca="1">2*VLOOKUP(9,'Aleatorios NoAcumulativos'!$A$112:$M$123,7,0)</f>
        <v>0</v>
      </c>
      <c r="BH55">
        <f ca="1">2*VLOOKUP(9,'Aleatorios NoAcumulativos'!$A$129:$O$141,7,0)</f>
        <v>0</v>
      </c>
      <c r="BI55">
        <f ca="1">2*VLOOKUP(9,'Aleatorios NoAcumulativos'!$A$129:$O$141,7,0)</f>
        <v>0</v>
      </c>
    </row>
    <row r="56" spans="1:62" x14ac:dyDescent="0.25">
      <c r="A56" t="s">
        <v>52</v>
      </c>
      <c r="B56">
        <v>52</v>
      </c>
      <c r="C56">
        <v>0</v>
      </c>
      <c r="J56">
        <f ca="1">VLOOKUP(1,'Aleatorios NoAcumulativos'!$A$55:$J$62,5,0)</f>
        <v>0</v>
      </c>
      <c r="O56">
        <f ca="1">VLOOKUP(1,'Aleatorios NoAcumulativos'!$A$81:$L$90,7,0)</f>
        <v>0</v>
      </c>
      <c r="R56">
        <f ca="1">VLOOKUP(1,'Aleatorios NoAcumulativos'!$A$96:$M$106,6,0)</f>
        <v>0</v>
      </c>
      <c r="AA56">
        <f ca="1">2*VLOOKUP(1,'Aleatorios NoAcumulativos'!$A$96:$M$106,6,0)</f>
        <v>0</v>
      </c>
      <c r="AK56">
        <f ca="1">VLOOKUP(1,'Aleatorios NoAcumulativos'!$A$96:$M$106,7,0)</f>
        <v>0</v>
      </c>
      <c r="AL56">
        <f ca="1">VLOOKUP(1,'Aleatorios NoAcumulativos'!$A$112:$N$123,6,0)</f>
        <v>0</v>
      </c>
      <c r="AM56">
        <f ca="1">VLOOKUP(1,'Aleatorios NoAcumulativos'!$A$112:$N$123,6,0)</f>
        <v>0</v>
      </c>
      <c r="AR56">
        <f ca="1">VLOOKUP(4,'Aleatorios NoAcumulativos'!$A$55:$J$62,5,0)</f>
        <v>0</v>
      </c>
      <c r="AU56">
        <f ca="1">1+VLOOKUP(3,'Aleatorios NoAcumulativos'!$A$81:$L$90,5,0)</f>
        <v>1</v>
      </c>
      <c r="BE56">
        <f ca="1">2+2*VLOOKUP(11,'Aleatorios NoAcumulativos'!$A$129:$O$141,7,0)</f>
        <v>2</v>
      </c>
    </row>
    <row r="57" spans="1:62" x14ac:dyDescent="0.25">
      <c r="A57" t="s">
        <v>53</v>
      </c>
      <c r="B57">
        <v>53</v>
      </c>
      <c r="C57">
        <v>0</v>
      </c>
      <c r="J57">
        <f ca="1">VLOOKUP(2,'Aleatorios NoAcumulativos'!$A$55:$J$62,5,0)</f>
        <v>0</v>
      </c>
      <c r="L57">
        <f ca="1">1+VLOOKUP(2,'Aleatorios NoAcumulativos'!$A$44:$I$50,5,0)</f>
        <v>2</v>
      </c>
      <c r="O57">
        <f ca="1">VLOOKUP(2,'Aleatorios NoAcumulativos'!$A$81:$L$90,7,0)</f>
        <v>0</v>
      </c>
      <c r="P57">
        <f ca="1">2*VLOOKUP(1,'Aleatorios NoAcumulativos'!$A$112:$N$123,7,0)</f>
        <v>0</v>
      </c>
      <c r="AA57">
        <f ca="1">2*VLOOKUP(2,'Aleatorios NoAcumulativos'!$A$96:$M$106,6,0)</f>
        <v>0</v>
      </c>
      <c r="AB57">
        <f ca="1">VLOOKUP(1,'Aleatorios NoAcumulativos'!$A$17:$F$20,4,0)</f>
        <v>1</v>
      </c>
      <c r="AC57">
        <f ca="1">VLOOKUP(1,'Aleatorios NoAcumulativos'!$A$34:$H$39,4,0)</f>
        <v>1</v>
      </c>
      <c r="AT57">
        <f ca="1">VLOOKUP(1,'Aleatorios NoAcumulativos'!$A$81:$L$90,5,0)</f>
        <v>0</v>
      </c>
      <c r="BF57">
        <f ca="1">2*VLOOKUP(10,'Aleatorios NoAcumulativos'!$A$112:$M$123,7,0)</f>
        <v>2</v>
      </c>
      <c r="BG57">
        <f ca="1">2+2*VLOOKUP(10,'Aleatorios NoAcumulativos'!$A$112:$M$123,7,0)</f>
        <v>4</v>
      </c>
      <c r="BI57">
        <f ca="1">2*VLOOKUP(10,'Aleatorios NoAcumulativos'!$A$129:$O$141,7,0)</f>
        <v>0</v>
      </c>
    </row>
    <row r="58" spans="1:62" x14ac:dyDescent="0.25">
      <c r="A58" t="s">
        <v>54</v>
      </c>
      <c r="B58">
        <v>54</v>
      </c>
      <c r="C58">
        <v>0</v>
      </c>
      <c r="D58">
        <f ca="1">2*VLOOKUP(7,'Aleatorios NoAcumulativos'!$A$81:$L$90,6,0)</f>
        <v>2</v>
      </c>
      <c r="G58">
        <f ca="1">VLOOKUP(3,'Aleatorios NoAcumulativos'!$A$25:$G$29,5,0)</f>
        <v>1</v>
      </c>
      <c r="K58">
        <f ca="1">2*VLOOKUP(5,'Aleatorios NoAcumulativos'!$A$81:$L$90,6,0)</f>
        <v>0</v>
      </c>
      <c r="P58">
        <f ca="1">2*VLOOKUP(7,'Aleatorios NoAcumulativos'!$A$112:$N$123,7,0)</f>
        <v>0</v>
      </c>
      <c r="AA58">
        <f ca="1">2*VLOOKUP(8,'Aleatorios NoAcumulativos'!$A$96:$M$106,6,0)</f>
        <v>0</v>
      </c>
      <c r="AH58">
        <f ca="1">VLOOKUP(6,'Aleatorios NoAcumulativos'!$A$129:$O$141,7,0)</f>
        <v>0</v>
      </c>
      <c r="AI58">
        <f ca="1">VLOOKUP(5,'Aleatorios NoAcumulativos'!$A$55:$J$62,5,0)</f>
        <v>1</v>
      </c>
      <c r="AJ58">
        <f ca="1">VLOOKUP(4,'Aleatorios NoAcumulativos'!$A$67:$K$75,7,0)</f>
        <v>0</v>
      </c>
      <c r="AK58">
        <f ca="1">VLOOKUP(6,'Aleatorios NoAcumulativos'!$A$96:$M$106,7,0)</f>
        <v>0</v>
      </c>
      <c r="AL58">
        <f ca="1">VLOOKUP(5,'Aleatorios NoAcumulativos'!$A$112:$N$123,6,0)</f>
        <v>0</v>
      </c>
      <c r="AM58">
        <f ca="1">VLOOKUP(5,'Aleatorios NoAcumulativos'!$A$112:$N$123,6,0)</f>
        <v>0</v>
      </c>
      <c r="AQ58">
        <f ca="1">VLOOKUP(2,'Aleatorios NoAcumulativos'!$A$17:$F$20,5,0)</f>
        <v>0</v>
      </c>
      <c r="AT58">
        <f ca="1">VLOOKUP(4,'Aleatorios NoAcumulativos'!$A$81:$L$90,5,0)</f>
        <v>0</v>
      </c>
      <c r="AV58">
        <f ca="1">2*VLOOKUP(6,'Aleatorios NoAcumulativos'!$A$67:$K$75,6,0)</f>
        <v>0</v>
      </c>
      <c r="AW58">
        <f ca="1">2*VLOOKUP(6,'Aleatorios NoAcumulativos'!$A$67:$K$75,6,0)</f>
        <v>0</v>
      </c>
      <c r="BB58">
        <f ca="1">2*VLOOKUP(5,'Aleatorios NoAcumulativos'!$A$129:$O$141,7,0)</f>
        <v>0</v>
      </c>
      <c r="BC58">
        <f ca="1">2*VLOOKUP(5,'Aleatorios NoAcumulativos'!$A$129:$O$141,7,0)</f>
        <v>0</v>
      </c>
      <c r="BD58">
        <f ca="1">2*VLOOKUP(5,'Aleatorios NoAcumulativos'!$A$129:$O$141,7,0)</f>
        <v>0</v>
      </c>
      <c r="BE58">
        <f ca="1">2*VLOOKUP(5,'Aleatorios NoAcumulativos'!$A$129:$O$141,7,0)</f>
        <v>0</v>
      </c>
      <c r="BF58">
        <f ca="1">2*VLOOKUP(5,'Aleatorios NoAcumulativos'!$A$112:$M$123,7,0)</f>
        <v>0</v>
      </c>
      <c r="BG58">
        <f ca="1">2*VLOOKUP(5,'Aleatorios NoAcumulativos'!$A$112:$M$123,7,0)</f>
        <v>0</v>
      </c>
      <c r="BH58">
        <f ca="1">2*VLOOKUP(5,'Aleatorios NoAcumulativos'!$A$129:$O$141,7,0)</f>
        <v>0</v>
      </c>
      <c r="BI58">
        <f ca="1">2*VLOOKUP(5,'Aleatorios NoAcumulativos'!$A$129:$O$141,7,0)</f>
        <v>0</v>
      </c>
    </row>
    <row r="59" spans="1:62" x14ac:dyDescent="0.25">
      <c r="A59" t="s">
        <v>55</v>
      </c>
      <c r="B59">
        <v>55</v>
      </c>
      <c r="C59">
        <v>0</v>
      </c>
      <c r="H59">
        <f ca="1">VLOOKUP(4,'Aleatorios NoAcumulativos'!$A$129:$O$141,6,0)</f>
        <v>1</v>
      </c>
      <c r="I59">
        <f ca="1">VLOOKUP(2,'Aleatorios NoAcumulativos'!$A$25:$G$29,4,0)</f>
        <v>0</v>
      </c>
      <c r="J59">
        <f ca="1">VLOOKUP(3,'Aleatorios NoAcumulativos'!$A$55:$J$62,5,0)</f>
        <v>0</v>
      </c>
      <c r="O59">
        <f ca="1">1+VLOOKUP(5,'Aleatorios NoAcumulativos'!$A$81:$L$90,7,0)</f>
        <v>1</v>
      </c>
      <c r="R59">
        <f ca="1">VLOOKUP(2,'Aleatorios NoAcumulativos'!$A$96:$M$106,6,0)</f>
        <v>0</v>
      </c>
      <c r="AF59">
        <f ca="1">VLOOKUP(2,'Aleatorios NoAcumulativos'!$A$25:$G$29,4,0)</f>
        <v>0</v>
      </c>
      <c r="AJ59">
        <f ca="1">2+VLOOKUP(2,'Aleatorios NoAcumulativos'!$A$67:$K$75,7,0)</f>
        <v>3</v>
      </c>
      <c r="AK59">
        <f ca="1">2+VLOOKUP(4,'Aleatorios NoAcumulativos'!$A$96:$M$106,7,0)</f>
        <v>2</v>
      </c>
      <c r="AL59">
        <f ca="1">VLOOKUP(3,'Aleatorios NoAcumulativos'!$A$112:$N$123,6,0)</f>
        <v>1</v>
      </c>
      <c r="AM59">
        <f ca="1">VLOOKUP(3,'Aleatorios NoAcumulativos'!$A$112:$N$123,6,0)</f>
        <v>1</v>
      </c>
      <c r="AN59">
        <f ca="1">1+VLOOKUP(2,'Aleatorios NoAcumulativos'!$A$44:$I$50,5,0)</f>
        <v>2</v>
      </c>
      <c r="AO59">
        <f ca="1">1+VLOOKUP(2,'Aleatorios NoAcumulativos'!$A$44:$I$50,5,0)</f>
        <v>2</v>
      </c>
      <c r="BA59">
        <f ca="1">VLOOKUP(1,'Aleatorios NoAcumulativos'!$A$55:$J$62,6,0)</f>
        <v>0</v>
      </c>
      <c r="BH59">
        <f ca="1">1+2*VLOOKUP(12,'Aleatorios NoAcumulativos'!$A$129:$O$141,7,0)</f>
        <v>3</v>
      </c>
      <c r="BI59">
        <f ca="1">2*VLOOKUP(12,'Aleatorios NoAcumulativos'!$A$129:$O$141,7,0)</f>
        <v>2</v>
      </c>
    </row>
    <row r="60" spans="1:62" x14ac:dyDescent="0.25">
      <c r="A60" t="s">
        <v>56</v>
      </c>
      <c r="B60">
        <v>56</v>
      </c>
      <c r="C60">
        <v>0</v>
      </c>
      <c r="K60">
        <f ca="1">2*VLOOKUP(7,'Aleatorios NoAcumulativos'!$A$81:$L$90,6,0)</f>
        <v>2</v>
      </c>
      <c r="P60">
        <f ca="1">2*VLOOKUP(9,'Aleatorios NoAcumulativos'!$A$112:$N$123,7,0)</f>
        <v>0</v>
      </c>
      <c r="Q60">
        <f ca="1">1+VLOOKUP(5,'Aleatorios NoAcumulativos'!$A$25:$G$29,5,0)</f>
        <v>1</v>
      </c>
      <c r="AB60">
        <f ca="1">1+VLOOKUP(8,'Aleatorios NoAcumulativos'!$A$67:$K$75,6,0)</f>
        <v>1</v>
      </c>
      <c r="AG60">
        <f ca="1">2+VLOOKUP(6,'Aleatorios NoAcumulativos'!$A$67:$K$75,5,0)</f>
        <v>2</v>
      </c>
      <c r="AT60">
        <f ca="1">VLOOKUP(8,'Aleatorios NoAcumulativos'!$A$81:$L$90,5,0)</f>
        <v>0</v>
      </c>
      <c r="AX60">
        <f ca="1">VLOOKUP(6,'Aleatorios NoAcumulativos'!$A$34:$H$39,4,0)</f>
        <v>0</v>
      </c>
      <c r="AY60">
        <v>2</v>
      </c>
      <c r="AZ60">
        <v>2</v>
      </c>
    </row>
    <row r="61" spans="1:62" x14ac:dyDescent="0.25">
      <c r="A61" t="s">
        <v>57</v>
      </c>
      <c r="B61">
        <v>57</v>
      </c>
      <c r="C61">
        <v>0</v>
      </c>
      <c r="D61">
        <f ca="1">1+2*VLOOKUP(8,'Aleatorios NoAcumulativos'!$A$81:$L$90,6,0)</f>
        <v>3</v>
      </c>
      <c r="G61">
        <v>2</v>
      </c>
      <c r="H61">
        <f ca="1">VLOOKUP(11,'Aleatorios NoAcumulativos'!$A$129:$O$141,6,0)</f>
        <v>0</v>
      </c>
      <c r="K61">
        <f ca="1">2*VLOOKUP(9,'Aleatorios NoAcumulativos'!$A$81:$L$90,6,0)</f>
        <v>0</v>
      </c>
      <c r="R61">
        <f ca="1">VLOOKUP(9,'Aleatorios NoAcumulativos'!$A$96:$M$106,6,0)</f>
        <v>0</v>
      </c>
      <c r="AA61">
        <f ca="1">2*VLOOKUP(10,'Aleatorios NoAcumulativos'!$A$96:$M$106,6,0)</f>
        <v>2</v>
      </c>
      <c r="AH61">
        <f ca="1">1+VLOOKUP(11,'Aleatorios NoAcumulativos'!$A$129:$O$141,7,0)</f>
        <v>1</v>
      </c>
      <c r="AI61">
        <f ca="1">1+VLOOKUP(7,'Aleatorios NoAcumulativos'!$A$55:$J$62,5,0)</f>
        <v>1</v>
      </c>
      <c r="AJ61">
        <f ca="1">1+VLOOKUP(6,'Aleatorios NoAcumulativos'!$A$67:$K$75,7,0)</f>
        <v>1</v>
      </c>
      <c r="AL61">
        <f ca="1">VLOOKUP(10,'Aleatorios NoAcumulativos'!$A$112:$N$123,6,0)</f>
        <v>1</v>
      </c>
      <c r="AM61">
        <f ca="1">VLOOKUP(10,'Aleatorios NoAcumulativos'!$A$112:$N$123,6,0)</f>
        <v>1</v>
      </c>
      <c r="AV61">
        <f ca="1">1+2*VLOOKUP(7,'Aleatorios NoAcumulativos'!$A$67:$K$75,6,0)</f>
        <v>1</v>
      </c>
      <c r="AW61">
        <f ca="1">1+2*VLOOKUP(7,'Aleatorios NoAcumulativos'!$A$67:$K$75,6,0)</f>
        <v>1</v>
      </c>
      <c r="BB61">
        <f ca="1">2*VLOOKUP(13,'Aleatorios NoAcumulativos'!$A$129:$O$141,7,0)</f>
        <v>0</v>
      </c>
      <c r="BC61">
        <f ca="1">2*VLOOKUP(13,'Aleatorios NoAcumulativos'!$A$129:$O$141,7,0)</f>
        <v>0</v>
      </c>
      <c r="BD61">
        <f ca="1">2+2*VLOOKUP(13,'Aleatorios NoAcumulativos'!$A$129:$O$141,7,0)</f>
        <v>2</v>
      </c>
      <c r="BE61">
        <f ca="1">2*VLOOKUP(13,'Aleatorios NoAcumulativos'!$A$129:$O$141,7,0)</f>
        <v>0</v>
      </c>
      <c r="BH61">
        <f ca="1">2*VLOOKUP(11,'Aleatorios NoAcumulativos'!$A$129:$O$141,7,0)</f>
        <v>0</v>
      </c>
    </row>
    <row r="62" spans="1:62" x14ac:dyDescent="0.25">
      <c r="A62" t="s">
        <v>58</v>
      </c>
      <c r="B62">
        <v>58</v>
      </c>
      <c r="C62">
        <v>0</v>
      </c>
      <c r="E62">
        <f ca="1">VLOOKUP(8,'Aleatorios NoAcumulativos'!$A$81:$L$90,6,0)</f>
        <v>1</v>
      </c>
      <c r="F62">
        <f ca="1">VLOOKUP(8,'Aleatorios NoAcumulativos'!$A$81:$L$90,6,0)</f>
        <v>1</v>
      </c>
      <c r="G62">
        <f ca="1">VLOOKUP(5,'Aleatorios NoAcumulativos'!$A$25:$G$29,5,0)</f>
        <v>0</v>
      </c>
      <c r="H62">
        <f ca="1">VLOOKUP(10,'Aleatorios NoAcumulativos'!$A$129:$O$141,6,0)</f>
        <v>0</v>
      </c>
      <c r="J62">
        <f ca="1">VLOOKUP(8,'Aleatorios NoAcumulativos'!$A$55:$J$62,5,0)</f>
        <v>1</v>
      </c>
      <c r="K62">
        <f ca="1">2*VLOOKUP(8,'Aleatorios NoAcumulativos'!$A$81:$L$90,6,0)</f>
        <v>2</v>
      </c>
      <c r="O62">
        <v>1</v>
      </c>
      <c r="P62">
        <f ca="1">2*VLOOKUP(10,'Aleatorios NoAcumulativos'!$A$112:$N$123,7,0)</f>
        <v>2</v>
      </c>
      <c r="R62">
        <f ca="1">VLOOKUP(8,'Aleatorios NoAcumulativos'!$A$96:$M$106,6,0)</f>
        <v>0</v>
      </c>
      <c r="AB62">
        <f ca="1">1+VLOOKUP(9,'Aleatorios NoAcumulativos'!$A$67:$K$75,6,0)</f>
        <v>2</v>
      </c>
      <c r="AC62">
        <f ca="1">VLOOKUP(4,'Aleatorios NoAcumulativos'!$A$34:$H$39,4,0)</f>
        <v>0</v>
      </c>
      <c r="AD62">
        <f ca="1">VLOOKUP(3,'Aleatorios NoAcumulativos'!$A$17:$F$20,4,0)</f>
        <v>0</v>
      </c>
      <c r="AE62">
        <f ca="1">1+VLOOKUP(6,'Aleatorios NoAcumulativos'!$A$44:$I$50,6,0)</f>
        <v>2</v>
      </c>
      <c r="AG62">
        <f ca="1">VLOOKUP(7,'Aleatorios NoAcumulativos'!$A$67:$K$75,5,0)</f>
        <v>0</v>
      </c>
      <c r="AH62">
        <f ca="1">VLOOKUP(10,'Aleatorios NoAcumulativos'!$A$129:$O$141,7,0)</f>
        <v>0</v>
      </c>
      <c r="AI62">
        <v>2</v>
      </c>
      <c r="AL62">
        <f ca="1">VLOOKUP(9,'Aleatorios NoAcumulativos'!$A$112:$N$123,6,0)</f>
        <v>0</v>
      </c>
      <c r="AM62">
        <f ca="1">VLOOKUP(9,'Aleatorios NoAcumulativos'!$A$112:$N$123,6,0)</f>
        <v>0</v>
      </c>
      <c r="AR62">
        <f ca="1">VLOOKUP(7,'Aleatorios NoAcumulativos'!$A$55:$J$62,5,0)</f>
        <v>0</v>
      </c>
      <c r="AT62">
        <f ca="1">VLOOKUP(9,'Aleatorios NoAcumulativos'!$A$81:$L$90,5,0)</f>
        <v>0</v>
      </c>
      <c r="AU62">
        <v>1</v>
      </c>
      <c r="BA62">
        <f ca="1">VLOOKUP(6,'Aleatorios NoAcumulativos'!$A$55:$J$62,6,0)</f>
        <v>0</v>
      </c>
    </row>
    <row r="63" spans="1:62" x14ac:dyDescent="0.25">
      <c r="A63" t="s">
        <v>59</v>
      </c>
      <c r="B63">
        <v>59</v>
      </c>
      <c r="C63">
        <v>0</v>
      </c>
      <c r="D63">
        <f ca="1">2*VLOOKUP(6,'Aleatorios NoAcumulativos'!$A$81:$L$90,6,0)</f>
        <v>0</v>
      </c>
      <c r="P63">
        <f ca="1">2*VLOOKUP(6,'Aleatorios NoAcumulativos'!$A$112:$N$123,7,0)</f>
        <v>2</v>
      </c>
      <c r="Q63">
        <f ca="1">1+VLOOKUP(2,'Aleatorios NoAcumulativos'!$A$25:$G$29,5,0)</f>
        <v>1</v>
      </c>
      <c r="AB63">
        <f ca="1">2+VLOOKUP(5,'Aleatorios NoAcumulativos'!$A$67:$K$75,6,0)</f>
        <v>2</v>
      </c>
      <c r="AC63">
        <f ca="1">VLOOKUP(3,'Aleatorios NoAcumulativos'!$A$34:$H$39,4,0)</f>
        <v>0</v>
      </c>
      <c r="AS63">
        <f ca="1">VLOOKUP(2,'Aleatorios NoAcumulativos'!$A$55:$J$62,6,0)</f>
        <v>0</v>
      </c>
      <c r="AU63">
        <f ca="1">VLOOKUP(6,'Aleatorios NoAcumulativos'!$A$81:$L$90,5,0)</f>
        <v>0</v>
      </c>
      <c r="AY63">
        <f ca="1">1+VLOOKUP(2,'Aleatorios NoAcumulativos'!$A$25:$G$29,4,0)</f>
        <v>1</v>
      </c>
      <c r="AZ63">
        <f ca="1">1+VLOOKUP(2,'Aleatorios NoAcumulativos'!$A$25:$G$29,4,0)</f>
        <v>1</v>
      </c>
    </row>
    <row r="64" spans="1:62" x14ac:dyDescent="0.25">
      <c r="A64" t="s">
        <v>60</v>
      </c>
      <c r="B64">
        <v>60</v>
      </c>
      <c r="C64">
        <v>0</v>
      </c>
      <c r="E64">
        <f ca="1">VLOOKUP(7,'Aleatorios NoAcumulativos'!$A$81:$L$90,6,0)</f>
        <v>1</v>
      </c>
      <c r="F64">
        <f ca="1">VLOOKUP(7,'Aleatorios NoAcumulativos'!$A$81:$L$90,6,0)</f>
        <v>1</v>
      </c>
      <c r="I64">
        <f ca="1">1+VLOOKUP(4,'Aleatorios NoAcumulativos'!$A$25:$G$29,5,0)</f>
        <v>2</v>
      </c>
      <c r="J64">
        <v>2</v>
      </c>
      <c r="K64">
        <v>1</v>
      </c>
      <c r="O64">
        <f ca="1">1+VLOOKUP(8,'Aleatorios NoAcumulativos'!$A$81:$L$90,7,0)</f>
        <v>2</v>
      </c>
      <c r="P64">
        <v>1</v>
      </c>
      <c r="Q64">
        <f ca="1">1+VLOOKUP(4,'Aleatorios NoAcumulativos'!$A$25:$G$29,5,0)</f>
        <v>2</v>
      </c>
      <c r="AB64">
        <f ca="1">1+VLOOKUP(7,'Aleatorios NoAcumulativos'!$A$67:$K$75,6,0)</f>
        <v>1</v>
      </c>
      <c r="AC64">
        <f ca="1">1+VLOOKUP(6,'Aleatorios NoAcumulativos'!$A$34:$H$39,5,0)</f>
        <v>1</v>
      </c>
      <c r="AD64">
        <f ca="1">2+VLOOKUP(5,'Aleatorios NoAcumulativos'!$A$25:$G$29,5,0)</f>
        <v>2</v>
      </c>
      <c r="AE64">
        <f ca="1">1+VLOOKUP(5,'Aleatorios NoAcumulativos'!$A$44:$I$50,6,0)</f>
        <v>2</v>
      </c>
      <c r="AF64">
        <f ca="1">1+VLOOKUP(4,'Aleatorios NoAcumulativos'!$A$25:$G$29,5,0)</f>
        <v>2</v>
      </c>
      <c r="AG64">
        <f ca="1">VLOOKUP(5,'Aleatorios NoAcumulativos'!$A$67:$K$75,5,0)</f>
        <v>0</v>
      </c>
      <c r="AK64">
        <f ca="1">VLOOKUP(8,'Aleatorios NoAcumulativos'!$A$96:$M$106,7,0)</f>
        <v>0</v>
      </c>
      <c r="AN64">
        <f ca="1">1+VLOOKUP(5,'Aleatorios NoAcumulativos'!$A$44:$I$50,5,0)</f>
        <v>2</v>
      </c>
      <c r="AO64">
        <f ca="1">1+VLOOKUP(5,'Aleatorios NoAcumulativos'!$A$44:$I$50,5,0)</f>
        <v>2</v>
      </c>
      <c r="AR64">
        <f ca="1">1+VLOOKUP(5,'Aleatorios NoAcumulativos'!A25:G29,5,0)</f>
        <v>1</v>
      </c>
      <c r="AS64">
        <v>1</v>
      </c>
      <c r="AU64">
        <f ca="1">1+VLOOKUP(8,'Aleatorios NoAcumulativos'!$A$81:$L$90,5,0)</f>
        <v>1</v>
      </c>
      <c r="AV64">
        <v>1</v>
      </c>
      <c r="AW64">
        <v>1</v>
      </c>
      <c r="AY64">
        <f ca="1">VLOOKUP(4,'Aleatorios NoAcumulativos'!$A$25:$G$29,4,0)</f>
        <v>0</v>
      </c>
      <c r="AZ64">
        <f ca="1">VLOOKUP(4,'Aleatorios NoAcumulativos'!$A$25:$G$29,4,0)</f>
        <v>0</v>
      </c>
      <c r="BA64">
        <f ca="1">VLOOKUP(5,'Aleatorios NoAcumulativos'!$A$55:$J$62,6,0)</f>
        <v>1</v>
      </c>
      <c r="BB64">
        <f ca="1">2*VLOOKUP(7,'Aleatorios NoAcumulativos'!$A$129:$O$141,7,0)</f>
        <v>0</v>
      </c>
      <c r="BC64">
        <f ca="1">2*VLOOKUP(7,'Aleatorios NoAcumulativos'!$A$129:$O$141,7,0)</f>
        <v>0</v>
      </c>
      <c r="BD64">
        <f ca="1">2*VLOOKUP(7,'Aleatorios NoAcumulativos'!$A$129:$O$141,7,0)</f>
        <v>0</v>
      </c>
      <c r="BE64">
        <f ca="1">2*VLOOKUP(7,'Aleatorios NoAcumulativos'!$A$129:$O$141,7,0)</f>
        <v>0</v>
      </c>
      <c r="BF64">
        <f ca="1">2*VLOOKUP(7,'Aleatorios NoAcumulativos'!$A$112:$M$123,7,0)</f>
        <v>0</v>
      </c>
      <c r="BG64">
        <f ca="1">2*VLOOKUP(7,'Aleatorios NoAcumulativos'!$A$112:$M$123,7,0)</f>
        <v>0</v>
      </c>
      <c r="BH64">
        <f ca="1">2*VLOOKUP(7,'Aleatorios NoAcumulativos'!$A$129:$O$141,7,0)</f>
        <v>0</v>
      </c>
      <c r="BI64">
        <f ca="1">2*VLOOKUP(7,'Aleatorios NoAcumulativos'!$A$129:$O$141,7,0)</f>
        <v>0</v>
      </c>
      <c r="BJ64">
        <f ca="1">VLOOKUP(4,'Aleatorios NoAcumulativos'!$A$34:$H$39,5,0)</f>
        <v>0</v>
      </c>
    </row>
    <row r="65" spans="1:62" x14ac:dyDescent="0.25">
      <c r="A65" t="s">
        <v>61</v>
      </c>
      <c r="B65">
        <v>61</v>
      </c>
      <c r="C65">
        <v>0</v>
      </c>
      <c r="D65">
        <f ca="1">2*VLOOKUP(3,'Aleatorios NoAcumulativos'!$A$81:$L$90,6,0)</f>
        <v>0</v>
      </c>
      <c r="K65">
        <f ca="1">2*VLOOKUP(2,'Aleatorios NoAcumulativos'!$A$81:$L$90,6,0)</f>
        <v>0</v>
      </c>
      <c r="P65">
        <f ca="1">2*VLOOKUP(3,'Aleatorios NoAcumulativos'!$A$112:$N$123,7,0)</f>
        <v>2</v>
      </c>
      <c r="Q65">
        <f ca="1">VLOOKUP(1,'Aleatorios NoAcumulativos'!$A$34:$H$39,5,0)</f>
        <v>1</v>
      </c>
      <c r="AA65">
        <f ca="1">2*VLOOKUP(5,'Aleatorios NoAcumulativos'!$A$96:$M$106,6,0)</f>
        <v>2</v>
      </c>
      <c r="AB65">
        <f ca="1">1+VLOOKUP(2,'Aleatorios NoAcumulativos'!$A$67:$K$75,6,0)</f>
        <v>2</v>
      </c>
      <c r="AG65">
        <f ca="1">VLOOKUP(1,'Aleatorios NoAcumulativos'!$A$67:$K$75,5,0)</f>
        <v>1</v>
      </c>
      <c r="AH65">
        <f ca="1">VLOOKUP(4,'Aleatorios NoAcumulativos'!$A$129:$O$141,7,0)</f>
        <v>1</v>
      </c>
      <c r="AT65">
        <f ca="1">VLOOKUP(2,'Aleatorios NoAcumulativos'!$A$81:$L$90,5,0)</f>
        <v>0</v>
      </c>
      <c r="AV65">
        <f ca="1">2*VLOOKUP(3,'Aleatorios NoAcumulativos'!$A$67:$K$75,6,0)</f>
        <v>0</v>
      </c>
      <c r="AW65">
        <f ca="1">2*VLOOKUP(3,'Aleatorios NoAcumulativos'!$A$67:$K$75,6,0)</f>
        <v>0</v>
      </c>
      <c r="BB65">
        <f ca="1">2+2*VLOOKUP(10,'Aleatorios NoAcumulativos'!$A$129:$O$141,7,0)</f>
        <v>2</v>
      </c>
      <c r="BC65">
        <f ca="1">2*VLOOKUP(10,'Aleatorios NoAcumulativos'!$A$129:$O$141,7,0)</f>
        <v>0</v>
      </c>
      <c r="BD65">
        <f ca="1">2*VLOOKUP(10,'Aleatorios NoAcumulativos'!$A$129:$O$141,7,0)</f>
        <v>0</v>
      </c>
      <c r="BE65">
        <f ca="1">2*VLOOKUP(10,'Aleatorios NoAcumulativos'!$A$129:$O$141,7,0)</f>
        <v>0</v>
      </c>
      <c r="BH65">
        <f ca="1">2*VLOOKUP(10,'Aleatorios NoAcumulativos'!$A$129:$O$141,7,0)</f>
        <v>0</v>
      </c>
    </row>
    <row r="66" spans="1:62" x14ac:dyDescent="0.25">
      <c r="A66" t="s">
        <v>62</v>
      </c>
      <c r="B66">
        <v>62</v>
      </c>
      <c r="C66">
        <v>0</v>
      </c>
      <c r="D66">
        <f ca="1">1+2*VLOOKUP(4,'Aleatorios NoAcumulativos'!$A$81:$L$90,6,0)</f>
        <v>1</v>
      </c>
      <c r="G66">
        <v>1</v>
      </c>
      <c r="H66">
        <v>1</v>
      </c>
      <c r="K66">
        <f ca="1">1+2*VLOOKUP(3,'Aleatorios NoAcumulativos'!$A$81:$L$90,6,0)</f>
        <v>1</v>
      </c>
      <c r="O66">
        <v>1</v>
      </c>
      <c r="P66">
        <f ca="1">1+2*VLOOKUP(4,'Aleatorios NoAcumulativos'!$A$112:$N$123,7,0)</f>
        <v>1</v>
      </c>
      <c r="Q66">
        <f ca="1">VLOOKUP(3,'Aleatorios NoAcumulativos'!$A$34:$H$39,5,0)</f>
        <v>1</v>
      </c>
      <c r="R66">
        <v>1</v>
      </c>
      <c r="AH66">
        <v>2</v>
      </c>
      <c r="AI66">
        <v>2</v>
      </c>
      <c r="AJ66">
        <v>2</v>
      </c>
      <c r="AK66">
        <v>1</v>
      </c>
      <c r="AL66">
        <v>1</v>
      </c>
      <c r="AM66">
        <v>1</v>
      </c>
      <c r="AP66">
        <f ca="1">VLOOKUP(3,'Aleatorios NoAcumulativos'!$A$34:$H$39,4,0)</f>
        <v>0</v>
      </c>
      <c r="AQ66">
        <f ca="1">VLOOKUP(3,'Aleatorios NoAcumulativos'!$A$34:$H$39,4,0)</f>
        <v>0</v>
      </c>
      <c r="AT66">
        <f ca="1">VLOOKUP(3,'Aleatorios NoAcumulativos'!$A$81:$L$90,5,0)</f>
        <v>0</v>
      </c>
      <c r="AV66">
        <f ca="1">1+2*VLOOKUP(4,'Aleatorios NoAcumulativos'!$A$67:$K$75,6,0)</f>
        <v>1</v>
      </c>
      <c r="AW66">
        <f ca="1">1+2*VLOOKUP(4,'Aleatorios NoAcumulativos'!$A$67:$K$75,6,0)</f>
        <v>1</v>
      </c>
      <c r="BB66">
        <f ca="1">2*VLOOKUP(12,'Aleatorios NoAcumulativos'!$A$129:$O$141,7,0)</f>
        <v>2</v>
      </c>
      <c r="BC66">
        <f ca="1">2*VLOOKUP(12,'Aleatorios NoAcumulativos'!$A$129:$O$141,7,0)</f>
        <v>2</v>
      </c>
      <c r="BD66">
        <f ca="1">2*VLOOKUP(12,'Aleatorios NoAcumulativos'!$A$129:$O$141,7,0)</f>
        <v>2</v>
      </c>
      <c r="BE66">
        <f ca="1">2*VLOOKUP(12,'Aleatorios NoAcumulativos'!$A$129:$O$141,7,0)</f>
        <v>2</v>
      </c>
      <c r="BH66">
        <f ca="1">2*VLOOKUP(13,'Aleatorios NoAcumulativos'!$A$129:$O$141,7,0)</f>
        <v>0</v>
      </c>
      <c r="BI66">
        <f ca="1">2*VLOOKUP(13,'Aleatorios NoAcumulativos'!$A$129:$O$141,7,0)</f>
        <v>0</v>
      </c>
    </row>
    <row r="67" spans="1:62" x14ac:dyDescent="0.25">
      <c r="A67" t="s">
        <v>63</v>
      </c>
      <c r="B67">
        <v>63</v>
      </c>
      <c r="C67">
        <v>0</v>
      </c>
      <c r="D67">
        <f ca="1">2*VLOOKUP(9,'Aleatorios NoAcumulativos'!$A$81:$L$90,6,0)</f>
        <v>0</v>
      </c>
      <c r="E67">
        <f ca="1">VLOOKUP(9,'Aleatorios NoAcumulativos'!$A$81:$L$90,6,0)</f>
        <v>0</v>
      </c>
      <c r="F67">
        <f ca="1">VLOOKUP(9,'Aleatorios NoAcumulativos'!$A$81:$L$90,6,0)</f>
        <v>0</v>
      </c>
      <c r="G67">
        <v>1</v>
      </c>
      <c r="H67">
        <f ca="1">VLOOKUP(12,'Aleatorios NoAcumulativos'!$A$129:$O$141,6,0)</f>
        <v>0</v>
      </c>
      <c r="I67">
        <f ca="1">VLOOKUP(5,'Aleatorios NoAcumulativos'!$A$25:$G$29,4,0)</f>
        <v>0</v>
      </c>
      <c r="J67">
        <v>1</v>
      </c>
      <c r="K67">
        <f ca="1">2*VLOOKUP(10,'Aleatorios NoAcumulativos'!$A$81:$L$90,6,0)</f>
        <v>2</v>
      </c>
      <c r="O67">
        <f ca="1">VLOOKUP(9,'Aleatorios NoAcumulativos'!$A$81:$L$90,7,0)</f>
        <v>0</v>
      </c>
      <c r="P67">
        <f ca="1">2*VLOOKUP(11,'Aleatorios NoAcumulativos'!$A$112:$N$123,7,0)</f>
        <v>0</v>
      </c>
      <c r="R67">
        <f ca="1">VLOOKUP(10,'Aleatorios NoAcumulativos'!$A$96:$M$106,6,0)</f>
        <v>1</v>
      </c>
      <c r="S67">
        <f ca="1">1+VLOOKUP(7,'Aleatorios NoAcumulativos'!$A$55:$J$62,4,0)</f>
        <v>1</v>
      </c>
      <c r="T67">
        <f ca="1">1+VLOOKUP(7,'Aleatorios NoAcumulativos'!$A$55:$J$62,4,0)</f>
        <v>1</v>
      </c>
      <c r="U67">
        <f ca="1">1+VLOOKUP(7,'Aleatorios NoAcumulativos'!$A$55:$J$62,4,0)</f>
        <v>1</v>
      </c>
      <c r="V67">
        <f ca="1">1+VLOOKUP(7,'Aleatorios NoAcumulativos'!$A$55:$J$62,4,0)</f>
        <v>1</v>
      </c>
      <c r="W67">
        <f ca="1">1+VLOOKUP(7,'Aleatorios NoAcumulativos'!$A$55:$J$62,4,0)</f>
        <v>1</v>
      </c>
      <c r="X67">
        <f ca="1">1+VLOOKUP(7,'Aleatorios NoAcumulativos'!$A$55:$J$62,4,0)</f>
        <v>1</v>
      </c>
      <c r="Y67">
        <f ca="1">1+VLOOKUP(7,'Aleatorios NoAcumulativos'!$A$55:$J$62,4,0)</f>
        <v>1</v>
      </c>
      <c r="Z67">
        <f ca="1">1+VLOOKUP(7,'Aleatorios NoAcumulativos'!$A$55:$J$62,4,0)</f>
        <v>1</v>
      </c>
      <c r="AC67">
        <f ca="1">VLOOKUP(5,'Aleatorios NoAcumulativos'!$A$34:$H$39,4,0)</f>
        <v>0</v>
      </c>
      <c r="AD67">
        <f ca="1">VLOOKUP(4,'Aleatorios NoAcumulativos'!$A$17:$F$20,4,0)</f>
        <v>0</v>
      </c>
      <c r="AE67">
        <f ca="1">1+VLOOKUP(7,'Aleatorios NoAcumulativos'!$A$44:$I$50,6,0)</f>
        <v>1</v>
      </c>
      <c r="AF67">
        <f ca="1">VLOOKUP(5,'Aleatorios NoAcumulativos'!$A$25:$G$29,4,0)</f>
        <v>0</v>
      </c>
      <c r="AG67">
        <f ca="1">VLOOKUP(8,'Aleatorios NoAcumulativos'!$A$67:$K$75,5,0)</f>
        <v>0</v>
      </c>
      <c r="AH67">
        <f ca="1">1+VLOOKUP(13,'Aleatorios NoAcumulativos'!$A$129:$O$141,7,0)</f>
        <v>1</v>
      </c>
      <c r="AI67">
        <v>2</v>
      </c>
      <c r="AJ67">
        <f ca="1">2+VLOOKUP(7,'Aleatorios NoAcumulativos'!$A$67:$K$75,7,0)</f>
        <v>2</v>
      </c>
      <c r="AK67">
        <f ca="1">2+VLOOKUP(9,'Aleatorios NoAcumulativos'!$A$96:$M$106,7,0)</f>
        <v>3</v>
      </c>
      <c r="AL67">
        <f ca="1">VLOOKUP(11,'Aleatorios NoAcumulativos'!$A$112:$N$123,6,0)</f>
        <v>0</v>
      </c>
      <c r="AM67">
        <f ca="1">VLOOKUP(11,'Aleatorios NoAcumulativos'!$A$112:$N$123,6,0)</f>
        <v>0</v>
      </c>
      <c r="AN67">
        <f ca="1">1+VLOOKUP(6,'Aleatorios NoAcumulativos'!$A$44:$I$50,5,0)</f>
        <v>1</v>
      </c>
      <c r="AO67">
        <f ca="1">1+VLOOKUP(6,'Aleatorios NoAcumulativos'!$A$44:$I$50,5,0)</f>
        <v>1</v>
      </c>
      <c r="AP67">
        <f ca="1">VLOOKUP(5,'Aleatorios NoAcumulativos'!$A$34:$H$39,4,0)</f>
        <v>0</v>
      </c>
      <c r="AQ67">
        <f ca="1">VLOOKUP(5,'Aleatorios NoAcumulativos'!$A$34:$H$39,4,0)</f>
        <v>0</v>
      </c>
      <c r="AV67">
        <f ca="1">1+2*VLOOKUP(8,'Aleatorios NoAcumulativos'!$A$67:$K$75,6,0)</f>
        <v>1</v>
      </c>
      <c r="AW67">
        <f ca="1">1+2*VLOOKUP(8,'Aleatorios NoAcumulativos'!$A$67:$K$75,6,0)</f>
        <v>1</v>
      </c>
      <c r="BA67">
        <f ca="1">1+VLOOKUP(8,'Aleatorios NoAcumulativos'!$A$55:$J$62,6,0)</f>
        <v>2</v>
      </c>
      <c r="BH67">
        <f ca="1">2*VLOOKUP(6,'Aleatorios NoAcumulativos'!$A$129:$O$141,7,0)</f>
        <v>0</v>
      </c>
    </row>
    <row r="68" spans="1:62" x14ac:dyDescent="0.25">
      <c r="A68" t="s">
        <v>64</v>
      </c>
      <c r="B68">
        <v>64</v>
      </c>
      <c r="C68">
        <v>0</v>
      </c>
      <c r="J68">
        <v>1</v>
      </c>
      <c r="AT68">
        <f ca="1">VLOOKUP(10,'Aleatorios NoAcumulativos'!$A$81:$L$90,5,0)</f>
        <v>1</v>
      </c>
      <c r="AU68">
        <f ca="1">VLOOKUP(10,'Aleatorios NoAcumulativos'!$A$81:$L$90,5,0)</f>
        <v>1</v>
      </c>
      <c r="BJ68">
        <f ca="1">2+VLOOKUP(6,'Aleatorios NoAcumulativos'!$A$34:$H$39,5,0)</f>
        <v>2</v>
      </c>
    </row>
    <row r="70" spans="1:62" x14ac:dyDescent="0.25">
      <c r="A70" t="s">
        <v>70</v>
      </c>
      <c r="D70">
        <f t="shared" ref="D70:L70" ca="1" si="9">SUM(D31:D68)</f>
        <v>10</v>
      </c>
      <c r="E70">
        <f t="shared" ca="1" si="9"/>
        <v>7</v>
      </c>
      <c r="F70">
        <f t="shared" ca="1" si="9"/>
        <v>7</v>
      </c>
      <c r="G70">
        <f t="shared" ca="1" si="9"/>
        <v>7</v>
      </c>
      <c r="H70">
        <f t="shared" ca="1" si="9"/>
        <v>12</v>
      </c>
      <c r="I70">
        <f t="shared" ca="1" si="9"/>
        <v>14</v>
      </c>
      <c r="J70">
        <f t="shared" ca="1" si="9"/>
        <v>12</v>
      </c>
      <c r="K70">
        <f t="shared" ca="1" si="9"/>
        <v>13</v>
      </c>
      <c r="L70">
        <f t="shared" ca="1" si="9"/>
        <v>14</v>
      </c>
      <c r="M70">
        <f t="shared" ref="M70:AL70" si="10">SUM(M31:M68)</f>
        <v>2</v>
      </c>
      <c r="N70">
        <f t="shared" si="10"/>
        <v>2</v>
      </c>
      <c r="O70">
        <f t="shared" ca="1" si="10"/>
        <v>12</v>
      </c>
      <c r="P70">
        <f t="shared" ca="1" si="10"/>
        <v>14</v>
      </c>
      <c r="Q70">
        <f t="shared" ca="1" si="10"/>
        <v>10</v>
      </c>
      <c r="R70">
        <f t="shared" ca="1" si="10"/>
        <v>11</v>
      </c>
      <c r="S70">
        <f t="shared" ca="1" si="10"/>
        <v>10</v>
      </c>
      <c r="T70">
        <f t="shared" ref="T70:Z70" ca="1" si="11">SUM(T31:T68)</f>
        <v>10</v>
      </c>
      <c r="U70">
        <f t="shared" ca="1" si="11"/>
        <v>10</v>
      </c>
      <c r="V70">
        <f t="shared" ca="1" si="11"/>
        <v>10</v>
      </c>
      <c r="W70">
        <f t="shared" ca="1" si="11"/>
        <v>10</v>
      </c>
      <c r="X70">
        <f t="shared" ca="1" si="11"/>
        <v>10</v>
      </c>
      <c r="Y70">
        <f t="shared" ca="1" si="11"/>
        <v>10</v>
      </c>
      <c r="Z70">
        <f t="shared" ca="1" si="11"/>
        <v>10</v>
      </c>
      <c r="AA70">
        <f t="shared" ca="1" si="10"/>
        <v>15</v>
      </c>
      <c r="AB70">
        <f t="shared" ca="1" si="10"/>
        <v>15</v>
      </c>
      <c r="AC70">
        <f t="shared" ca="1" si="10"/>
        <v>13</v>
      </c>
      <c r="AD70">
        <f t="shared" ca="1" si="10"/>
        <v>14</v>
      </c>
      <c r="AE70">
        <f t="shared" ca="1" si="10"/>
        <v>14</v>
      </c>
      <c r="AF70">
        <f t="shared" ref="AF70" ca="1" si="12">SUM(AF31:AF68)</f>
        <v>14</v>
      </c>
      <c r="AG70">
        <f t="shared" ca="1" si="10"/>
        <v>12</v>
      </c>
      <c r="AH70">
        <f t="shared" ca="1" si="10"/>
        <v>10</v>
      </c>
      <c r="AI70">
        <f t="shared" ca="1" si="10"/>
        <v>12</v>
      </c>
      <c r="AJ70">
        <f t="shared" ca="1" si="10"/>
        <v>15</v>
      </c>
      <c r="AK70">
        <f t="shared" ca="1" si="10"/>
        <v>12</v>
      </c>
      <c r="AL70">
        <f t="shared" ca="1" si="10"/>
        <v>10</v>
      </c>
      <c r="AM70">
        <f t="shared" ref="AM70:AN70" ca="1" si="13">SUM(AM31:AM68)</f>
        <v>10</v>
      </c>
      <c r="AN70">
        <f t="shared" ca="1" si="13"/>
        <v>14</v>
      </c>
      <c r="AO70">
        <f t="shared" ref="AO70:AP70" ca="1" si="14">SUM(AO31:AO68)</f>
        <v>14</v>
      </c>
      <c r="AP70">
        <f t="shared" ca="1" si="14"/>
        <v>12</v>
      </c>
      <c r="AQ70">
        <f t="shared" ref="AQ70:AS70" ca="1" si="15">SUM(AQ31:AQ68)</f>
        <v>14</v>
      </c>
      <c r="AR70">
        <f t="shared" ca="1" si="15"/>
        <v>14</v>
      </c>
      <c r="AS70">
        <f t="shared" ca="1" si="15"/>
        <v>12</v>
      </c>
      <c r="AT70">
        <f t="shared" ref="AT70:BJ70" ca="1" si="16">SUM(AT31:AT68)</f>
        <v>10</v>
      </c>
      <c r="AU70">
        <f t="shared" ca="1" si="16"/>
        <v>13</v>
      </c>
      <c r="AV70">
        <f t="shared" ca="1" si="16"/>
        <v>10</v>
      </c>
      <c r="AW70">
        <f t="shared" ca="1" si="16"/>
        <v>10</v>
      </c>
      <c r="AX70">
        <f t="shared" ca="1" si="16"/>
        <v>8</v>
      </c>
      <c r="AY70">
        <f t="shared" ca="1" si="16"/>
        <v>9</v>
      </c>
      <c r="AZ70">
        <f t="shared" ca="1" si="16"/>
        <v>9</v>
      </c>
      <c r="BA70">
        <f t="shared" ca="1" si="16"/>
        <v>5</v>
      </c>
      <c r="BB70">
        <f t="shared" ca="1" si="16"/>
        <v>13</v>
      </c>
      <c r="BC70">
        <f t="shared" ca="1" si="16"/>
        <v>13</v>
      </c>
      <c r="BD70">
        <f t="shared" ca="1" si="16"/>
        <v>13</v>
      </c>
      <c r="BE70">
        <f t="shared" ca="1" si="16"/>
        <v>13</v>
      </c>
      <c r="BF70">
        <f t="shared" ca="1" si="16"/>
        <v>13</v>
      </c>
      <c r="BG70">
        <f t="shared" ca="1" si="16"/>
        <v>13</v>
      </c>
      <c r="BH70">
        <f t="shared" ca="1" si="16"/>
        <v>13</v>
      </c>
      <c r="BI70">
        <f t="shared" ca="1" si="16"/>
        <v>13</v>
      </c>
      <c r="BJ70">
        <f t="shared" ca="1" si="16"/>
        <v>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R68"/>
  <sheetViews>
    <sheetView workbookViewId="0">
      <pane ySplit="1" topLeftCell="A49" activePane="bottomLeft" state="frozen"/>
      <selection pane="bottomLeft" sqref="A1:R68"/>
    </sheetView>
  </sheetViews>
  <sheetFormatPr baseColWidth="10" defaultRowHeight="15" x14ac:dyDescent="0.25"/>
  <cols>
    <col min="1" max="1" width="12.28515625" customWidth="1"/>
    <col min="2" max="17" width="4.28515625" customWidth="1"/>
    <col min="18" max="18" width="4.5703125" customWidth="1"/>
  </cols>
  <sheetData>
    <row r="1" spans="1:18" x14ac:dyDescent="0.25">
      <c r="B1" t="s">
        <v>132</v>
      </c>
      <c r="C1" t="s">
        <v>136</v>
      </c>
      <c r="D1" t="s">
        <v>139</v>
      </c>
      <c r="E1" t="s">
        <v>140</v>
      </c>
      <c r="F1" t="s">
        <v>137</v>
      </c>
      <c r="G1" t="s">
        <v>74</v>
      </c>
      <c r="H1" t="s">
        <v>87</v>
      </c>
      <c r="I1" t="s">
        <v>89</v>
      </c>
      <c r="J1" t="s">
        <v>141</v>
      </c>
      <c r="K1" t="s">
        <v>142</v>
      </c>
      <c r="L1" t="s">
        <v>143</v>
      </c>
      <c r="M1" t="s">
        <v>146</v>
      </c>
      <c r="N1" t="s">
        <v>145</v>
      </c>
      <c r="O1" t="s">
        <v>148</v>
      </c>
      <c r="P1" t="s">
        <v>144</v>
      </c>
      <c r="Q1" t="s">
        <v>147</v>
      </c>
      <c r="R1" t="s">
        <v>149</v>
      </c>
    </row>
    <row r="3" spans="1:18" x14ac:dyDescent="0.25">
      <c r="A3" t="s">
        <v>0</v>
      </c>
      <c r="C3">
        <f ca="1">3*VLOOKUP(5,'Aleatorios NoAcumulativos'!$A$55:$J$62,6,0)</f>
        <v>3</v>
      </c>
      <c r="F3">
        <f ca="1">3+4*VLOOKUP(9,'Aleatorios NoAcumulativos'!$A$112:$N$123,5,0)</f>
        <v>3</v>
      </c>
      <c r="R3">
        <f ca="1">5+4*VLOOKUP(7,'Aleatorios NoAcumulativos'!$A$112:$N$123,6,0)</f>
        <v>5</v>
      </c>
    </row>
    <row r="4" spans="1:18" x14ac:dyDescent="0.25">
      <c r="A4" t="s">
        <v>1</v>
      </c>
      <c r="C4">
        <f ca="1">3*VLOOKUP(4,'Aleatorios NoAcumulativos'!$A$55:$J$62,6,0)</f>
        <v>3</v>
      </c>
      <c r="F4">
        <f ca="1">3+4*VLOOKUP(7,'Aleatorios NoAcumulativos'!$A$112:$N$123,5,0)</f>
        <v>3</v>
      </c>
      <c r="R4">
        <f ca="1">4+4*VLOOKUP(4,'Aleatorios NoAcumulativos'!$A$112:$N$123,6,0)</f>
        <v>4</v>
      </c>
    </row>
    <row r="5" spans="1:18" x14ac:dyDescent="0.25">
      <c r="A5" t="s">
        <v>2</v>
      </c>
    </row>
    <row r="6" spans="1:18" x14ac:dyDescent="0.25">
      <c r="A6" t="s">
        <v>3</v>
      </c>
      <c r="C6">
        <f ca="1">2+3*VLOOKUP(1,'Aleatorios NoAcumulativos'!$A$55:$J$62,6,0)</f>
        <v>2</v>
      </c>
      <c r="F6">
        <f ca="1">4*VLOOKUP(1,'Aleatorios NoAcumulativos'!$A$112:$N$123,5,0)</f>
        <v>0</v>
      </c>
      <c r="G6">
        <f ca="1">3*VLOOKUP(1,'Aleatorios NoAcumulativos'!$A$44:$I$50,6,0)</f>
        <v>0</v>
      </c>
      <c r="H6">
        <f ca="1">3*VLOOKUP(1,'Aleatorios NoAcumulativos'!$A$44:$I$50,6,0)</f>
        <v>0</v>
      </c>
      <c r="I6">
        <f ca="1">3*VLOOKUP(1,'Aleatorios NoAcumulativos2'!$A$55:$J$62,5,0)</f>
        <v>0</v>
      </c>
      <c r="R6">
        <f ca="1">2+4*VLOOKUP(1,'Aleatorios NoAcumulativos'!$A$112:$N$123,6,0)</f>
        <v>2</v>
      </c>
    </row>
    <row r="7" spans="1:18" x14ac:dyDescent="0.25">
      <c r="A7" t="s">
        <v>4</v>
      </c>
      <c r="C7">
        <f ca="1">3*VLOOKUP(3,'Aleatorios NoAcumulativos'!$A$55:$J$62,6,0)</f>
        <v>0</v>
      </c>
      <c r="F7">
        <f ca="1">4*VLOOKUP(6,'Aleatorios NoAcumulativos'!$A$112:$N$123,5,0)</f>
        <v>0</v>
      </c>
    </row>
    <row r="8" spans="1:18" x14ac:dyDescent="0.25">
      <c r="A8" t="s">
        <v>5</v>
      </c>
      <c r="B8">
        <f ca="1">3*VLOOKUP(1,'Aleatorios NoAcumulativos'!$A$44:$I$50,6,0)</f>
        <v>0</v>
      </c>
      <c r="D8">
        <f ca="1">5*VLOOKUP(1,'Aleatorios NoAcumulativos'!$A$44:$I$50,6,0)</f>
        <v>0</v>
      </c>
      <c r="E8">
        <f ca="1">5*VLOOKUP(1,'Aleatorios NoAcumulativos'!$A$44:$I$50,6,0)</f>
        <v>0</v>
      </c>
      <c r="G8">
        <f ca="1">3*VLOOKUP(2,'Aleatorios NoAcumulativos'!$A$44:$I$50,6,0)</f>
        <v>3</v>
      </c>
      <c r="H8">
        <f ca="1">3*VLOOKUP(2,'Aleatorios NoAcumulativos'!$A$44:$I$50,6,0)</f>
        <v>3</v>
      </c>
      <c r="J8">
        <f ca="1">1+3*VLOOKUP(1,'Aleatorios NoAcumulativos'!$A$34:$H$39,5,0)</f>
        <v>4</v>
      </c>
      <c r="K8">
        <f ca="1">1+3*VLOOKUP(1,'Aleatorios NoAcumulativos'!$A$34:$H$39,5,0)</f>
        <v>4</v>
      </c>
      <c r="L8">
        <f ca="1">1+3*VLOOKUP(1,'Aleatorios NoAcumulativos'!$A$34:$H$39,5,0)</f>
        <v>4</v>
      </c>
      <c r="M8">
        <f ca="1">1+3*VLOOKUP(1,'Aleatorios NoAcumulativos'!$A$34:$H$39,5,0)</f>
        <v>4</v>
      </c>
      <c r="N8">
        <f ca="1">1+3*VLOOKUP(1,'Aleatorios NoAcumulativos'!$A$34:$H$39,5,0)</f>
        <v>4</v>
      </c>
      <c r="O8">
        <f ca="1">1+3*VLOOKUP(1,'Aleatorios NoAcumulativos'!$A$34:$H$39,5,0)</f>
        <v>4</v>
      </c>
      <c r="P8">
        <f ca="1">1+3*VLOOKUP(1,'Aleatorios NoAcumulativos'!$A$34:$H$39,5,0)</f>
        <v>4</v>
      </c>
      <c r="Q8">
        <f ca="1">1+3*VLOOKUP(1,'Aleatorios NoAcumulativos'!$A$34:$H$39,5,0)</f>
        <v>4</v>
      </c>
    </row>
    <row r="9" spans="1:18" x14ac:dyDescent="0.25">
      <c r="A9" t="s">
        <v>7</v>
      </c>
      <c r="F9">
        <f ca="1">3+4*VLOOKUP(12,'Aleatorios NoAcumulativos'!$A$112:$N$123,5,0)</f>
        <v>3</v>
      </c>
      <c r="I9">
        <f ca="1">1+3*VLOOKUP(8,'Aleatorios NoAcumulativos2'!$A$55:$J$62,5,0)</f>
        <v>4</v>
      </c>
      <c r="R9">
        <f ca="1">2+4*VLOOKUP(12,'Aleatorios NoAcumulativos'!$A$112:$N$123,6,0)</f>
        <v>2</v>
      </c>
    </row>
    <row r="10" spans="1:18" x14ac:dyDescent="0.25">
      <c r="A10" t="s">
        <v>8</v>
      </c>
      <c r="C10">
        <v>3</v>
      </c>
      <c r="F10">
        <f ca="1">4*VLOOKUP(5,'Aleatorios NoAcumulativos'!$A$112:$N$123,5,0)</f>
        <v>0</v>
      </c>
    </row>
    <row r="11" spans="1:18" x14ac:dyDescent="0.25">
      <c r="A11" t="s">
        <v>65</v>
      </c>
      <c r="B11">
        <f ca="1">4+3*VLOOKUP(5,'Aleatorios NoAcumulativos'!$A$44:$I$50,6,0)</f>
        <v>7</v>
      </c>
      <c r="D11">
        <f ca="1">5*VLOOKUP(4,'Aleatorios NoAcumulativos'!$A$44:$I$50,6,0)</f>
        <v>0</v>
      </c>
      <c r="E11">
        <f ca="1">5*VLOOKUP(4,'Aleatorios NoAcumulativos'!$A$44:$I$50,6,0)</f>
        <v>0</v>
      </c>
      <c r="F11">
        <f ca="1">3+4*VLOOKUP(10,'Aleatorios NoAcumulativos'!$A$112:$N$123,5,0)</f>
        <v>7</v>
      </c>
      <c r="G11">
        <v>2</v>
      </c>
      <c r="H11">
        <v>2</v>
      </c>
      <c r="J11">
        <f ca="1">4+3*VLOOKUP(3,'Aleatorios NoAcumulativos'!$A$34:$H$39,5,0)</f>
        <v>7</v>
      </c>
      <c r="K11">
        <f ca="1">4+3*VLOOKUP(3,'Aleatorios NoAcumulativos'!$A$34:$H$39,5,0)</f>
        <v>7</v>
      </c>
      <c r="L11">
        <f ca="1">4+3*VLOOKUP(3,'Aleatorios NoAcumulativos'!$A$34:$H$39,5,0)</f>
        <v>7</v>
      </c>
      <c r="M11">
        <f ca="1">4+3*VLOOKUP(3,'Aleatorios NoAcumulativos'!$A$34:$H$39,5,0)</f>
        <v>7</v>
      </c>
      <c r="N11">
        <f ca="1">4+3*VLOOKUP(3,'Aleatorios NoAcumulativos'!$A$34:$H$39,5,0)</f>
        <v>7</v>
      </c>
      <c r="O11">
        <f ca="1">4+3*VLOOKUP(3,'Aleatorios NoAcumulativos'!$A$34:$H$39,5,0)</f>
        <v>7</v>
      </c>
      <c r="P11">
        <f ca="1">4+3*VLOOKUP(3,'Aleatorios NoAcumulativos'!$A$34:$H$39,5,0)</f>
        <v>7</v>
      </c>
      <c r="Q11">
        <f ca="1">4+3*VLOOKUP(3,'Aleatorios NoAcumulativos'!$A$34:$H$39,5,0)</f>
        <v>7</v>
      </c>
    </row>
    <row r="12" spans="1:18" x14ac:dyDescent="0.25">
      <c r="A12" t="s">
        <v>66</v>
      </c>
      <c r="D12">
        <f ca="1">5*VLOOKUP(6,'Aleatorios NoAcumulativos'!$A$44:$I$50,6,0)</f>
        <v>5</v>
      </c>
      <c r="E12">
        <f ca="1">5*VLOOKUP(6,'Aleatorios NoAcumulativos'!$A$44:$I$50,6,0)</f>
        <v>5</v>
      </c>
      <c r="G12">
        <f ca="1">3*VLOOKUP(5,'Aleatorios NoAcumulativos'!$A$44:$I$50,6,0)</f>
        <v>3</v>
      </c>
      <c r="H12">
        <f ca="1">3*VLOOKUP(5,'Aleatorios NoAcumulativos'!$A$44:$I$50,6,0)</f>
        <v>3</v>
      </c>
      <c r="J12">
        <f ca="1">3*VLOOKUP(5,'Aleatorios NoAcumulativos'!$A$34:$H$39,5,0)</f>
        <v>0</v>
      </c>
      <c r="K12">
        <f ca="1">3*VLOOKUP(5,'Aleatorios NoAcumulativos'!$A$34:$H$39,5,0)</f>
        <v>0</v>
      </c>
      <c r="L12">
        <f ca="1">3*VLOOKUP(5,'Aleatorios NoAcumulativos'!$A$34:$H$39,5,0)</f>
        <v>0</v>
      </c>
      <c r="M12">
        <f ca="1">3*VLOOKUP(5,'Aleatorios NoAcumulativos'!$A$34:$H$39,5,0)</f>
        <v>0</v>
      </c>
      <c r="N12">
        <f ca="1">3*VLOOKUP(5,'Aleatorios NoAcumulativos'!$A$34:$H$39,5,0)</f>
        <v>0</v>
      </c>
      <c r="O12">
        <f ca="1">3*VLOOKUP(5,'Aleatorios NoAcumulativos'!$A$34:$H$39,5,0)</f>
        <v>0</v>
      </c>
      <c r="P12">
        <f ca="1">3*VLOOKUP(5,'Aleatorios NoAcumulativos'!$A$34:$H$39,5,0)</f>
        <v>0</v>
      </c>
      <c r="Q12">
        <f ca="1">3*VLOOKUP(5,'Aleatorios NoAcumulativos'!$A$34:$H$39,5,0)</f>
        <v>0</v>
      </c>
    </row>
    <row r="13" spans="1:18" x14ac:dyDescent="0.25">
      <c r="A13" t="s">
        <v>9</v>
      </c>
      <c r="B13">
        <f ca="1">3*VLOOKUP(2,'Aleatorios NoAcumulativos'!$A$44:$I$50,6,0)</f>
        <v>3</v>
      </c>
      <c r="C13">
        <f ca="1">2+3*VLOOKUP(2,'Aleatorios NoAcumulativos'!$A$55:$J$62,6,0)</f>
        <v>2</v>
      </c>
      <c r="D13">
        <f ca="1">5*VLOOKUP(2,'Aleatorios NoAcumulativos'!$A$44:$I$50,6,0)</f>
        <v>5</v>
      </c>
      <c r="E13">
        <f ca="1">5*VLOOKUP(2,'Aleatorios NoAcumulativos'!$A$44:$I$50,6,0)</f>
        <v>5</v>
      </c>
      <c r="F13">
        <f ca="1">4*VLOOKUP(3,'Aleatorios NoAcumulativos'!$A$112:$N$123,5,0)</f>
        <v>4</v>
      </c>
      <c r="I13">
        <f ca="1">3*VLOOKUP(3,'Aleatorios NoAcumulativos2'!$A$55:$J$62,5,0)</f>
        <v>3</v>
      </c>
      <c r="R13">
        <f ca="1">4*VLOOKUP(3,'Aleatorios NoAcumulativos'!$A$112:$N$123,6,0)</f>
        <v>4</v>
      </c>
    </row>
    <row r="14" spans="1:18" x14ac:dyDescent="0.25">
      <c r="A14" t="s">
        <v>10</v>
      </c>
      <c r="B14">
        <f ca="1">3*VLOOKUP(3,'Aleatorios NoAcumulativos'!$A$44:$I$50,6,0)</f>
        <v>0</v>
      </c>
      <c r="F14">
        <f ca="1">4*VLOOKUP(4,'Aleatorios NoAcumulativos'!$A$112:$N$123,5,0)</f>
        <v>0</v>
      </c>
    </row>
    <row r="15" spans="1:18" x14ac:dyDescent="0.25">
      <c r="A15" t="s">
        <v>67</v>
      </c>
      <c r="D15">
        <f ca="1">5*VLOOKUP(7,'Aleatorios NoAcumulativos'!$A$44:$I$50,6,0)</f>
        <v>0</v>
      </c>
      <c r="E15">
        <f ca="1">5*VLOOKUP(7,'Aleatorios NoAcumulativos'!$A$44:$I$50,6,0)</f>
        <v>0</v>
      </c>
      <c r="G15">
        <f ca="1">2+3*VLOOKUP(7,'Aleatorios NoAcumulativos'!$A$44:$I$50,6,0)</f>
        <v>2</v>
      </c>
      <c r="H15">
        <f ca="1">2+3*VLOOKUP(7,'Aleatorios NoAcumulativos'!$A$44:$I$50,6,0)</f>
        <v>2</v>
      </c>
      <c r="J15">
        <f ca="1">3+3*VLOOKUP(6,'Aleatorios NoAcumulativos'!$A$34:$H$39,5,0)</f>
        <v>3</v>
      </c>
      <c r="K15">
        <f ca="1">3+3*VLOOKUP(6,'Aleatorios NoAcumulativos'!$A$34:$H$39,5,0)</f>
        <v>3</v>
      </c>
      <c r="L15">
        <f ca="1">3+3*VLOOKUP(6,'Aleatorios NoAcumulativos'!$A$34:$H$39,5,0)</f>
        <v>3</v>
      </c>
      <c r="M15">
        <f ca="1">3+3*VLOOKUP(6,'Aleatorios NoAcumulativos'!$A$34:$H$39,5,0)</f>
        <v>3</v>
      </c>
      <c r="N15">
        <f ca="1">3+3*VLOOKUP(6,'Aleatorios NoAcumulativos'!$A$34:$H$39,5,0)</f>
        <v>3</v>
      </c>
      <c r="O15">
        <f ca="1">3+3*VLOOKUP(6,'Aleatorios NoAcumulativos'!$A$34:$H$39,5,0)</f>
        <v>3</v>
      </c>
      <c r="P15">
        <f ca="1">3+3*VLOOKUP(6,'Aleatorios NoAcumulativos'!$A$34:$H$39,5,0)</f>
        <v>3</v>
      </c>
      <c r="Q15">
        <f ca="1">3+3*VLOOKUP(6,'Aleatorios NoAcumulativos'!$A$34:$H$39,5,0)</f>
        <v>3</v>
      </c>
    </row>
    <row r="16" spans="1:18" x14ac:dyDescent="0.25">
      <c r="A16" t="s">
        <v>11</v>
      </c>
      <c r="C16">
        <v>4</v>
      </c>
      <c r="D16">
        <f ca="1">4+5*VLOOKUP(3,'Aleatorios NoAcumulativos'!$A$44:$I$50,6,0)</f>
        <v>4</v>
      </c>
      <c r="E16">
        <f ca="1">4+5*VLOOKUP(3,'Aleatorios NoAcumulativos'!$A$44:$I$50,6,0)</f>
        <v>4</v>
      </c>
      <c r="F16">
        <f ca="1">4*VLOOKUP(8,'Aleatorios NoAcumulativos'!$A$112:$N$123,5,0)</f>
        <v>0</v>
      </c>
      <c r="I16">
        <f ca="1">4+3*VLOOKUP(4,'Aleatorios NoAcumulativos2'!$A$55:$J$62,5,0)</f>
        <v>4</v>
      </c>
    </row>
    <row r="17" spans="1:18" x14ac:dyDescent="0.25">
      <c r="A17" t="s">
        <v>12</v>
      </c>
      <c r="C17">
        <f ca="1">3*VLOOKUP(8,'Aleatorios NoAcumulativos'!$A$55:$J$62,6,0)</f>
        <v>3</v>
      </c>
      <c r="R17">
        <f ca="1">4*VLOOKUP(9,'Aleatorios NoAcumulativos'!$A$112:$N$123,6,0)</f>
        <v>0</v>
      </c>
    </row>
    <row r="18" spans="1:18" x14ac:dyDescent="0.25">
      <c r="A18" t="s">
        <v>13</v>
      </c>
      <c r="B18">
        <v>1</v>
      </c>
      <c r="F18">
        <f ca="1">4*VLOOKUP(2,'Aleatorios NoAcumulativos'!$A$112:$N$123,5,0)</f>
        <v>0</v>
      </c>
      <c r="I18">
        <f ca="1">3*VLOOKUP(2,'Aleatorios NoAcumulativos2'!$A$55:$J$62,5,0)</f>
        <v>0</v>
      </c>
      <c r="R18">
        <f ca="1">2+4*VLOOKUP(2,'Aleatorios NoAcumulativos'!$A$112:$N$123,6,0)</f>
        <v>6</v>
      </c>
    </row>
    <row r="19" spans="1:18" x14ac:dyDescent="0.25">
      <c r="A19" t="s">
        <v>14</v>
      </c>
      <c r="C19">
        <f ca="1">3*VLOOKUP(6,'Aleatorios NoAcumulativos'!$A$55:$J$62,6,0)</f>
        <v>0</v>
      </c>
      <c r="I19">
        <f ca="1">6+3*VLOOKUP(5,'Aleatorios NoAcumulativos2'!$A$55:$J$62,5,0)</f>
        <v>6</v>
      </c>
    </row>
    <row r="20" spans="1:18" x14ac:dyDescent="0.25">
      <c r="A20" t="s">
        <v>15</v>
      </c>
      <c r="C20">
        <f ca="1">3+3*VLOOKUP(7,'Aleatorios NoAcumulativos'!$A$55:$J$62,6,0)</f>
        <v>3</v>
      </c>
      <c r="D20">
        <f ca="1">5*VLOOKUP(5,'Aleatorios NoAcumulativos'!$A$44:$I$50,6,0)</f>
        <v>5</v>
      </c>
      <c r="E20">
        <f ca="1">5*VLOOKUP(5,'Aleatorios NoAcumulativos'!$A$44:$I$50,6,0)</f>
        <v>5</v>
      </c>
      <c r="I20">
        <f ca="1">2+3*VLOOKUP(6,'Aleatorios NoAcumulativos2'!$A$55:$J$62,5,0)</f>
        <v>2</v>
      </c>
      <c r="J20">
        <f ca="1">3*VLOOKUP(4,'Aleatorios NoAcumulativos'!$A$34:$H$39,5,0)</f>
        <v>0</v>
      </c>
      <c r="K20">
        <f ca="1">3*VLOOKUP(4,'Aleatorios NoAcumulativos'!$A$34:$H$39,5,0)</f>
        <v>0</v>
      </c>
      <c r="L20">
        <f ca="1">3*VLOOKUP(4,'Aleatorios NoAcumulativos'!$A$34:$H$39,5,0)</f>
        <v>0</v>
      </c>
      <c r="M20">
        <f ca="1">3*VLOOKUP(4,'Aleatorios NoAcumulativos'!$A$34:$H$39,5,0)</f>
        <v>0</v>
      </c>
      <c r="N20">
        <f ca="1">3*VLOOKUP(4,'Aleatorios NoAcumulativos'!$A$34:$H$39,5,0)</f>
        <v>0</v>
      </c>
      <c r="O20">
        <f ca="1">3*VLOOKUP(4,'Aleatorios NoAcumulativos'!$A$34:$H$39,5,0)</f>
        <v>0</v>
      </c>
      <c r="P20">
        <f ca="1">3*VLOOKUP(4,'Aleatorios NoAcumulativos'!$A$34:$H$39,5,0)</f>
        <v>0</v>
      </c>
      <c r="Q20">
        <f ca="1">3*VLOOKUP(4,'Aleatorios NoAcumulativos'!$A$34:$H$39,5,0)</f>
        <v>0</v>
      </c>
      <c r="R20">
        <f ca="1">4*VLOOKUP(8,'Aleatorios NoAcumulativos'!$A$112:$N$123,6,0)</f>
        <v>0</v>
      </c>
    </row>
    <row r="21" spans="1:18" x14ac:dyDescent="0.25">
      <c r="A21" t="s">
        <v>16</v>
      </c>
      <c r="B21">
        <f ca="1">3*VLOOKUP(4,'Aleatorios NoAcumulativos'!$A$44:$I$50,6,0)</f>
        <v>0</v>
      </c>
      <c r="G21">
        <f ca="1">8+3*VLOOKUP(3,'Aleatorios NoAcumulativos'!$A$44:$I$50,6,0)</f>
        <v>8</v>
      </c>
      <c r="H21">
        <f ca="1">3*VLOOKUP(3,'Aleatorios NoAcumulativos'!$A$44:$I$50,6,0)</f>
        <v>0</v>
      </c>
      <c r="I21">
        <v>1</v>
      </c>
      <c r="R21">
        <f ca="1">4*VLOOKUP(5,'Aleatorios NoAcumulativos'!$A$112:$N$123,6,0)</f>
        <v>0</v>
      </c>
    </row>
    <row r="22" spans="1:18" x14ac:dyDescent="0.25">
      <c r="A22" t="s">
        <v>17</v>
      </c>
      <c r="G22">
        <f ca="1">3*VLOOKUP(4,'Aleatorios NoAcumulativos'!$A$44:$I$50,6,0)</f>
        <v>0</v>
      </c>
      <c r="H22">
        <f ca="1">8+3*VLOOKUP(4,'Aleatorios NoAcumulativos'!$A$44:$I$50,6,0)</f>
        <v>8</v>
      </c>
    </row>
    <row r="23" spans="1:18" x14ac:dyDescent="0.25">
      <c r="A23" t="s">
        <v>68</v>
      </c>
      <c r="J23">
        <f ca="1">3*VLOOKUP(2,'Aleatorios NoAcumulativos'!$A$34:$H$39,5,0)</f>
        <v>0</v>
      </c>
      <c r="K23">
        <f ca="1">3*VLOOKUP(2,'Aleatorios NoAcumulativos'!$A$34:$H$39,5,0)</f>
        <v>0</v>
      </c>
      <c r="L23">
        <f ca="1">3*VLOOKUP(2,'Aleatorios NoAcumulativos'!$A$34:$H$39,5,0)</f>
        <v>0</v>
      </c>
      <c r="M23">
        <f ca="1">3*VLOOKUP(2,'Aleatorios NoAcumulativos'!$A$34:$H$39,5,0)</f>
        <v>0</v>
      </c>
      <c r="N23">
        <f ca="1">3*VLOOKUP(2,'Aleatorios NoAcumulativos'!$A$34:$H$39,5,0)</f>
        <v>0</v>
      </c>
      <c r="O23">
        <f ca="1">3*VLOOKUP(2,'Aleatorios NoAcumulativos'!$A$34:$H$39,5,0)</f>
        <v>0</v>
      </c>
      <c r="P23">
        <f ca="1">3*VLOOKUP(2,'Aleatorios NoAcumulativos'!$A$34:$H$39,5,0)</f>
        <v>0</v>
      </c>
      <c r="Q23">
        <f ca="1">3*VLOOKUP(2,'Aleatorios NoAcumulativos'!$A$34:$H$39,5,0)</f>
        <v>0</v>
      </c>
      <c r="R23">
        <f ca="1">4*VLOOKUP(6,'Aleatorios NoAcumulativos'!$A$112:$N$123,6,0)</f>
        <v>0</v>
      </c>
    </row>
    <row r="24" spans="1:18" x14ac:dyDescent="0.25">
      <c r="A24" t="s">
        <v>18</v>
      </c>
      <c r="B24">
        <f ca="1">3*VLOOKUP(6,'Aleatorios NoAcumulativos'!$A$44:$I$50,6,0)</f>
        <v>3</v>
      </c>
      <c r="F24">
        <f ca="1">2+4*VLOOKUP(11,'Aleatorios NoAcumulativos'!$A$112:$N$123,5,0)</f>
        <v>2</v>
      </c>
      <c r="G24">
        <f ca="1">3*VLOOKUP(6,'Aleatorios NoAcumulativos'!$A$44:$I$50,6,0)</f>
        <v>3</v>
      </c>
      <c r="H24">
        <f ca="1">3*VLOOKUP(6,'Aleatorios NoAcumulativos'!$A$44:$I$50,6,0)</f>
        <v>3</v>
      </c>
      <c r="I24">
        <f ca="1">4+3*VLOOKUP(7,'Aleatorios NoAcumulativos2'!$A$55:$J$62,5,0)</f>
        <v>4</v>
      </c>
      <c r="R24">
        <f ca="1">4+4*VLOOKUP(10,'Aleatorios NoAcumulativos'!$A$112:$N$123,6,0)</f>
        <v>8</v>
      </c>
    </row>
    <row r="25" spans="1:18" x14ac:dyDescent="0.25">
      <c r="A25" t="s">
        <v>19</v>
      </c>
      <c r="B25">
        <f ca="1">3*VLOOKUP(7,'Aleatorios NoAcumulativos'!$A$44:$I$50,6,0)</f>
        <v>0</v>
      </c>
      <c r="R25">
        <f ca="1">4+4*VLOOKUP(11,'Aleatorios NoAcumulativos'!$A$112:$N$123,6,0)</f>
        <v>4</v>
      </c>
    </row>
    <row r="27" spans="1:18" x14ac:dyDescent="0.25">
      <c r="A27" t="s">
        <v>69</v>
      </c>
      <c r="B27">
        <f t="shared" ref="B27:R27" ca="1" si="0">SUM(B3:B25)</f>
        <v>14</v>
      </c>
      <c r="C27">
        <f t="shared" ca="1" si="0"/>
        <v>23</v>
      </c>
      <c r="D27">
        <f t="shared" ca="1" si="0"/>
        <v>19</v>
      </c>
      <c r="E27">
        <f t="shared" ref="E27" ca="1" si="1">SUM(E3:E25)</f>
        <v>19</v>
      </c>
      <c r="F27">
        <f t="shared" ca="1" si="0"/>
        <v>22</v>
      </c>
      <c r="G27">
        <f t="shared" ca="1" si="0"/>
        <v>21</v>
      </c>
      <c r="H27">
        <f t="shared" ca="1" si="0"/>
        <v>21</v>
      </c>
      <c r="I27">
        <f t="shared" ca="1" si="0"/>
        <v>24</v>
      </c>
      <c r="J27">
        <f t="shared" ca="1" si="0"/>
        <v>14</v>
      </c>
      <c r="K27">
        <f t="shared" ca="1" si="0"/>
        <v>14</v>
      </c>
      <c r="L27">
        <f t="shared" ca="1" si="0"/>
        <v>14</v>
      </c>
      <c r="M27">
        <f t="shared" ca="1" si="0"/>
        <v>14</v>
      </c>
      <c r="N27">
        <f t="shared" ca="1" si="0"/>
        <v>14</v>
      </c>
      <c r="O27">
        <f t="shared" ca="1" si="0"/>
        <v>14</v>
      </c>
      <c r="P27">
        <f t="shared" ca="1" si="0"/>
        <v>14</v>
      </c>
      <c r="Q27">
        <f t="shared" ca="1" si="0"/>
        <v>14</v>
      </c>
      <c r="R27">
        <f t="shared" ca="1" si="0"/>
        <v>35</v>
      </c>
    </row>
    <row r="29" spans="1:18" x14ac:dyDescent="0.25">
      <c r="A29" t="s">
        <v>20</v>
      </c>
      <c r="B29">
        <v>1</v>
      </c>
      <c r="C29">
        <f ca="1">1+VLOOKUP(1,'Aleatorios NoAcumulativos'!$A$81:$L$90,5,0)</f>
        <v>1</v>
      </c>
      <c r="R29">
        <v>1</v>
      </c>
    </row>
    <row r="30" spans="1:18" x14ac:dyDescent="0.25">
      <c r="A30" t="s">
        <v>28</v>
      </c>
      <c r="C30">
        <f ca="1">2+VLOOKUP(2,'Aleatorios NoAcumulativos'!$A$81:$L$90,5,0)</f>
        <v>2</v>
      </c>
      <c r="N30">
        <f ca="1">2*VLOOKUP(11,'Aleatorios NoAcumulativos'!$A$112:$M$123,7,0)</f>
        <v>0</v>
      </c>
      <c r="O30">
        <f ca="1">2*VLOOKUP(11,'Aleatorios NoAcumulativos'!$A$112:$M$123,7,0)</f>
        <v>0</v>
      </c>
      <c r="Q30">
        <f ca="1">2*VLOOKUP(11,'Aleatorios NoAcumulativos'!$A$129:$O$141,7,0)</f>
        <v>0</v>
      </c>
    </row>
    <row r="31" spans="1:18" x14ac:dyDescent="0.25">
      <c r="A31" t="s">
        <v>29</v>
      </c>
      <c r="D31">
        <f ca="1">2*VLOOKUP(1,'Aleatorios NoAcumulativos'!$A$67:$K$75,6,0)</f>
        <v>2</v>
      </c>
      <c r="E31">
        <f ca="1">2*VLOOKUP(1,'Aleatorios NoAcumulativos'!$A$67:$K$75,6,0)</f>
        <v>2</v>
      </c>
      <c r="I31">
        <v>1</v>
      </c>
      <c r="J31">
        <f ca="1">2*VLOOKUP(1,'Aleatorios NoAcumulativos'!$A$129:$O$141,7,0)</f>
        <v>2</v>
      </c>
      <c r="K31">
        <f ca="1">2*VLOOKUP(1,'Aleatorios NoAcumulativos'!$A$129:$O$141,7,0)</f>
        <v>2</v>
      </c>
      <c r="L31">
        <f ca="1">2*VLOOKUP(1,'Aleatorios NoAcumulativos'!$A$129:$O$141,7,0)</f>
        <v>2</v>
      </c>
      <c r="M31">
        <f ca="1">2*VLOOKUP(1,'Aleatorios NoAcumulativos'!$A$129:$O$141,7,0)</f>
        <v>2</v>
      </c>
      <c r="N31">
        <f ca="1">2*VLOOKUP(1,'Aleatorios NoAcumulativos'!$A$112:$M$123,7,0)</f>
        <v>0</v>
      </c>
      <c r="O31">
        <f ca="1">2*VLOOKUP(1,'Aleatorios NoAcumulativos'!$A$112:$M$123,7,0)</f>
        <v>0</v>
      </c>
      <c r="P31">
        <f ca="1">2*VLOOKUP(1,'Aleatorios NoAcumulativos'!$A$129:$O$141,7,0)</f>
        <v>2</v>
      </c>
      <c r="Q31">
        <f ca="1">2*VLOOKUP(1,'Aleatorios NoAcumulativos'!$A$129:$O$141,7,0)</f>
        <v>2</v>
      </c>
    </row>
    <row r="32" spans="1:18" x14ac:dyDescent="0.25">
      <c r="A32" t="s">
        <v>30</v>
      </c>
      <c r="C32">
        <f ca="1">VLOOKUP(4,'Aleatorios NoAcumulativos'!$A$81:$L$90,5,0)</f>
        <v>0</v>
      </c>
      <c r="D32">
        <f ca="1">2*VLOOKUP(2,'Aleatorios NoAcumulativos'!$A$67:$K$75,6,0)</f>
        <v>2</v>
      </c>
      <c r="E32">
        <f ca="1">2*VLOOKUP(2,'Aleatorios NoAcumulativos'!$A$67:$K$75,6,0)</f>
        <v>2</v>
      </c>
      <c r="G32">
        <f ca="1">VLOOKUP(1,'Aleatorios NoAcumulativos'!$A$25:$G$29,4,0)</f>
        <v>0</v>
      </c>
      <c r="H32">
        <f ca="1">VLOOKUP(1,'Aleatorios NoAcumulativos'!$A$25:$G$29,4,0)</f>
        <v>0</v>
      </c>
      <c r="J32">
        <f ca="1">2*VLOOKUP(11,'Aleatorios NoAcumulativos'!$A$129:$O$141,7,0)</f>
        <v>0</v>
      </c>
      <c r="K32">
        <f ca="1">2+2*VLOOKUP(11,'Aleatorios NoAcumulativos'!$A$129:$O$141,7,0)</f>
        <v>2</v>
      </c>
      <c r="L32">
        <f ca="1">2*VLOOKUP(11,'Aleatorios NoAcumulativos'!$A$129:$O$141,7,0)</f>
        <v>0</v>
      </c>
      <c r="R32">
        <f ca="1">VLOOKUP(1,'Aleatorios NoAcumulativos'!$A$34:$H$39,5,0)</f>
        <v>1</v>
      </c>
    </row>
    <row r="33" spans="1:18" x14ac:dyDescent="0.25">
      <c r="A33" t="s">
        <v>31</v>
      </c>
      <c r="R33">
        <f ca="1">VLOOKUP(3,'Aleatorios NoAcumulativos'!$A$34:$H$39,5,0)</f>
        <v>1</v>
      </c>
    </row>
    <row r="34" spans="1:18" x14ac:dyDescent="0.25">
      <c r="A34" t="s">
        <v>32</v>
      </c>
      <c r="B34">
        <f ca="1">VLOOKUP(7,'Aleatorios NoAcumulativos'!$A$81:$L$90,5,0)</f>
        <v>1</v>
      </c>
      <c r="C34">
        <f ca="1">VLOOKUP(9,'Aleatorios NoAcumulativos'!$A$81:$L$90,5,0)</f>
        <v>0</v>
      </c>
      <c r="F34">
        <f ca="1">VLOOKUP(5,'Aleatorios NoAcumulativos'!$A$34:$H$39,4,0)</f>
        <v>0</v>
      </c>
      <c r="J34">
        <f ca="1">2*VLOOKUP(8,'Aleatorios NoAcumulativos'!$A$129:$O$141,7,0)</f>
        <v>2</v>
      </c>
      <c r="K34">
        <f ca="1">2*VLOOKUP(8,'Aleatorios NoAcumulativos'!$A$129:$O$141,7,0)</f>
        <v>2</v>
      </c>
      <c r="L34">
        <f ca="1">2*VLOOKUP(8,'Aleatorios NoAcumulativos'!$A$129:$O$141,7,0)</f>
        <v>2</v>
      </c>
      <c r="M34">
        <f ca="1">2*VLOOKUP(8,'Aleatorios NoAcumulativos'!$A$129:$O$141,7,0)</f>
        <v>2</v>
      </c>
      <c r="N34">
        <f ca="1">2*VLOOKUP(8,'Aleatorios NoAcumulativos'!$A$112:$M$123,7,0)</f>
        <v>0</v>
      </c>
      <c r="O34">
        <f ca="1">2*VLOOKUP(8,'Aleatorios NoAcumulativos'!$A$112:$M$123,7,0)</f>
        <v>0</v>
      </c>
      <c r="P34">
        <f ca="1">2*VLOOKUP(8,'Aleatorios NoAcumulativos'!$A$129:$O$141,7,0)</f>
        <v>2</v>
      </c>
      <c r="Q34">
        <f ca="1">2*VLOOKUP(8,'Aleatorios NoAcumulativos'!$A$129:$O$141,7,0)</f>
        <v>2</v>
      </c>
      <c r="R34">
        <f ca="1">VLOOKUP(5,'Aleatorios NoAcumulativos'!$A$34:$H$39,5,0)</f>
        <v>0</v>
      </c>
    </row>
    <row r="35" spans="1:18" x14ac:dyDescent="0.25">
      <c r="A35" t="s">
        <v>33</v>
      </c>
      <c r="F35">
        <f ca="1">VLOOKUP(1,'Aleatorios NoAcumulativos'!$A$34:$H$39,4,0)</f>
        <v>1</v>
      </c>
      <c r="J35">
        <f ca="1">2*VLOOKUP(2,'Aleatorios NoAcumulativos'!$A$129:$O$141,7,0)</f>
        <v>0</v>
      </c>
      <c r="K35">
        <f ca="1">2*VLOOKUP(2,'Aleatorios NoAcumulativos'!$A$129:$O$141,7,0)</f>
        <v>0</v>
      </c>
      <c r="L35">
        <f ca="1">2*VLOOKUP(2,'Aleatorios NoAcumulativos'!$A$129:$O$141,7,0)</f>
        <v>0</v>
      </c>
      <c r="M35">
        <f ca="1">2*VLOOKUP(2,'Aleatorios NoAcumulativos'!$A$129:$O$141,7,0)</f>
        <v>0</v>
      </c>
      <c r="N35">
        <f ca="1">2*VLOOKUP(2,'Aleatorios NoAcumulativos'!$A$112:$M$123,7,0)</f>
        <v>2</v>
      </c>
      <c r="O35">
        <f ca="1">2*VLOOKUP(2,'Aleatorios NoAcumulativos'!$A$112:$M$123,7,0)</f>
        <v>2</v>
      </c>
      <c r="P35">
        <f ca="1">1+2*VLOOKUP(2,'Aleatorios NoAcumulativos'!$A$129:$O$141,7,0)</f>
        <v>1</v>
      </c>
      <c r="Q35">
        <f ca="1">1+2*VLOOKUP(2,'Aleatorios NoAcumulativos'!$A$129:$O$141,7,0)</f>
        <v>1</v>
      </c>
    </row>
    <row r="36" spans="1:18" x14ac:dyDescent="0.25">
      <c r="A36" t="s">
        <v>34</v>
      </c>
      <c r="F36">
        <f ca="1">VLOOKUP(2,'Aleatorios NoAcumulativos'!$A$34:$H$39,4,0)</f>
        <v>0</v>
      </c>
      <c r="J36">
        <f ca="1">2*VLOOKUP(4,'Aleatorios NoAcumulativos'!$A$129:$O$141,7,0)</f>
        <v>2</v>
      </c>
      <c r="K36">
        <f ca="1">2*VLOOKUP(4,'Aleatorios NoAcumulativos'!$A$129:$O$141,7,0)</f>
        <v>2</v>
      </c>
      <c r="L36">
        <f ca="1">2*VLOOKUP(4,'Aleatorios NoAcumulativos'!$A$129:$O$141,7,0)</f>
        <v>2</v>
      </c>
      <c r="M36">
        <f ca="1">2*VLOOKUP(4,'Aleatorios NoAcumulativos'!$A$129:$O$141,7,0)</f>
        <v>2</v>
      </c>
      <c r="N36">
        <f ca="1">2*VLOOKUP(4,'Aleatorios NoAcumulativos'!$A$112:$M$123,7,0)</f>
        <v>0</v>
      </c>
      <c r="O36">
        <f ca="1">2*VLOOKUP(4,'Aleatorios NoAcumulativos'!$A$112:$M$123,7,0)</f>
        <v>0</v>
      </c>
      <c r="P36">
        <f ca="1">2*VLOOKUP(4,'Aleatorios NoAcumulativos'!$A$129:$O$141,7,0)</f>
        <v>2</v>
      </c>
      <c r="Q36">
        <f ca="1">2*VLOOKUP(4,'Aleatorios NoAcumulativos'!$A$129:$O$141,7,0)</f>
        <v>2</v>
      </c>
    </row>
    <row r="37" spans="1:18" x14ac:dyDescent="0.25">
      <c r="A37" t="s">
        <v>35</v>
      </c>
      <c r="B37">
        <f ca="1">1+VLOOKUP(6,'Aleatorios NoAcumulativos'!$A$81:$L$90,5,0)</f>
        <v>1</v>
      </c>
      <c r="F37">
        <f ca="1">VLOOKUP(4,'Aleatorios NoAcumulativos'!$A$34:$H$39,4,0)</f>
        <v>0</v>
      </c>
    </row>
    <row r="38" spans="1:18" x14ac:dyDescent="0.25">
      <c r="A38" t="s">
        <v>36</v>
      </c>
      <c r="B38">
        <f ca="1">VLOOKUP(5,'Aleatorios NoAcumulativos'!$A$81:$L$90,5,0)</f>
        <v>0</v>
      </c>
      <c r="C38">
        <v>2</v>
      </c>
      <c r="N38">
        <f ca="1">2+2*VLOOKUP(12,'Aleatorios NoAcumulativos'!$A$112:$M$123,7,0)</f>
        <v>2</v>
      </c>
      <c r="O38">
        <f ca="1">2*VLOOKUP(12,'Aleatorios NoAcumulativos'!$A$112:$M$123,7,0)</f>
        <v>0</v>
      </c>
    </row>
    <row r="39" spans="1:18" x14ac:dyDescent="0.25">
      <c r="A39" t="s">
        <v>37</v>
      </c>
      <c r="C39">
        <f ca="1">3+VLOOKUP(5,'Aleatorios NoAcumulativos'!$A$81:$L$90,5,0)</f>
        <v>3</v>
      </c>
      <c r="D39">
        <f ca="1">2*VLOOKUP(5,'Aleatorios NoAcumulativos'!$A$67:$K$75,6,0)</f>
        <v>0</v>
      </c>
      <c r="E39">
        <f ca="1">2*VLOOKUP(5,'Aleatorios NoAcumulativos'!$A$67:$K$75,6,0)</f>
        <v>0</v>
      </c>
      <c r="F39">
        <f ca="1">VLOOKUP(3,'Aleatorios NoAcumulativos'!$A$34:$H$39,4,0)</f>
        <v>0</v>
      </c>
      <c r="I39">
        <f ca="1">VLOOKUP(3,'Aleatorios NoAcumulativos'!$A$55:$J$62,6,0)</f>
        <v>0</v>
      </c>
      <c r="J39">
        <f ca="1">3+2*VLOOKUP(3,'Aleatorios NoAcumulativos'!$A$129:$O$141,7,0)</f>
        <v>3</v>
      </c>
      <c r="K39">
        <f ca="1">3+2*VLOOKUP(3,'Aleatorios NoAcumulativos'!$A$129:$O$141,7,0)</f>
        <v>3</v>
      </c>
      <c r="L39">
        <f ca="1">3+2*VLOOKUP(3,'Aleatorios NoAcumulativos'!$A$129:$O$141,7,0)</f>
        <v>3</v>
      </c>
      <c r="M39">
        <f ca="1">3+2*VLOOKUP(3,'Aleatorios NoAcumulativos'!$A$129:$O$141,7,0)</f>
        <v>3</v>
      </c>
      <c r="N39">
        <f ca="1">3+2*VLOOKUP(3,'Aleatorios NoAcumulativos'!$A$112:$M$123,7,0)</f>
        <v>5</v>
      </c>
      <c r="O39">
        <f ca="1">3+2*VLOOKUP(3,'Aleatorios NoAcumulativos'!$A$112:$M$123,7,0)</f>
        <v>5</v>
      </c>
      <c r="P39">
        <f ca="1">3+2*VLOOKUP(3,'Aleatorios NoAcumulativos'!$A$129:$O$141,7,0)</f>
        <v>3</v>
      </c>
      <c r="Q39">
        <f ca="1">3+2*VLOOKUP(3,'Aleatorios NoAcumulativos'!$A$129:$O$141,7,0)</f>
        <v>3</v>
      </c>
      <c r="R39">
        <f ca="1">1+VLOOKUP(2,'Aleatorios NoAcumulativos'!$A$34:$H$39,5,0)</f>
        <v>1</v>
      </c>
    </row>
    <row r="40" spans="1:18" x14ac:dyDescent="0.25">
      <c r="A40" t="s">
        <v>38</v>
      </c>
    </row>
    <row r="41" spans="1:18" x14ac:dyDescent="0.25">
      <c r="A41" t="s">
        <v>39</v>
      </c>
      <c r="G41">
        <v>3</v>
      </c>
      <c r="H41">
        <v>2</v>
      </c>
    </row>
    <row r="42" spans="1:18" x14ac:dyDescent="0.25">
      <c r="A42" t="s">
        <v>40</v>
      </c>
      <c r="B42">
        <f ca="1">2*VLOOKUP(2,'Aleatorios NoAcumulativos'!$A$34:$H$39,5,0)</f>
        <v>0</v>
      </c>
      <c r="F42">
        <f ca="1">VLOOKUP(2,'Aleatorios NoAcumulativos2'!$A$34:$H$39,4,0)</f>
        <v>0</v>
      </c>
    </row>
    <row r="43" spans="1:18" x14ac:dyDescent="0.25">
      <c r="A43" t="s">
        <v>41</v>
      </c>
    </row>
    <row r="44" spans="1:18" x14ac:dyDescent="0.25">
      <c r="A44" t="s">
        <v>42</v>
      </c>
      <c r="B44">
        <f ca="1">1+2*VLOOKUP(6,'Aleatorios NoAcumulativos'!$A$34:$H$39,5,0)</f>
        <v>1</v>
      </c>
      <c r="F44">
        <f ca="1">2+VLOOKUP(6,'Aleatorios NoAcumulativos2'!$A$34:$H$39,4,0)</f>
        <v>2</v>
      </c>
    </row>
    <row r="45" spans="1:18" x14ac:dyDescent="0.25">
      <c r="A45" t="s">
        <v>43</v>
      </c>
      <c r="G45">
        <f ca="1">2+VLOOKUP(5,'Aleatorios NoAcumulativos'!$A$25:$G$29,4,0)</f>
        <v>2</v>
      </c>
      <c r="H45">
        <f ca="1">2+VLOOKUP(5,'Aleatorios NoAcumulativos'!$A$25:$G$29,4,0)</f>
        <v>2</v>
      </c>
      <c r="I45">
        <f ca="1">VLOOKUP(7,'Aleatorios NoAcumulativos'!$A$55:$J$62,6,0)</f>
        <v>0</v>
      </c>
    </row>
    <row r="46" spans="1:18" x14ac:dyDescent="0.25">
      <c r="A46" t="s">
        <v>44</v>
      </c>
    </row>
    <row r="47" spans="1:18" x14ac:dyDescent="0.25">
      <c r="A47" t="s">
        <v>45</v>
      </c>
      <c r="F47">
        <f ca="1">VLOOKUP(3,'Aleatorios NoAcumulativos2'!$A$34:$H$39,4,0)</f>
        <v>0</v>
      </c>
      <c r="G47">
        <f ca="1">VLOOKUP(3,'Aleatorios NoAcumulativos'!$A$25:$G$29,4,0)</f>
        <v>1</v>
      </c>
      <c r="H47">
        <f ca="1">VLOOKUP(3,'Aleatorios NoAcumulativos'!$A$25:$G$29,4,0)</f>
        <v>1</v>
      </c>
      <c r="J47">
        <f ca="1">2*VLOOKUP(6,'Aleatorios NoAcumulativos'!$A$129:$O$141,7,0)</f>
        <v>0</v>
      </c>
      <c r="K47">
        <f ca="1">2*VLOOKUP(6,'Aleatorios NoAcumulativos'!$A$129:$O$141,7,0)</f>
        <v>0</v>
      </c>
      <c r="L47">
        <f ca="1">2*VLOOKUP(6,'Aleatorios NoAcumulativos'!$A$129:$O$141,7,0)</f>
        <v>0</v>
      </c>
      <c r="M47">
        <f ca="1">2*VLOOKUP(6,'Aleatorios NoAcumulativos'!$A$129:$O$141,7,0)</f>
        <v>0</v>
      </c>
      <c r="N47">
        <f ca="1">2*VLOOKUP(6,'Aleatorios NoAcumulativos'!$A$112:$M$123,7,0)</f>
        <v>2</v>
      </c>
      <c r="O47">
        <f ca="1">2*VLOOKUP(6,'Aleatorios NoAcumulativos'!$A$112:$M$123,7,0)</f>
        <v>2</v>
      </c>
      <c r="Q47">
        <f ca="1">1+2*VLOOKUP(6,'Aleatorios NoAcumulativos'!$A$129:$O$141,7,0)</f>
        <v>1</v>
      </c>
    </row>
    <row r="48" spans="1:18" x14ac:dyDescent="0.25">
      <c r="A48" t="s">
        <v>46</v>
      </c>
      <c r="B48">
        <f ca="1">1+2*VLOOKUP(3,'Aleatorios NoAcumulativos'!$A$34:$H$39,5,0)</f>
        <v>3</v>
      </c>
      <c r="I48">
        <f ca="1">VLOOKUP(2,'Aleatorios NoAcumulativos'!$A$55:$J$62,6,0)</f>
        <v>0</v>
      </c>
    </row>
    <row r="49" spans="1:18" x14ac:dyDescent="0.25">
      <c r="A49" t="s">
        <v>47</v>
      </c>
      <c r="F49">
        <v>2</v>
      </c>
      <c r="H49">
        <v>1</v>
      </c>
      <c r="R49">
        <f ca="1">2*VLOOKUP(1,'Aleatorios NoAcumulativos'!$A$4:$D$5,4,0)</f>
        <v>0</v>
      </c>
    </row>
    <row r="50" spans="1:18" x14ac:dyDescent="0.25">
      <c r="A50" t="s">
        <v>48</v>
      </c>
      <c r="B50">
        <f ca="1">2*VLOOKUP(4,'Aleatorios NoAcumulativos'!$A$34:$H$39,5,0)</f>
        <v>0</v>
      </c>
      <c r="F50">
        <f ca="1">2+VLOOKUP(4,'Aleatorios NoAcumulativos2'!$A$34:$H$39,4,0)</f>
        <v>3</v>
      </c>
      <c r="R50">
        <f ca="1">2*VLOOKUP(2,'Aleatorios NoAcumulativos'!$A$4:$D$5,4,0)</f>
        <v>2</v>
      </c>
    </row>
    <row r="51" spans="1:18" x14ac:dyDescent="0.25">
      <c r="A51" t="s">
        <v>49</v>
      </c>
      <c r="B51">
        <f ca="1">2*VLOOKUP(1,'Aleatorios NoAcumulativos'!$A$34:$H$39,5,0)</f>
        <v>2</v>
      </c>
      <c r="F51">
        <f ca="1">VLOOKUP(1,'Aleatorios NoAcumulativos2'!$A$34:$H$39,4,0)</f>
        <v>0</v>
      </c>
    </row>
    <row r="52" spans="1:18" x14ac:dyDescent="0.25">
      <c r="A52" t="s">
        <v>50</v>
      </c>
      <c r="B52">
        <f ca="1">2*VLOOKUP(5,'Aleatorios NoAcumulativos'!$A$34:$H$39,5,0)</f>
        <v>0</v>
      </c>
      <c r="C52">
        <f ca="1">VLOOKUP(7,'Aleatorios NoAcumulativos'!$A$81:$L$90,5,0)</f>
        <v>1</v>
      </c>
      <c r="F52">
        <f ca="1">VLOOKUP(5,'Aleatorios NoAcumulativos2'!$A$34:$H$39,4,0)</f>
        <v>0</v>
      </c>
      <c r="I52">
        <f ca="1">VLOOKUP(4,'Aleatorios NoAcumulativos'!$A$55:$J$62,6,0)</f>
        <v>1</v>
      </c>
    </row>
    <row r="53" spans="1:18" x14ac:dyDescent="0.25">
      <c r="A53" t="s">
        <v>51</v>
      </c>
      <c r="D53">
        <f ca="1">2*VLOOKUP(9,'Aleatorios NoAcumulativos'!$A$67:$K$75,6,0)</f>
        <v>2</v>
      </c>
      <c r="E53">
        <f ca="1">2*VLOOKUP(9,'Aleatorios NoAcumulativos'!$A$67:$K$75,6,0)</f>
        <v>2</v>
      </c>
      <c r="J53">
        <f ca="1">2*VLOOKUP(9,'Aleatorios NoAcumulativos'!$A$129:$O$141,7,0)</f>
        <v>0</v>
      </c>
      <c r="K53">
        <f ca="1">2*VLOOKUP(9,'Aleatorios NoAcumulativos'!$A$129:$O$141,7,0)</f>
        <v>0</v>
      </c>
      <c r="L53">
        <f ca="1">2*VLOOKUP(9,'Aleatorios NoAcumulativos'!$A$129:$O$141,7,0)</f>
        <v>0</v>
      </c>
      <c r="M53">
        <f ca="1">2*VLOOKUP(9,'Aleatorios NoAcumulativos'!$A$129:$O$141,7,0)</f>
        <v>0</v>
      </c>
      <c r="N53">
        <f ca="1">2*VLOOKUP(9,'Aleatorios NoAcumulativos'!$A$112:$M$123,7,0)</f>
        <v>0</v>
      </c>
      <c r="O53">
        <f ca="1">2*VLOOKUP(9,'Aleatorios NoAcumulativos'!$A$112:$M$123,7,0)</f>
        <v>0</v>
      </c>
      <c r="P53">
        <f ca="1">2*VLOOKUP(9,'Aleatorios NoAcumulativos'!$A$129:$O$141,7,0)</f>
        <v>0</v>
      </c>
      <c r="Q53">
        <f ca="1">2*VLOOKUP(9,'Aleatorios NoAcumulativos'!$A$129:$O$141,7,0)</f>
        <v>0</v>
      </c>
    </row>
    <row r="54" spans="1:18" x14ac:dyDescent="0.25">
      <c r="A54" t="s">
        <v>52</v>
      </c>
      <c r="C54">
        <f ca="1">1+VLOOKUP(3,'Aleatorios NoAcumulativos'!$A$81:$L$90,5,0)</f>
        <v>1</v>
      </c>
      <c r="M54">
        <f ca="1">2+2*VLOOKUP(11,'Aleatorios NoAcumulativos'!$A$129:$O$141,7,0)</f>
        <v>2</v>
      </c>
    </row>
    <row r="55" spans="1:18" x14ac:dyDescent="0.25">
      <c r="A55" t="s">
        <v>53</v>
      </c>
      <c r="B55">
        <f ca="1">VLOOKUP(1,'Aleatorios NoAcumulativos'!$A$81:$L$90,5,0)</f>
        <v>0</v>
      </c>
      <c r="N55">
        <f ca="1">2*VLOOKUP(10,'Aleatorios NoAcumulativos'!$A$112:$M$123,7,0)</f>
        <v>2</v>
      </c>
      <c r="O55">
        <f ca="1">2+2*VLOOKUP(10,'Aleatorios NoAcumulativos'!$A$112:$M$123,7,0)</f>
        <v>4</v>
      </c>
      <c r="Q55">
        <f ca="1">2*VLOOKUP(10,'Aleatorios NoAcumulativos'!$A$129:$O$141,7,0)</f>
        <v>0</v>
      </c>
    </row>
    <row r="56" spans="1:18" x14ac:dyDescent="0.25">
      <c r="A56" t="s">
        <v>54</v>
      </c>
      <c r="B56">
        <f ca="1">VLOOKUP(4,'Aleatorios NoAcumulativos'!$A$81:$L$90,5,0)</f>
        <v>0</v>
      </c>
      <c r="D56">
        <f ca="1">2*VLOOKUP(6,'Aleatorios NoAcumulativos'!$A$67:$K$75,6,0)</f>
        <v>0</v>
      </c>
      <c r="E56">
        <f ca="1">2*VLOOKUP(6,'Aleatorios NoAcumulativos'!$A$67:$K$75,6,0)</f>
        <v>0</v>
      </c>
      <c r="J56">
        <f ca="1">2*VLOOKUP(5,'Aleatorios NoAcumulativos'!$A$129:$O$141,7,0)</f>
        <v>0</v>
      </c>
      <c r="K56">
        <f ca="1">2*VLOOKUP(5,'Aleatorios NoAcumulativos'!$A$129:$O$141,7,0)</f>
        <v>0</v>
      </c>
      <c r="L56">
        <f ca="1">2*VLOOKUP(5,'Aleatorios NoAcumulativos'!$A$129:$O$141,7,0)</f>
        <v>0</v>
      </c>
      <c r="M56">
        <f ca="1">2*VLOOKUP(5,'Aleatorios NoAcumulativos'!$A$129:$O$141,7,0)</f>
        <v>0</v>
      </c>
      <c r="N56">
        <f ca="1">2*VLOOKUP(5,'Aleatorios NoAcumulativos'!$A$112:$M$123,7,0)</f>
        <v>0</v>
      </c>
      <c r="O56">
        <f ca="1">2*VLOOKUP(5,'Aleatorios NoAcumulativos'!$A$112:$M$123,7,0)</f>
        <v>0</v>
      </c>
      <c r="P56">
        <f ca="1">2*VLOOKUP(5,'Aleatorios NoAcumulativos'!$A$129:$O$141,7,0)</f>
        <v>0</v>
      </c>
      <c r="Q56">
        <f ca="1">2*VLOOKUP(5,'Aleatorios NoAcumulativos'!$A$129:$O$141,7,0)</f>
        <v>0</v>
      </c>
    </row>
    <row r="57" spans="1:18" x14ac:dyDescent="0.25">
      <c r="A57" t="s">
        <v>55</v>
      </c>
      <c r="I57">
        <f ca="1">VLOOKUP(1,'Aleatorios NoAcumulativos'!$A$55:$J$62,6,0)</f>
        <v>0</v>
      </c>
      <c r="P57">
        <f ca="1">1+2*VLOOKUP(12,'Aleatorios NoAcumulativos'!$A$129:$O$141,7,0)</f>
        <v>3</v>
      </c>
      <c r="Q57">
        <f ca="1">2*VLOOKUP(12,'Aleatorios NoAcumulativos'!$A$129:$O$141,7,0)</f>
        <v>2</v>
      </c>
    </row>
    <row r="58" spans="1:18" x14ac:dyDescent="0.25">
      <c r="A58" t="s">
        <v>56</v>
      </c>
      <c r="B58">
        <f ca="1">VLOOKUP(8,'Aleatorios NoAcumulativos'!$A$81:$L$90,5,0)</f>
        <v>0</v>
      </c>
      <c r="F58">
        <f ca="1">VLOOKUP(6,'Aleatorios NoAcumulativos'!$A$34:$H$39,4,0)</f>
        <v>0</v>
      </c>
      <c r="G58">
        <v>2</v>
      </c>
      <c r="H58">
        <v>2</v>
      </c>
    </row>
    <row r="59" spans="1:18" x14ac:dyDescent="0.25">
      <c r="A59" t="s">
        <v>57</v>
      </c>
      <c r="D59">
        <f ca="1">1+2*VLOOKUP(7,'Aleatorios NoAcumulativos'!$A$67:$K$75,6,0)</f>
        <v>1</v>
      </c>
      <c r="E59">
        <f ca="1">1+2*VLOOKUP(7,'Aleatorios NoAcumulativos'!$A$67:$K$75,6,0)</f>
        <v>1</v>
      </c>
      <c r="J59">
        <f ca="1">2*VLOOKUP(13,'Aleatorios NoAcumulativos'!$A$129:$O$141,7,0)</f>
        <v>0</v>
      </c>
      <c r="K59">
        <f ca="1">2*VLOOKUP(13,'Aleatorios NoAcumulativos'!$A$129:$O$141,7,0)</f>
        <v>0</v>
      </c>
      <c r="L59">
        <f ca="1">2+2*VLOOKUP(13,'Aleatorios NoAcumulativos'!$A$129:$O$141,7,0)</f>
        <v>2</v>
      </c>
      <c r="M59">
        <f ca="1">2*VLOOKUP(13,'Aleatorios NoAcumulativos'!$A$129:$O$141,7,0)</f>
        <v>0</v>
      </c>
      <c r="P59">
        <f ca="1">2*VLOOKUP(11,'Aleatorios NoAcumulativos'!$A$129:$O$141,7,0)</f>
        <v>0</v>
      </c>
    </row>
    <row r="60" spans="1:18" x14ac:dyDescent="0.25">
      <c r="A60" t="s">
        <v>58</v>
      </c>
      <c r="B60">
        <f ca="1">VLOOKUP(9,'Aleatorios NoAcumulativos'!$A$81:$L$90,5,0)</f>
        <v>0</v>
      </c>
      <c r="C60">
        <v>1</v>
      </c>
      <c r="I60">
        <f ca="1">VLOOKUP(6,'Aleatorios NoAcumulativos'!$A$55:$J$62,6,0)</f>
        <v>0</v>
      </c>
    </row>
    <row r="61" spans="1:18" x14ac:dyDescent="0.25">
      <c r="A61" t="s">
        <v>59</v>
      </c>
      <c r="C61">
        <f ca="1">VLOOKUP(6,'Aleatorios NoAcumulativos'!$A$81:$L$90,5,0)</f>
        <v>0</v>
      </c>
      <c r="G61">
        <f ca="1">1+VLOOKUP(2,'Aleatorios NoAcumulativos'!$A$25:$G$29,4,0)</f>
        <v>1</v>
      </c>
      <c r="H61">
        <f ca="1">1+VLOOKUP(2,'Aleatorios NoAcumulativos'!$A$25:$G$29,4,0)</f>
        <v>1</v>
      </c>
    </row>
    <row r="62" spans="1:18" x14ac:dyDescent="0.25">
      <c r="A62" t="s">
        <v>60</v>
      </c>
      <c r="C62">
        <f ca="1">1+VLOOKUP(8,'Aleatorios NoAcumulativos'!$A$81:$L$90,5,0)</f>
        <v>1</v>
      </c>
      <c r="D62">
        <v>1</v>
      </c>
      <c r="E62">
        <v>1</v>
      </c>
      <c r="G62">
        <f ca="1">VLOOKUP(4,'Aleatorios NoAcumulativos'!$A$25:$G$29,4,0)</f>
        <v>0</v>
      </c>
      <c r="H62">
        <f ca="1">VLOOKUP(4,'Aleatorios NoAcumulativos'!$A$25:$G$29,4,0)</f>
        <v>0</v>
      </c>
      <c r="I62">
        <f ca="1">VLOOKUP(5,'Aleatorios NoAcumulativos'!$A$55:$J$62,6,0)</f>
        <v>1</v>
      </c>
      <c r="J62">
        <f ca="1">2*VLOOKUP(7,'Aleatorios NoAcumulativos'!$A$129:$O$141,7,0)</f>
        <v>0</v>
      </c>
      <c r="K62">
        <f ca="1">2*VLOOKUP(7,'Aleatorios NoAcumulativos'!$A$129:$O$141,7,0)</f>
        <v>0</v>
      </c>
      <c r="L62">
        <f ca="1">2*VLOOKUP(7,'Aleatorios NoAcumulativos'!$A$129:$O$141,7,0)</f>
        <v>0</v>
      </c>
      <c r="M62">
        <f ca="1">2*VLOOKUP(7,'Aleatorios NoAcumulativos'!$A$129:$O$141,7,0)</f>
        <v>0</v>
      </c>
      <c r="N62">
        <f ca="1">2*VLOOKUP(7,'Aleatorios NoAcumulativos'!$A$112:$M$123,7,0)</f>
        <v>0</v>
      </c>
      <c r="O62">
        <f ca="1">2*VLOOKUP(7,'Aleatorios NoAcumulativos'!$A$112:$M$123,7,0)</f>
        <v>0</v>
      </c>
      <c r="P62">
        <f ca="1">2*VLOOKUP(7,'Aleatorios NoAcumulativos'!$A$129:$O$141,7,0)</f>
        <v>0</v>
      </c>
      <c r="Q62">
        <f ca="1">2*VLOOKUP(7,'Aleatorios NoAcumulativos'!$A$129:$O$141,7,0)</f>
        <v>0</v>
      </c>
      <c r="R62">
        <f ca="1">VLOOKUP(4,'Aleatorios NoAcumulativos'!$A$34:$H$39,5,0)</f>
        <v>0</v>
      </c>
    </row>
    <row r="63" spans="1:18" x14ac:dyDescent="0.25">
      <c r="A63" t="s">
        <v>61</v>
      </c>
      <c r="B63">
        <f ca="1">VLOOKUP(2,'Aleatorios NoAcumulativos'!$A$81:$L$90,5,0)</f>
        <v>0</v>
      </c>
      <c r="D63">
        <f ca="1">2*VLOOKUP(3,'Aleatorios NoAcumulativos'!$A$67:$K$75,6,0)</f>
        <v>0</v>
      </c>
      <c r="E63">
        <f ca="1">2*VLOOKUP(3,'Aleatorios NoAcumulativos'!$A$67:$K$75,6,0)</f>
        <v>0</v>
      </c>
      <c r="J63">
        <f ca="1">2+2*VLOOKUP(10,'Aleatorios NoAcumulativos'!$A$129:$O$141,7,0)</f>
        <v>2</v>
      </c>
      <c r="K63">
        <f ca="1">2*VLOOKUP(10,'Aleatorios NoAcumulativos'!$A$129:$O$141,7,0)</f>
        <v>0</v>
      </c>
      <c r="L63">
        <f ca="1">2*VLOOKUP(10,'Aleatorios NoAcumulativos'!$A$129:$O$141,7,0)</f>
        <v>0</v>
      </c>
      <c r="M63">
        <f ca="1">2*VLOOKUP(10,'Aleatorios NoAcumulativos'!$A$129:$O$141,7,0)</f>
        <v>0</v>
      </c>
      <c r="P63">
        <f ca="1">2*VLOOKUP(10,'Aleatorios NoAcumulativos'!$A$129:$O$141,7,0)</f>
        <v>0</v>
      </c>
    </row>
    <row r="64" spans="1:18" x14ac:dyDescent="0.25">
      <c r="A64" t="s">
        <v>62</v>
      </c>
      <c r="B64">
        <f ca="1">VLOOKUP(3,'Aleatorios NoAcumulativos'!$A$81:$L$90,5,0)</f>
        <v>0</v>
      </c>
      <c r="D64">
        <f ca="1">1+2*VLOOKUP(4,'Aleatorios NoAcumulativos'!$A$67:$K$75,6,0)</f>
        <v>1</v>
      </c>
      <c r="E64">
        <f ca="1">1+2*VLOOKUP(4,'Aleatorios NoAcumulativos'!$A$67:$K$75,6,0)</f>
        <v>1</v>
      </c>
      <c r="J64">
        <f ca="1">2*VLOOKUP(12,'Aleatorios NoAcumulativos'!$A$129:$O$141,7,0)</f>
        <v>2</v>
      </c>
      <c r="K64">
        <f ca="1">2*VLOOKUP(12,'Aleatorios NoAcumulativos'!$A$129:$O$141,7,0)</f>
        <v>2</v>
      </c>
      <c r="L64">
        <f ca="1">2*VLOOKUP(12,'Aleatorios NoAcumulativos'!$A$129:$O$141,7,0)</f>
        <v>2</v>
      </c>
      <c r="M64">
        <f ca="1">2*VLOOKUP(12,'Aleatorios NoAcumulativos'!$A$129:$O$141,7,0)</f>
        <v>2</v>
      </c>
      <c r="P64">
        <f ca="1">2*VLOOKUP(13,'Aleatorios NoAcumulativos'!$A$129:$O$141,7,0)</f>
        <v>0</v>
      </c>
      <c r="Q64">
        <f ca="1">2*VLOOKUP(13,'Aleatorios NoAcumulativos'!$A$129:$O$141,7,0)</f>
        <v>0</v>
      </c>
    </row>
    <row r="65" spans="1:18" x14ac:dyDescent="0.25">
      <c r="A65" t="s">
        <v>63</v>
      </c>
      <c r="D65">
        <f ca="1">1+2*VLOOKUP(8,'Aleatorios NoAcumulativos'!$A$67:$K$75,6,0)</f>
        <v>1</v>
      </c>
      <c r="E65">
        <f ca="1">1+2*VLOOKUP(8,'Aleatorios NoAcumulativos'!$A$67:$K$75,6,0)</f>
        <v>1</v>
      </c>
      <c r="I65">
        <f ca="1">1+VLOOKUP(8,'Aleatorios NoAcumulativos'!$A$55:$J$62,6,0)</f>
        <v>2</v>
      </c>
      <c r="P65">
        <f ca="1">2*VLOOKUP(6,'Aleatorios NoAcumulativos'!$A$129:$O$141,7,0)</f>
        <v>0</v>
      </c>
    </row>
    <row r="66" spans="1:18" x14ac:dyDescent="0.25">
      <c r="A66" t="s">
        <v>64</v>
      </c>
      <c r="B66">
        <f ca="1">VLOOKUP(10,'Aleatorios NoAcumulativos'!$A$81:$L$90,5,0)</f>
        <v>1</v>
      </c>
      <c r="C66">
        <f ca="1">VLOOKUP(10,'Aleatorios NoAcumulativos'!$A$81:$L$90,5,0)</f>
        <v>1</v>
      </c>
      <c r="R66">
        <f ca="1">2+VLOOKUP(6,'Aleatorios NoAcumulativos'!$A$34:$H$39,5,0)</f>
        <v>2</v>
      </c>
    </row>
    <row r="68" spans="1:18" x14ac:dyDescent="0.25">
      <c r="A68" t="s">
        <v>70</v>
      </c>
      <c r="B68">
        <f t="shared" ref="B68:R68" ca="1" si="2">SUM(B29:B66)</f>
        <v>10</v>
      </c>
      <c r="C68">
        <f t="shared" ca="1" si="2"/>
        <v>13</v>
      </c>
      <c r="D68">
        <f t="shared" ca="1" si="2"/>
        <v>10</v>
      </c>
      <c r="E68">
        <f t="shared" ref="E68" ca="1" si="3">SUM(E29:E66)</f>
        <v>10</v>
      </c>
      <c r="F68">
        <f t="shared" ca="1" si="2"/>
        <v>8</v>
      </c>
      <c r="G68">
        <f t="shared" ca="1" si="2"/>
        <v>9</v>
      </c>
      <c r="H68">
        <f t="shared" ca="1" si="2"/>
        <v>9</v>
      </c>
      <c r="I68">
        <f t="shared" ca="1" si="2"/>
        <v>5</v>
      </c>
      <c r="J68">
        <f t="shared" ca="1" si="2"/>
        <v>13</v>
      </c>
      <c r="K68">
        <f t="shared" ca="1" si="2"/>
        <v>13</v>
      </c>
      <c r="L68">
        <f t="shared" ca="1" si="2"/>
        <v>13</v>
      </c>
      <c r="M68">
        <f t="shared" ca="1" si="2"/>
        <v>13</v>
      </c>
      <c r="N68">
        <f t="shared" ca="1" si="2"/>
        <v>13</v>
      </c>
      <c r="O68">
        <f t="shared" ca="1" si="2"/>
        <v>13</v>
      </c>
      <c r="P68">
        <f t="shared" ca="1" si="2"/>
        <v>13</v>
      </c>
      <c r="Q68">
        <f t="shared" ca="1" si="2"/>
        <v>13</v>
      </c>
      <c r="R68">
        <f t="shared" ca="1" si="2"/>
        <v>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I28"/>
  <sheetViews>
    <sheetView topLeftCell="AQ1" workbookViewId="0">
      <selection activeCell="AS2" sqref="AS1:BI2"/>
    </sheetView>
  </sheetViews>
  <sheetFormatPr baseColWidth="10" defaultRowHeight="15" x14ac:dyDescent="0.25"/>
  <sheetData>
    <row r="1" spans="1:61" x14ac:dyDescent="0.25">
      <c r="C1" t="s">
        <v>175</v>
      </c>
      <c r="D1" t="s">
        <v>175</v>
      </c>
      <c r="E1" t="s">
        <v>175</v>
      </c>
      <c r="F1" t="s">
        <v>175</v>
      </c>
      <c r="G1" t="s">
        <v>175</v>
      </c>
      <c r="H1" t="s">
        <v>176</v>
      </c>
      <c r="I1" t="s">
        <v>176</v>
      </c>
      <c r="J1" t="s">
        <v>175</v>
      </c>
      <c r="K1" t="s">
        <v>176</v>
      </c>
      <c r="L1" t="s">
        <v>176</v>
      </c>
      <c r="M1" t="s">
        <v>176</v>
      </c>
      <c r="N1" t="s">
        <v>176</v>
      </c>
      <c r="O1" t="s">
        <v>176</v>
      </c>
      <c r="P1" t="s">
        <v>175</v>
      </c>
      <c r="Q1" t="s">
        <v>175</v>
      </c>
      <c r="R1" t="s">
        <v>176</v>
      </c>
      <c r="S1" t="s">
        <v>176</v>
      </c>
      <c r="T1" t="s">
        <v>176</v>
      </c>
      <c r="U1" t="s">
        <v>176</v>
      </c>
      <c r="V1" t="s">
        <v>176</v>
      </c>
      <c r="W1" t="s">
        <v>176</v>
      </c>
      <c r="X1" t="s">
        <v>176</v>
      </c>
      <c r="Y1" t="s">
        <v>176</v>
      </c>
      <c r="Z1" t="s">
        <v>175</v>
      </c>
      <c r="AA1" t="s">
        <v>175</v>
      </c>
      <c r="AB1" t="s">
        <v>175</v>
      </c>
      <c r="AC1" t="s">
        <v>175</v>
      </c>
      <c r="AD1" t="s">
        <v>175</v>
      </c>
      <c r="AE1" t="s">
        <v>175</v>
      </c>
      <c r="AF1" t="s">
        <v>176</v>
      </c>
      <c r="AG1" t="s">
        <v>175</v>
      </c>
      <c r="AH1" t="s">
        <v>175</v>
      </c>
      <c r="AI1" t="s">
        <v>175</v>
      </c>
      <c r="AJ1" t="s">
        <v>175</v>
      </c>
      <c r="AK1" t="s">
        <v>175</v>
      </c>
      <c r="AL1" t="s">
        <v>175</v>
      </c>
      <c r="AM1" t="s">
        <v>175</v>
      </c>
      <c r="AN1" t="s">
        <v>175</v>
      </c>
      <c r="AO1" t="s">
        <v>175</v>
      </c>
      <c r="AP1" t="s">
        <v>175</v>
      </c>
      <c r="AQ1" t="s">
        <v>176</v>
      </c>
      <c r="AR1" t="s">
        <v>175</v>
      </c>
      <c r="AS1" t="s">
        <v>176</v>
      </c>
      <c r="AT1" t="s">
        <v>176</v>
      </c>
      <c r="AU1" t="s">
        <v>176</v>
      </c>
      <c r="AV1" t="s">
        <v>176</v>
      </c>
      <c r="AW1" t="s">
        <v>176</v>
      </c>
      <c r="AX1" t="s">
        <v>176</v>
      </c>
      <c r="AY1" t="s">
        <v>176</v>
      </c>
      <c r="AZ1" t="s">
        <v>176</v>
      </c>
      <c r="BA1" t="s">
        <v>176</v>
      </c>
      <c r="BB1" t="s">
        <v>176</v>
      </c>
      <c r="BC1" t="s">
        <v>176</v>
      </c>
      <c r="BD1" t="s">
        <v>176</v>
      </c>
      <c r="BE1" t="s">
        <v>176</v>
      </c>
      <c r="BF1" t="s">
        <v>176</v>
      </c>
      <c r="BG1" t="s">
        <v>176</v>
      </c>
      <c r="BH1" t="s">
        <v>176</v>
      </c>
      <c r="BI1" t="s">
        <v>176</v>
      </c>
    </row>
    <row r="2" spans="1:61" x14ac:dyDescent="0.25">
      <c r="C2" t="s">
        <v>157</v>
      </c>
      <c r="D2" t="s">
        <v>158</v>
      </c>
      <c r="E2" t="s">
        <v>158</v>
      </c>
      <c r="F2" t="s">
        <v>159</v>
      </c>
      <c r="G2" t="s">
        <v>160</v>
      </c>
      <c r="H2" t="s">
        <v>160</v>
      </c>
      <c r="I2" t="s">
        <v>160</v>
      </c>
      <c r="J2" t="s">
        <v>160</v>
      </c>
      <c r="K2" t="s">
        <v>160</v>
      </c>
      <c r="L2" t="s">
        <v>160</v>
      </c>
      <c r="M2" t="s">
        <v>160</v>
      </c>
      <c r="N2" t="s">
        <v>160</v>
      </c>
      <c r="O2" t="s">
        <v>160</v>
      </c>
      <c r="P2" t="s">
        <v>162</v>
      </c>
      <c r="Q2" t="s">
        <v>163</v>
      </c>
      <c r="R2" t="s">
        <v>163</v>
      </c>
      <c r="S2" t="s">
        <v>163</v>
      </c>
      <c r="T2" t="s">
        <v>163</v>
      </c>
      <c r="U2" t="s">
        <v>163</v>
      </c>
      <c r="V2" t="s">
        <v>163</v>
      </c>
      <c r="W2" t="s">
        <v>163</v>
      </c>
      <c r="X2" t="s">
        <v>163</v>
      </c>
      <c r="Y2" t="s">
        <v>163</v>
      </c>
      <c r="Z2" t="s">
        <v>164</v>
      </c>
      <c r="AA2" t="s">
        <v>165</v>
      </c>
      <c r="AB2" t="s">
        <v>165</v>
      </c>
      <c r="AC2" t="s">
        <v>165</v>
      </c>
      <c r="AD2" t="s">
        <v>165</v>
      </c>
      <c r="AE2" t="s">
        <v>165</v>
      </c>
      <c r="AF2" t="s">
        <v>168</v>
      </c>
      <c r="AG2" t="s">
        <v>169</v>
      </c>
      <c r="AH2" t="s">
        <v>170</v>
      </c>
      <c r="AI2" t="s">
        <v>171</v>
      </c>
      <c r="AJ2" t="s">
        <v>171</v>
      </c>
      <c r="AK2" t="s">
        <v>172</v>
      </c>
      <c r="AL2" t="s">
        <v>172</v>
      </c>
      <c r="AM2" t="s">
        <v>172</v>
      </c>
      <c r="AN2" t="s">
        <v>172</v>
      </c>
      <c r="AO2" t="s">
        <v>173</v>
      </c>
      <c r="AP2" t="s">
        <v>173</v>
      </c>
      <c r="AQ2" t="s">
        <v>173</v>
      </c>
      <c r="AR2" t="s">
        <v>174</v>
      </c>
      <c r="AS2" t="s">
        <v>179</v>
      </c>
      <c r="AT2" t="s">
        <v>179</v>
      </c>
      <c r="AU2" t="s">
        <v>179</v>
      </c>
      <c r="AV2" t="s">
        <v>179</v>
      </c>
      <c r="AW2" t="s">
        <v>179</v>
      </c>
      <c r="AX2" t="s">
        <v>179</v>
      </c>
      <c r="AY2" t="s">
        <v>179</v>
      </c>
      <c r="AZ2" t="s">
        <v>179</v>
      </c>
      <c r="BA2" t="s">
        <v>179</v>
      </c>
      <c r="BB2" t="s">
        <v>179</v>
      </c>
      <c r="BC2" t="s">
        <v>179</v>
      </c>
      <c r="BD2" t="s">
        <v>179</v>
      </c>
      <c r="BE2" t="s">
        <v>179</v>
      </c>
      <c r="BF2" t="s">
        <v>179</v>
      </c>
      <c r="BG2" t="s">
        <v>179</v>
      </c>
      <c r="BH2" t="s">
        <v>179</v>
      </c>
      <c r="BI2" t="s">
        <v>179</v>
      </c>
    </row>
    <row r="3" spans="1:61" x14ac:dyDescent="0.25">
      <c r="C3" t="s">
        <v>105</v>
      </c>
      <c r="D3" t="s">
        <v>106</v>
      </c>
      <c r="E3" t="s">
        <v>106</v>
      </c>
      <c r="F3" t="s">
        <v>107</v>
      </c>
      <c r="G3" t="s">
        <v>108</v>
      </c>
      <c r="H3" t="s">
        <v>109</v>
      </c>
      <c r="I3" t="s">
        <v>110</v>
      </c>
      <c r="J3" t="s">
        <v>111</v>
      </c>
      <c r="K3" t="s">
        <v>112</v>
      </c>
      <c r="L3" t="s">
        <v>113</v>
      </c>
      <c r="M3" t="s">
        <v>113</v>
      </c>
      <c r="N3" t="s">
        <v>114</v>
      </c>
      <c r="O3" t="s">
        <v>161</v>
      </c>
      <c r="P3" t="s">
        <v>115</v>
      </c>
      <c r="Q3" t="s">
        <v>116</v>
      </c>
      <c r="R3" t="s">
        <v>117</v>
      </c>
      <c r="S3" t="s">
        <v>117</v>
      </c>
      <c r="T3" t="s">
        <v>117</v>
      </c>
      <c r="U3" t="s">
        <v>117</v>
      </c>
      <c r="V3" t="s">
        <v>117</v>
      </c>
      <c r="W3" t="s">
        <v>117</v>
      </c>
      <c r="X3" t="s">
        <v>117</v>
      </c>
      <c r="Y3" t="s">
        <v>117</v>
      </c>
      <c r="Z3" t="s">
        <v>118</v>
      </c>
      <c r="AA3" t="s">
        <v>119</v>
      </c>
      <c r="AB3" t="s">
        <v>120</v>
      </c>
      <c r="AC3" t="s">
        <v>121</v>
      </c>
      <c r="AD3" t="s">
        <v>166</v>
      </c>
      <c r="AE3" t="s">
        <v>167</v>
      </c>
      <c r="AF3" t="s">
        <v>122</v>
      </c>
      <c r="AG3" t="s">
        <v>123</v>
      </c>
      <c r="AH3" t="s">
        <v>124</v>
      </c>
      <c r="AI3" t="s">
        <v>125</v>
      </c>
      <c r="AJ3" t="s">
        <v>126</v>
      </c>
      <c r="AK3" t="s">
        <v>127</v>
      </c>
      <c r="AL3" t="s">
        <v>127</v>
      </c>
      <c r="AM3" t="s">
        <v>128</v>
      </c>
      <c r="AN3" t="s">
        <v>128</v>
      </c>
      <c r="AO3" t="s">
        <v>130</v>
      </c>
      <c r="AP3" t="s">
        <v>129</v>
      </c>
      <c r="AQ3" t="s">
        <v>177</v>
      </c>
      <c r="AR3" t="s">
        <v>131</v>
      </c>
      <c r="AS3" t="s">
        <v>132</v>
      </c>
      <c r="AT3" t="s">
        <v>136</v>
      </c>
      <c r="AU3" t="s">
        <v>139</v>
      </c>
      <c r="AV3" t="s">
        <v>140</v>
      </c>
      <c r="AW3" t="s">
        <v>137</v>
      </c>
      <c r="AX3" t="s">
        <v>74</v>
      </c>
      <c r="AY3" t="s">
        <v>87</v>
      </c>
      <c r="AZ3" t="s">
        <v>89</v>
      </c>
      <c r="BA3" t="s">
        <v>141</v>
      </c>
      <c r="BB3" t="s">
        <v>142</v>
      </c>
      <c r="BC3" t="s">
        <v>143</v>
      </c>
      <c r="BD3" t="s">
        <v>146</v>
      </c>
      <c r="BE3" t="s">
        <v>145</v>
      </c>
      <c r="BF3" t="s">
        <v>148</v>
      </c>
      <c r="BG3" t="s">
        <v>144</v>
      </c>
      <c r="BH3" t="s">
        <v>147</v>
      </c>
      <c r="BI3" t="s">
        <v>149</v>
      </c>
    </row>
    <row r="4" spans="1:61" x14ac:dyDescent="0.25">
      <c r="D4" t="s">
        <v>89</v>
      </c>
      <c r="E4" t="s">
        <v>91</v>
      </c>
      <c r="L4" t="s">
        <v>97</v>
      </c>
      <c r="M4" t="s">
        <v>104</v>
      </c>
      <c r="R4" t="s">
        <v>95</v>
      </c>
      <c r="S4" t="s">
        <v>97</v>
      </c>
      <c r="T4" t="s">
        <v>96</v>
      </c>
      <c r="U4" t="s">
        <v>98</v>
      </c>
      <c r="V4" t="s">
        <v>88</v>
      </c>
      <c r="W4" t="s">
        <v>90</v>
      </c>
      <c r="X4" t="s">
        <v>89</v>
      </c>
      <c r="Y4" t="s">
        <v>91</v>
      </c>
      <c r="AK4" t="s">
        <v>88</v>
      </c>
      <c r="AL4" t="s">
        <v>90</v>
      </c>
      <c r="AM4" t="s">
        <v>88</v>
      </c>
      <c r="AN4" t="s">
        <v>90</v>
      </c>
    </row>
    <row r="5" spans="1:61" x14ac:dyDescent="0.25">
      <c r="C5">
        <f ca="1">Departamentos!D29</f>
        <v>17</v>
      </c>
      <c r="D5">
        <f ca="1">Departamentos!E29</f>
        <v>18</v>
      </c>
      <c r="E5">
        <f ca="1">Departamentos!F29</f>
        <v>18</v>
      </c>
      <c r="F5">
        <f ca="1">Departamentos!G29</f>
        <v>14</v>
      </c>
      <c r="G5">
        <f ca="1">Departamentos!H29</f>
        <v>18</v>
      </c>
      <c r="H5">
        <f ca="1">Departamentos!I29</f>
        <v>39</v>
      </c>
      <c r="I5">
        <f ca="1">Departamentos!J29</f>
        <v>44</v>
      </c>
      <c r="J5">
        <f ca="1">Departamentos!K29</f>
        <v>18</v>
      </c>
      <c r="K5">
        <f ca="1">Departamentos!L29</f>
        <v>32</v>
      </c>
      <c r="L5">
        <f>Departamentos!M29</f>
        <v>0</v>
      </c>
      <c r="M5">
        <f>Departamentos!N29</f>
        <v>0</v>
      </c>
      <c r="N5">
        <f ca="1">Departamentos!O29</f>
        <v>30</v>
      </c>
      <c r="O5">
        <f ca="1">Departamentos!P29</f>
        <v>27</v>
      </c>
      <c r="P5">
        <f>Departamentos!Q29</f>
        <v>17</v>
      </c>
      <c r="Q5">
        <f ca="1">Departamentos!R29</f>
        <v>18</v>
      </c>
      <c r="R5">
        <f ca="1">Departamentos!S29</f>
        <v>23</v>
      </c>
      <c r="S5">
        <f ca="1">Departamentos!T29</f>
        <v>23</v>
      </c>
      <c r="T5">
        <f ca="1">Departamentos!U29</f>
        <v>23</v>
      </c>
      <c r="U5">
        <f ca="1">Departamentos!V29</f>
        <v>23</v>
      </c>
      <c r="V5">
        <f ca="1">Departamentos!W29</f>
        <v>23</v>
      </c>
      <c r="W5">
        <f ca="1">Departamentos!X29</f>
        <v>23</v>
      </c>
      <c r="X5">
        <f ca="1">Departamentos!Y29</f>
        <v>23</v>
      </c>
      <c r="Y5">
        <f ca="1">Departamentos!Z29</f>
        <v>23</v>
      </c>
      <c r="Z5">
        <f>Departamentos!AA29</f>
        <v>10</v>
      </c>
      <c r="AA5">
        <f ca="1">Departamentos!AB29</f>
        <v>35</v>
      </c>
      <c r="AB5">
        <f ca="1">Departamentos!AC29</f>
        <v>38</v>
      </c>
      <c r="AC5">
        <f ca="1">Departamentos!AD29</f>
        <v>38</v>
      </c>
      <c r="AD5">
        <f ca="1">Departamentos!AE29</f>
        <v>38</v>
      </c>
      <c r="AE5">
        <f ca="1">Departamentos!AF29</f>
        <v>39</v>
      </c>
      <c r="AF5">
        <f ca="1">Departamentos!AG29</f>
        <v>25</v>
      </c>
      <c r="AG5">
        <f ca="1">Departamentos!AH29</f>
        <v>16</v>
      </c>
      <c r="AH5">
        <f>Departamentos!AI29</f>
        <v>8</v>
      </c>
      <c r="AI5">
        <f ca="1">Departamentos!AJ29</f>
        <v>22</v>
      </c>
      <c r="AJ5">
        <f ca="1">Departamentos!AK29</f>
        <v>22</v>
      </c>
      <c r="AK5">
        <f ca="1">Departamentos!AL29</f>
        <v>16</v>
      </c>
      <c r="AL5">
        <f ca="1">Departamentos!AM29</f>
        <v>16</v>
      </c>
      <c r="AM5">
        <f ca="1">Departamentos!AN29</f>
        <v>34</v>
      </c>
      <c r="AN5">
        <f ca="1">Departamentos!AO29</f>
        <v>34</v>
      </c>
      <c r="AO5">
        <f>Departamentos!AP29</f>
        <v>16</v>
      </c>
      <c r="AP5">
        <f>Departamentos!AQ29</f>
        <v>16</v>
      </c>
      <c r="AQ5">
        <f ca="1">Departamentos!AR29</f>
        <v>36</v>
      </c>
      <c r="AR5">
        <f ca="1">Departamentos!AS29</f>
        <v>45</v>
      </c>
      <c r="AS5">
        <f ca="1">Otros!B27</f>
        <v>14</v>
      </c>
      <c r="AT5">
        <f ca="1">Otros!C27</f>
        <v>23</v>
      </c>
      <c r="AU5">
        <f ca="1">Otros!D27</f>
        <v>19</v>
      </c>
      <c r="AV5">
        <f ca="1">Otros!E27</f>
        <v>19</v>
      </c>
      <c r="AW5">
        <f ca="1">Otros!F27</f>
        <v>22</v>
      </c>
      <c r="AX5">
        <f ca="1">Otros!G27</f>
        <v>21</v>
      </c>
      <c r="AY5">
        <f ca="1">Otros!H27</f>
        <v>21</v>
      </c>
      <c r="AZ5">
        <f ca="1">Otros!I27</f>
        <v>24</v>
      </c>
      <c r="BA5">
        <f ca="1">Otros!J27</f>
        <v>14</v>
      </c>
      <c r="BB5">
        <f ca="1">Otros!K27</f>
        <v>14</v>
      </c>
      <c r="BC5">
        <f ca="1">Otros!L27</f>
        <v>14</v>
      </c>
      <c r="BD5">
        <f ca="1">Otros!M27</f>
        <v>14</v>
      </c>
      <c r="BE5">
        <f ca="1">Otros!N27</f>
        <v>14</v>
      </c>
      <c r="BF5">
        <f ca="1">Otros!O27</f>
        <v>14</v>
      </c>
      <c r="BG5">
        <f ca="1">Otros!P27</f>
        <v>14</v>
      </c>
      <c r="BH5">
        <f ca="1">Otros!Q27</f>
        <v>14</v>
      </c>
      <c r="BI5">
        <f ca="1">Otros!R27</f>
        <v>35</v>
      </c>
    </row>
    <row r="6" spans="1:61" x14ac:dyDescent="0.25">
      <c r="A6" t="s">
        <v>71</v>
      </c>
      <c r="C6">
        <f ca="1">$B6+C$5</f>
        <v>17</v>
      </c>
      <c r="D6">
        <f t="shared" ref="D6:BI10" ca="1" si="0">$B6+D$5</f>
        <v>18</v>
      </c>
      <c r="E6">
        <f t="shared" ca="1" si="0"/>
        <v>18</v>
      </c>
      <c r="F6">
        <f t="shared" ca="1" si="0"/>
        <v>14</v>
      </c>
      <c r="G6">
        <f t="shared" ca="1" si="0"/>
        <v>18</v>
      </c>
      <c r="H6">
        <f t="shared" ca="1" si="0"/>
        <v>39</v>
      </c>
      <c r="I6">
        <f t="shared" ca="1" si="0"/>
        <v>44</v>
      </c>
      <c r="J6">
        <f t="shared" ca="1" si="0"/>
        <v>18</v>
      </c>
      <c r="K6">
        <f t="shared" ca="1" si="0"/>
        <v>32</v>
      </c>
      <c r="L6">
        <f t="shared" si="0"/>
        <v>0</v>
      </c>
      <c r="M6">
        <f t="shared" si="0"/>
        <v>0</v>
      </c>
      <c r="N6">
        <f t="shared" ca="1" si="0"/>
        <v>30</v>
      </c>
      <c r="O6">
        <f t="shared" ca="1" si="0"/>
        <v>27</v>
      </c>
      <c r="P6">
        <f t="shared" si="0"/>
        <v>17</v>
      </c>
      <c r="Q6">
        <f t="shared" ca="1" si="0"/>
        <v>18</v>
      </c>
      <c r="R6">
        <f t="shared" ca="1" si="0"/>
        <v>23</v>
      </c>
      <c r="S6">
        <f t="shared" ca="1" si="0"/>
        <v>23</v>
      </c>
      <c r="T6">
        <f t="shared" ca="1" si="0"/>
        <v>23</v>
      </c>
      <c r="U6">
        <f t="shared" ca="1" si="0"/>
        <v>23</v>
      </c>
      <c r="V6">
        <f t="shared" ca="1" si="0"/>
        <v>23</v>
      </c>
      <c r="W6">
        <f t="shared" ca="1" si="0"/>
        <v>23</v>
      </c>
      <c r="X6">
        <f t="shared" ca="1" si="0"/>
        <v>23</v>
      </c>
      <c r="Y6">
        <f t="shared" ca="1" si="0"/>
        <v>23</v>
      </c>
      <c r="Z6">
        <f t="shared" si="0"/>
        <v>10</v>
      </c>
      <c r="AA6">
        <f t="shared" ca="1" si="0"/>
        <v>35</v>
      </c>
      <c r="AB6">
        <f t="shared" ca="1" si="0"/>
        <v>38</v>
      </c>
      <c r="AC6">
        <f t="shared" ca="1" si="0"/>
        <v>38</v>
      </c>
      <c r="AD6">
        <f t="shared" ca="1" si="0"/>
        <v>38</v>
      </c>
      <c r="AE6">
        <f t="shared" ca="1" si="0"/>
        <v>39</v>
      </c>
      <c r="AF6">
        <f t="shared" ca="1" si="0"/>
        <v>25</v>
      </c>
      <c r="AG6">
        <f t="shared" ca="1" si="0"/>
        <v>16</v>
      </c>
      <c r="AH6">
        <f t="shared" si="0"/>
        <v>8</v>
      </c>
      <c r="AI6">
        <f t="shared" ca="1" si="0"/>
        <v>22</v>
      </c>
      <c r="AJ6">
        <f t="shared" ca="1" si="0"/>
        <v>22</v>
      </c>
      <c r="AK6">
        <f t="shared" ca="1" si="0"/>
        <v>16</v>
      </c>
      <c r="AL6">
        <f t="shared" ca="1" si="0"/>
        <v>16</v>
      </c>
      <c r="AM6">
        <f t="shared" ca="1" si="0"/>
        <v>34</v>
      </c>
      <c r="AN6">
        <f t="shared" ca="1" si="0"/>
        <v>34</v>
      </c>
      <c r="AO6">
        <f t="shared" si="0"/>
        <v>16</v>
      </c>
      <c r="AP6">
        <f t="shared" si="0"/>
        <v>16</v>
      </c>
      <c r="AQ6">
        <f t="shared" ca="1" si="0"/>
        <v>36</v>
      </c>
      <c r="AR6">
        <f t="shared" ca="1" si="0"/>
        <v>45</v>
      </c>
      <c r="AS6">
        <f t="shared" ca="1" si="0"/>
        <v>14</v>
      </c>
      <c r="AT6">
        <f t="shared" ca="1" si="0"/>
        <v>23</v>
      </c>
      <c r="AU6">
        <f t="shared" ca="1" si="0"/>
        <v>19</v>
      </c>
      <c r="AV6">
        <f t="shared" ca="1" si="0"/>
        <v>19</v>
      </c>
      <c r="AW6">
        <f t="shared" ca="1" si="0"/>
        <v>22</v>
      </c>
      <c r="AX6">
        <f t="shared" ca="1" si="0"/>
        <v>21</v>
      </c>
      <c r="AY6">
        <f t="shared" ca="1" si="0"/>
        <v>21</v>
      </c>
      <c r="AZ6">
        <f t="shared" ca="1" si="0"/>
        <v>24</v>
      </c>
      <c r="BA6">
        <f t="shared" ca="1" si="0"/>
        <v>14</v>
      </c>
      <c r="BB6">
        <f t="shared" ca="1" si="0"/>
        <v>14</v>
      </c>
      <c r="BC6">
        <f t="shared" ca="1" si="0"/>
        <v>14</v>
      </c>
      <c r="BD6">
        <f t="shared" ca="1" si="0"/>
        <v>14</v>
      </c>
      <c r="BE6">
        <f t="shared" ca="1" si="0"/>
        <v>14</v>
      </c>
      <c r="BF6">
        <f t="shared" ca="1" si="0"/>
        <v>14</v>
      </c>
      <c r="BG6">
        <f t="shared" ca="1" si="0"/>
        <v>14</v>
      </c>
      <c r="BH6">
        <f t="shared" ca="1" si="0"/>
        <v>14</v>
      </c>
      <c r="BI6">
        <f t="shared" ca="1" si="0"/>
        <v>35</v>
      </c>
    </row>
    <row r="7" spans="1:61" x14ac:dyDescent="0.25">
      <c r="A7" t="s">
        <v>72</v>
      </c>
      <c r="B7">
        <v>3</v>
      </c>
      <c r="C7">
        <f t="shared" ref="C7:R26" ca="1" si="1">$B7+C$5</f>
        <v>20</v>
      </c>
      <c r="D7">
        <f t="shared" ca="1" si="0"/>
        <v>21</v>
      </c>
      <c r="E7">
        <f t="shared" ca="1" si="0"/>
        <v>21</v>
      </c>
      <c r="F7">
        <f t="shared" ca="1" si="0"/>
        <v>17</v>
      </c>
      <c r="G7">
        <f t="shared" ca="1" si="0"/>
        <v>21</v>
      </c>
      <c r="H7">
        <f t="shared" ca="1" si="0"/>
        <v>42</v>
      </c>
      <c r="I7">
        <f t="shared" ca="1" si="0"/>
        <v>47</v>
      </c>
      <c r="J7">
        <f t="shared" ca="1" si="0"/>
        <v>21</v>
      </c>
      <c r="K7">
        <f t="shared" ca="1" si="0"/>
        <v>35</v>
      </c>
      <c r="L7">
        <f t="shared" si="0"/>
        <v>3</v>
      </c>
      <c r="M7">
        <f t="shared" si="0"/>
        <v>3</v>
      </c>
      <c r="N7">
        <f t="shared" ca="1" si="0"/>
        <v>33</v>
      </c>
      <c r="O7">
        <f t="shared" ca="1" si="0"/>
        <v>30</v>
      </c>
      <c r="P7">
        <f t="shared" si="0"/>
        <v>20</v>
      </c>
      <c r="Q7">
        <f t="shared" ca="1" si="0"/>
        <v>21</v>
      </c>
      <c r="R7">
        <f t="shared" ca="1" si="0"/>
        <v>26</v>
      </c>
      <c r="S7">
        <f t="shared" ca="1" si="0"/>
        <v>26</v>
      </c>
      <c r="T7">
        <f t="shared" ca="1" si="0"/>
        <v>26</v>
      </c>
      <c r="U7">
        <f t="shared" ca="1" si="0"/>
        <v>26</v>
      </c>
      <c r="V7">
        <f t="shared" ca="1" si="0"/>
        <v>26</v>
      </c>
      <c r="W7">
        <f t="shared" ca="1" si="0"/>
        <v>26</v>
      </c>
      <c r="X7">
        <f t="shared" ca="1" si="0"/>
        <v>26</v>
      </c>
      <c r="Y7">
        <f t="shared" ca="1" si="0"/>
        <v>26</v>
      </c>
      <c r="Z7">
        <f t="shared" si="0"/>
        <v>13</v>
      </c>
      <c r="AA7">
        <f t="shared" ca="1" si="0"/>
        <v>38</v>
      </c>
      <c r="AB7">
        <f t="shared" ca="1" si="0"/>
        <v>41</v>
      </c>
      <c r="AC7">
        <f t="shared" ca="1" si="0"/>
        <v>41</v>
      </c>
      <c r="AD7">
        <f t="shared" ca="1" si="0"/>
        <v>41</v>
      </c>
      <c r="AE7">
        <f t="shared" ca="1" si="0"/>
        <v>42</v>
      </c>
      <c r="AF7">
        <f t="shared" ca="1" si="0"/>
        <v>28</v>
      </c>
      <c r="AG7">
        <f t="shared" ca="1" si="0"/>
        <v>19</v>
      </c>
      <c r="AH7">
        <f t="shared" si="0"/>
        <v>11</v>
      </c>
      <c r="AI7">
        <f t="shared" ca="1" si="0"/>
        <v>25</v>
      </c>
      <c r="AJ7">
        <f t="shared" ca="1" si="0"/>
        <v>25</v>
      </c>
      <c r="AK7">
        <f t="shared" ca="1" si="0"/>
        <v>19</v>
      </c>
      <c r="AL7">
        <f t="shared" ca="1" si="0"/>
        <v>19</v>
      </c>
      <c r="AM7">
        <f t="shared" ca="1" si="0"/>
        <v>37</v>
      </c>
      <c r="AN7">
        <f t="shared" ca="1" si="0"/>
        <v>37</v>
      </c>
      <c r="AO7">
        <f t="shared" si="0"/>
        <v>19</v>
      </c>
      <c r="AP7">
        <f t="shared" si="0"/>
        <v>19</v>
      </c>
      <c r="AQ7">
        <f t="shared" ca="1" si="0"/>
        <v>39</v>
      </c>
      <c r="AR7">
        <f t="shared" ca="1" si="0"/>
        <v>48</v>
      </c>
      <c r="AS7">
        <f t="shared" ca="1" si="0"/>
        <v>17</v>
      </c>
      <c r="AT7">
        <f t="shared" ca="1" si="0"/>
        <v>26</v>
      </c>
      <c r="AU7">
        <f t="shared" ca="1" si="0"/>
        <v>22</v>
      </c>
      <c r="AV7">
        <f t="shared" ca="1" si="0"/>
        <v>22</v>
      </c>
      <c r="AW7">
        <f t="shared" ca="1" si="0"/>
        <v>25</v>
      </c>
      <c r="AX7">
        <f t="shared" ca="1" si="0"/>
        <v>24</v>
      </c>
      <c r="AY7">
        <f t="shared" ca="1" si="0"/>
        <v>24</v>
      </c>
      <c r="AZ7">
        <f t="shared" ca="1" si="0"/>
        <v>27</v>
      </c>
      <c r="BA7">
        <f t="shared" ca="1" si="0"/>
        <v>17</v>
      </c>
      <c r="BB7">
        <f t="shared" ca="1" si="0"/>
        <v>17</v>
      </c>
      <c r="BC7">
        <f t="shared" ca="1" si="0"/>
        <v>17</v>
      </c>
      <c r="BD7">
        <f t="shared" ca="1" si="0"/>
        <v>17</v>
      </c>
      <c r="BE7">
        <f t="shared" ca="1" si="0"/>
        <v>17</v>
      </c>
      <c r="BF7">
        <f t="shared" ca="1" si="0"/>
        <v>17</v>
      </c>
      <c r="BG7">
        <f t="shared" ca="1" si="0"/>
        <v>17</v>
      </c>
      <c r="BH7">
        <f t="shared" ca="1" si="0"/>
        <v>17</v>
      </c>
      <c r="BI7">
        <f t="shared" ca="1" si="0"/>
        <v>38</v>
      </c>
    </row>
    <row r="8" spans="1:61" x14ac:dyDescent="0.25">
      <c r="A8" t="s">
        <v>73</v>
      </c>
      <c r="B8">
        <v>8</v>
      </c>
      <c r="C8">
        <f t="shared" ca="1" si="1"/>
        <v>25</v>
      </c>
      <c r="D8">
        <f t="shared" ca="1" si="0"/>
        <v>26</v>
      </c>
      <c r="E8">
        <f t="shared" ca="1" si="0"/>
        <v>26</v>
      </c>
      <c r="F8">
        <f t="shared" ca="1" si="0"/>
        <v>22</v>
      </c>
      <c r="G8">
        <f t="shared" ca="1" si="0"/>
        <v>26</v>
      </c>
      <c r="H8">
        <f t="shared" ca="1" si="0"/>
        <v>47</v>
      </c>
      <c r="I8">
        <f t="shared" ca="1" si="0"/>
        <v>52</v>
      </c>
      <c r="J8">
        <f t="shared" ca="1" si="0"/>
        <v>26</v>
      </c>
      <c r="K8">
        <f t="shared" ca="1" si="0"/>
        <v>40</v>
      </c>
      <c r="L8">
        <f t="shared" si="0"/>
        <v>8</v>
      </c>
      <c r="M8">
        <f t="shared" si="0"/>
        <v>8</v>
      </c>
      <c r="N8">
        <f t="shared" ca="1" si="0"/>
        <v>38</v>
      </c>
      <c r="O8">
        <f t="shared" ca="1" si="0"/>
        <v>35</v>
      </c>
      <c r="P8">
        <f t="shared" si="0"/>
        <v>25</v>
      </c>
      <c r="Q8">
        <f t="shared" ca="1" si="0"/>
        <v>26</v>
      </c>
      <c r="R8">
        <f t="shared" ca="1" si="0"/>
        <v>31</v>
      </c>
      <c r="S8">
        <f t="shared" ca="1" si="0"/>
        <v>31</v>
      </c>
      <c r="T8">
        <f t="shared" ca="1" si="0"/>
        <v>31</v>
      </c>
      <c r="U8">
        <f t="shared" ca="1" si="0"/>
        <v>31</v>
      </c>
      <c r="V8">
        <f t="shared" ca="1" si="0"/>
        <v>31</v>
      </c>
      <c r="W8">
        <f t="shared" ca="1" si="0"/>
        <v>31</v>
      </c>
      <c r="X8">
        <f t="shared" ca="1" si="0"/>
        <v>31</v>
      </c>
      <c r="Y8">
        <f t="shared" ca="1" si="0"/>
        <v>31</v>
      </c>
      <c r="Z8">
        <f t="shared" si="0"/>
        <v>18</v>
      </c>
      <c r="AA8">
        <f t="shared" ca="1" si="0"/>
        <v>43</v>
      </c>
      <c r="AB8">
        <f t="shared" ca="1" si="0"/>
        <v>46</v>
      </c>
      <c r="AC8">
        <f t="shared" ca="1" si="0"/>
        <v>46</v>
      </c>
      <c r="AD8">
        <f t="shared" ca="1" si="0"/>
        <v>46</v>
      </c>
      <c r="AE8">
        <f t="shared" ca="1" si="0"/>
        <v>47</v>
      </c>
      <c r="AF8">
        <f t="shared" ca="1" si="0"/>
        <v>33</v>
      </c>
      <c r="AG8">
        <f t="shared" ca="1" si="0"/>
        <v>24</v>
      </c>
      <c r="AH8">
        <f t="shared" si="0"/>
        <v>16</v>
      </c>
      <c r="AI8">
        <f t="shared" ca="1" si="0"/>
        <v>30</v>
      </c>
      <c r="AJ8">
        <f t="shared" ca="1" si="0"/>
        <v>30</v>
      </c>
      <c r="AK8">
        <f t="shared" ca="1" si="0"/>
        <v>24</v>
      </c>
      <c r="AL8">
        <f t="shared" ca="1" si="0"/>
        <v>24</v>
      </c>
      <c r="AM8">
        <f t="shared" ca="1" si="0"/>
        <v>42</v>
      </c>
      <c r="AN8">
        <f t="shared" ca="1" si="0"/>
        <v>42</v>
      </c>
      <c r="AO8">
        <f t="shared" si="0"/>
        <v>24</v>
      </c>
      <c r="AP8">
        <f t="shared" si="0"/>
        <v>24</v>
      </c>
      <c r="AQ8">
        <f t="shared" ca="1" si="0"/>
        <v>44</v>
      </c>
      <c r="AR8">
        <f t="shared" ca="1" si="0"/>
        <v>53</v>
      </c>
      <c r="AS8">
        <f t="shared" ca="1" si="0"/>
        <v>22</v>
      </c>
      <c r="AT8">
        <f t="shared" ca="1" si="0"/>
        <v>31</v>
      </c>
      <c r="AU8">
        <f t="shared" ca="1" si="0"/>
        <v>27</v>
      </c>
      <c r="AV8">
        <f t="shared" ca="1" si="0"/>
        <v>27</v>
      </c>
      <c r="AW8">
        <f t="shared" ca="1" si="0"/>
        <v>30</v>
      </c>
      <c r="AX8">
        <f t="shared" ca="1" si="0"/>
        <v>29</v>
      </c>
      <c r="AY8">
        <f t="shared" ca="1" si="0"/>
        <v>29</v>
      </c>
      <c r="AZ8">
        <f t="shared" ca="1" si="0"/>
        <v>32</v>
      </c>
      <c r="BA8">
        <f t="shared" ca="1" si="0"/>
        <v>22</v>
      </c>
      <c r="BB8">
        <f t="shared" ca="1" si="0"/>
        <v>22</v>
      </c>
      <c r="BC8">
        <f t="shared" ca="1" si="0"/>
        <v>22</v>
      </c>
      <c r="BD8">
        <f t="shared" ca="1" si="0"/>
        <v>22</v>
      </c>
      <c r="BE8">
        <f t="shared" ca="1" si="0"/>
        <v>22</v>
      </c>
      <c r="BF8">
        <f t="shared" ca="1" si="0"/>
        <v>22</v>
      </c>
      <c r="BG8">
        <f t="shared" ca="1" si="0"/>
        <v>22</v>
      </c>
      <c r="BH8">
        <f t="shared" ca="1" si="0"/>
        <v>22</v>
      </c>
      <c r="BI8">
        <f t="shared" ca="1" si="0"/>
        <v>43</v>
      </c>
    </row>
    <row r="9" spans="1:61" x14ac:dyDescent="0.25">
      <c r="A9" t="s">
        <v>75</v>
      </c>
      <c r="B9">
        <v>16</v>
      </c>
      <c r="C9">
        <f t="shared" ca="1" si="1"/>
        <v>33</v>
      </c>
      <c r="D9">
        <f t="shared" ca="1" si="0"/>
        <v>34</v>
      </c>
      <c r="E9">
        <f t="shared" ca="1" si="0"/>
        <v>34</v>
      </c>
      <c r="F9">
        <f t="shared" ca="1" si="0"/>
        <v>30</v>
      </c>
      <c r="G9">
        <f t="shared" ca="1" si="0"/>
        <v>34</v>
      </c>
      <c r="H9">
        <f t="shared" ca="1" si="0"/>
        <v>55</v>
      </c>
      <c r="I9">
        <f t="shared" ca="1" si="0"/>
        <v>60</v>
      </c>
      <c r="J9">
        <f t="shared" ca="1" si="0"/>
        <v>34</v>
      </c>
      <c r="K9">
        <f t="shared" ca="1" si="0"/>
        <v>48</v>
      </c>
      <c r="L9">
        <f t="shared" si="0"/>
        <v>16</v>
      </c>
      <c r="M9">
        <f t="shared" si="0"/>
        <v>16</v>
      </c>
      <c r="N9">
        <f t="shared" ca="1" si="0"/>
        <v>46</v>
      </c>
      <c r="O9">
        <f t="shared" ca="1" si="0"/>
        <v>43</v>
      </c>
      <c r="P9">
        <f t="shared" si="0"/>
        <v>33</v>
      </c>
      <c r="Q9">
        <f t="shared" ca="1" si="0"/>
        <v>34</v>
      </c>
      <c r="R9">
        <f t="shared" ca="1" si="0"/>
        <v>39</v>
      </c>
      <c r="S9">
        <f t="shared" ca="1" si="0"/>
        <v>39</v>
      </c>
      <c r="T9">
        <f t="shared" ca="1" si="0"/>
        <v>39</v>
      </c>
      <c r="U9">
        <f t="shared" ca="1" si="0"/>
        <v>39</v>
      </c>
      <c r="V9">
        <f t="shared" ca="1" si="0"/>
        <v>39</v>
      </c>
      <c r="W9">
        <f t="shared" ca="1" si="0"/>
        <v>39</v>
      </c>
      <c r="X9">
        <f t="shared" ca="1" si="0"/>
        <v>39</v>
      </c>
      <c r="Y9">
        <f t="shared" ca="1" si="0"/>
        <v>39</v>
      </c>
      <c r="Z9">
        <f t="shared" si="0"/>
        <v>26</v>
      </c>
      <c r="AA9">
        <f t="shared" ca="1" si="0"/>
        <v>51</v>
      </c>
      <c r="AB9">
        <f t="shared" ca="1" si="0"/>
        <v>54</v>
      </c>
      <c r="AC9">
        <f t="shared" ca="1" si="0"/>
        <v>54</v>
      </c>
      <c r="AD9">
        <f t="shared" ca="1" si="0"/>
        <v>54</v>
      </c>
      <c r="AE9">
        <f t="shared" ca="1" si="0"/>
        <v>55</v>
      </c>
      <c r="AF9">
        <f t="shared" ca="1" si="0"/>
        <v>41</v>
      </c>
      <c r="AG9">
        <f t="shared" ca="1" si="0"/>
        <v>32</v>
      </c>
      <c r="AH9">
        <f t="shared" si="0"/>
        <v>24</v>
      </c>
      <c r="AI9">
        <f t="shared" ca="1" si="0"/>
        <v>38</v>
      </c>
      <c r="AJ9">
        <f t="shared" ca="1" si="0"/>
        <v>38</v>
      </c>
      <c r="AK9">
        <f t="shared" ca="1" si="0"/>
        <v>32</v>
      </c>
      <c r="AL9">
        <f t="shared" ca="1" si="0"/>
        <v>32</v>
      </c>
      <c r="AM9">
        <f t="shared" ca="1" si="0"/>
        <v>50</v>
      </c>
      <c r="AN9">
        <f t="shared" ca="1" si="0"/>
        <v>50</v>
      </c>
      <c r="AO9">
        <f t="shared" si="0"/>
        <v>32</v>
      </c>
      <c r="AP9">
        <f t="shared" si="0"/>
        <v>32</v>
      </c>
      <c r="AQ9">
        <f t="shared" ca="1" si="0"/>
        <v>52</v>
      </c>
      <c r="AR9">
        <f t="shared" ca="1" si="0"/>
        <v>61</v>
      </c>
      <c r="AS9">
        <f t="shared" ca="1" si="0"/>
        <v>30</v>
      </c>
      <c r="AT9">
        <f t="shared" ca="1" si="0"/>
        <v>39</v>
      </c>
      <c r="AU9">
        <f t="shared" ca="1" si="0"/>
        <v>35</v>
      </c>
      <c r="AV9">
        <f t="shared" ca="1" si="0"/>
        <v>35</v>
      </c>
      <c r="AW9">
        <f t="shared" ca="1" si="0"/>
        <v>38</v>
      </c>
      <c r="AX9">
        <f t="shared" ca="1" si="0"/>
        <v>37</v>
      </c>
      <c r="AY9">
        <f t="shared" ca="1" si="0"/>
        <v>37</v>
      </c>
      <c r="AZ9">
        <f t="shared" ca="1" si="0"/>
        <v>40</v>
      </c>
      <c r="BA9">
        <f t="shared" ca="1" si="0"/>
        <v>30</v>
      </c>
      <c r="BB9">
        <f t="shared" ca="1" si="0"/>
        <v>30</v>
      </c>
      <c r="BC9">
        <f t="shared" ca="1" si="0"/>
        <v>30</v>
      </c>
      <c r="BD9">
        <f t="shared" ca="1" si="0"/>
        <v>30</v>
      </c>
      <c r="BE9">
        <f t="shared" ca="1" si="0"/>
        <v>30</v>
      </c>
      <c r="BF9">
        <f t="shared" ca="1" si="0"/>
        <v>30</v>
      </c>
      <c r="BG9">
        <f t="shared" ca="1" si="0"/>
        <v>30</v>
      </c>
      <c r="BH9">
        <f t="shared" ca="1" si="0"/>
        <v>30</v>
      </c>
      <c r="BI9">
        <f t="shared" ca="1" si="0"/>
        <v>51</v>
      </c>
    </row>
    <row r="10" spans="1:61" x14ac:dyDescent="0.25">
      <c r="A10" t="s">
        <v>74</v>
      </c>
      <c r="B10">
        <v>8</v>
      </c>
      <c r="C10">
        <f t="shared" ca="1" si="1"/>
        <v>25</v>
      </c>
      <c r="D10">
        <f t="shared" ca="1" si="0"/>
        <v>26</v>
      </c>
      <c r="E10">
        <f t="shared" ca="1" si="0"/>
        <v>26</v>
      </c>
      <c r="F10">
        <f t="shared" ca="1" si="0"/>
        <v>22</v>
      </c>
      <c r="G10">
        <f t="shared" ca="1" si="0"/>
        <v>26</v>
      </c>
      <c r="H10">
        <f t="shared" ca="1" si="0"/>
        <v>47</v>
      </c>
      <c r="I10">
        <f t="shared" ca="1" si="0"/>
        <v>52</v>
      </c>
      <c r="J10">
        <f t="shared" ca="1" si="0"/>
        <v>26</v>
      </c>
      <c r="K10">
        <f t="shared" ca="1" si="0"/>
        <v>40</v>
      </c>
      <c r="L10">
        <f t="shared" si="0"/>
        <v>8</v>
      </c>
      <c r="M10">
        <f t="shared" si="0"/>
        <v>8</v>
      </c>
      <c r="N10">
        <f t="shared" ca="1" si="0"/>
        <v>38</v>
      </c>
      <c r="O10">
        <f t="shared" ca="1" si="0"/>
        <v>35</v>
      </c>
      <c r="P10">
        <f t="shared" si="0"/>
        <v>25</v>
      </c>
      <c r="Q10">
        <f t="shared" ca="1" si="0"/>
        <v>26</v>
      </c>
      <c r="R10">
        <f t="shared" ca="1" si="0"/>
        <v>31</v>
      </c>
      <c r="S10">
        <f t="shared" ca="1" si="0"/>
        <v>31</v>
      </c>
      <c r="T10">
        <f t="shared" ca="1" si="0"/>
        <v>31</v>
      </c>
      <c r="U10">
        <f t="shared" ca="1" si="0"/>
        <v>31</v>
      </c>
      <c r="V10">
        <f t="shared" ca="1" si="0"/>
        <v>31</v>
      </c>
      <c r="W10">
        <f t="shared" ca="1" si="0"/>
        <v>31</v>
      </c>
      <c r="X10">
        <f t="shared" ca="1" si="0"/>
        <v>31</v>
      </c>
      <c r="Y10">
        <f t="shared" ca="1" si="0"/>
        <v>31</v>
      </c>
      <c r="Z10">
        <f t="shared" si="0"/>
        <v>18</v>
      </c>
      <c r="AA10">
        <f t="shared" ref="AA10:AP28" ca="1" si="2">$B10+AA$5</f>
        <v>43</v>
      </c>
      <c r="AB10">
        <f t="shared" ca="1" si="2"/>
        <v>46</v>
      </c>
      <c r="AC10">
        <f t="shared" ca="1" si="2"/>
        <v>46</v>
      </c>
      <c r="AD10">
        <f t="shared" ca="1" si="2"/>
        <v>46</v>
      </c>
      <c r="AE10">
        <f t="shared" ca="1" si="2"/>
        <v>47</v>
      </c>
      <c r="AF10">
        <f t="shared" ca="1" si="2"/>
        <v>33</v>
      </c>
      <c r="AG10">
        <f t="shared" ca="1" si="2"/>
        <v>24</v>
      </c>
      <c r="AH10">
        <f t="shared" si="2"/>
        <v>16</v>
      </c>
      <c r="AI10">
        <f t="shared" ca="1" si="2"/>
        <v>30</v>
      </c>
      <c r="AJ10">
        <f t="shared" ca="1" si="2"/>
        <v>30</v>
      </c>
      <c r="AK10">
        <f t="shared" ca="1" si="2"/>
        <v>24</v>
      </c>
      <c r="AL10">
        <f t="shared" ca="1" si="2"/>
        <v>24</v>
      </c>
      <c r="AM10">
        <f t="shared" ca="1" si="2"/>
        <v>42</v>
      </c>
      <c r="AN10">
        <f t="shared" ca="1" si="2"/>
        <v>42</v>
      </c>
      <c r="AO10">
        <f t="shared" si="2"/>
        <v>24</v>
      </c>
      <c r="AP10">
        <f t="shared" si="2"/>
        <v>24</v>
      </c>
      <c r="AQ10">
        <f t="shared" ref="AQ10:BF25" ca="1" si="3">$B10+AQ$5</f>
        <v>44</v>
      </c>
      <c r="AR10">
        <f t="shared" ca="1" si="3"/>
        <v>53</v>
      </c>
      <c r="AS10">
        <f t="shared" ca="1" si="3"/>
        <v>22</v>
      </c>
      <c r="AT10">
        <f t="shared" ca="1" si="3"/>
        <v>31</v>
      </c>
      <c r="AU10">
        <f t="shared" ca="1" si="3"/>
        <v>27</v>
      </c>
      <c r="AV10">
        <f t="shared" ca="1" si="3"/>
        <v>27</v>
      </c>
      <c r="AW10">
        <f t="shared" ca="1" si="3"/>
        <v>30</v>
      </c>
      <c r="AX10">
        <f t="shared" ca="1" si="3"/>
        <v>29</v>
      </c>
      <c r="AY10">
        <f t="shared" ca="1" si="3"/>
        <v>29</v>
      </c>
      <c r="AZ10">
        <f t="shared" ca="1" si="3"/>
        <v>32</v>
      </c>
      <c r="BA10">
        <f t="shared" ca="1" si="3"/>
        <v>22</v>
      </c>
      <c r="BB10">
        <f t="shared" ca="1" si="3"/>
        <v>22</v>
      </c>
      <c r="BC10">
        <f t="shared" ca="1" si="3"/>
        <v>22</v>
      </c>
      <c r="BD10">
        <f t="shared" ca="1" si="3"/>
        <v>22</v>
      </c>
      <c r="BE10">
        <f t="shared" ca="1" si="3"/>
        <v>22</v>
      </c>
      <c r="BF10">
        <f t="shared" ca="1" si="3"/>
        <v>22</v>
      </c>
      <c r="BG10">
        <f t="shared" ref="BG10:BI24" ca="1" si="4">$B10+BG$5</f>
        <v>22</v>
      </c>
      <c r="BH10">
        <f t="shared" ca="1" si="4"/>
        <v>22</v>
      </c>
      <c r="BI10">
        <f t="shared" ca="1" si="4"/>
        <v>43</v>
      </c>
    </row>
    <row r="11" spans="1:61" x14ac:dyDescent="0.25">
      <c r="A11" t="s">
        <v>76</v>
      </c>
      <c r="B11">
        <v>16</v>
      </c>
      <c r="C11">
        <f t="shared" ca="1" si="1"/>
        <v>33</v>
      </c>
      <c r="D11">
        <f t="shared" ca="1" si="1"/>
        <v>34</v>
      </c>
      <c r="E11">
        <f t="shared" ca="1" si="1"/>
        <v>34</v>
      </c>
      <c r="F11">
        <f t="shared" ca="1" si="1"/>
        <v>30</v>
      </c>
      <c r="G11">
        <f t="shared" ca="1" si="1"/>
        <v>34</v>
      </c>
      <c r="H11">
        <f t="shared" ca="1" si="1"/>
        <v>55</v>
      </c>
      <c r="I11">
        <f t="shared" ca="1" si="1"/>
        <v>60</v>
      </c>
      <c r="J11">
        <f t="shared" ca="1" si="1"/>
        <v>34</v>
      </c>
      <c r="K11">
        <f t="shared" ca="1" si="1"/>
        <v>48</v>
      </c>
      <c r="L11">
        <f t="shared" si="1"/>
        <v>16</v>
      </c>
      <c r="M11">
        <f t="shared" si="1"/>
        <v>16</v>
      </c>
      <c r="N11">
        <f t="shared" ca="1" si="1"/>
        <v>46</v>
      </c>
      <c r="O11">
        <f t="shared" ca="1" si="1"/>
        <v>43</v>
      </c>
      <c r="P11">
        <f t="shared" si="1"/>
        <v>33</v>
      </c>
      <c r="Q11">
        <f t="shared" ca="1" si="1"/>
        <v>34</v>
      </c>
      <c r="R11">
        <f t="shared" ca="1" si="1"/>
        <v>39</v>
      </c>
      <c r="S11">
        <f t="shared" ref="S11:AH28" ca="1" si="5">$B11+S$5</f>
        <v>39</v>
      </c>
      <c r="T11">
        <f t="shared" ca="1" si="5"/>
        <v>39</v>
      </c>
      <c r="U11">
        <f t="shared" ca="1" si="5"/>
        <v>39</v>
      </c>
      <c r="V11">
        <f t="shared" ca="1" si="5"/>
        <v>39</v>
      </c>
      <c r="W11">
        <f t="shared" ca="1" si="5"/>
        <v>39</v>
      </c>
      <c r="X11">
        <f t="shared" ca="1" si="5"/>
        <v>39</v>
      </c>
      <c r="Y11">
        <f t="shared" ca="1" si="5"/>
        <v>39</v>
      </c>
      <c r="Z11">
        <f t="shared" si="5"/>
        <v>26</v>
      </c>
      <c r="AA11">
        <f t="shared" ca="1" si="5"/>
        <v>51</v>
      </c>
      <c r="AB11">
        <f t="shared" ca="1" si="5"/>
        <v>54</v>
      </c>
      <c r="AC11">
        <f t="shared" ca="1" si="5"/>
        <v>54</v>
      </c>
      <c r="AD11">
        <f t="shared" ca="1" si="5"/>
        <v>54</v>
      </c>
      <c r="AE11">
        <f t="shared" ca="1" si="5"/>
        <v>55</v>
      </c>
      <c r="AF11">
        <f t="shared" ca="1" si="5"/>
        <v>41</v>
      </c>
      <c r="AG11">
        <f t="shared" ca="1" si="5"/>
        <v>32</v>
      </c>
      <c r="AH11">
        <f t="shared" si="5"/>
        <v>24</v>
      </c>
      <c r="AI11">
        <f t="shared" ca="1" si="2"/>
        <v>38</v>
      </c>
      <c r="AJ11">
        <f t="shared" ca="1" si="2"/>
        <v>38</v>
      </c>
      <c r="AK11">
        <f t="shared" ca="1" si="2"/>
        <v>32</v>
      </c>
      <c r="AL11">
        <f t="shared" ca="1" si="2"/>
        <v>32</v>
      </c>
      <c r="AM11">
        <f t="shared" ca="1" si="2"/>
        <v>50</v>
      </c>
      <c r="AN11">
        <f t="shared" ca="1" si="2"/>
        <v>50</v>
      </c>
      <c r="AO11">
        <f t="shared" si="2"/>
        <v>32</v>
      </c>
      <c r="AP11">
        <f t="shared" si="2"/>
        <v>32</v>
      </c>
      <c r="AQ11">
        <f t="shared" ca="1" si="3"/>
        <v>52</v>
      </c>
      <c r="AR11">
        <f t="shared" ca="1" si="3"/>
        <v>61</v>
      </c>
      <c r="AS11">
        <f t="shared" ca="1" si="3"/>
        <v>30</v>
      </c>
      <c r="AT11">
        <f t="shared" ca="1" si="3"/>
        <v>39</v>
      </c>
      <c r="AU11">
        <f t="shared" ca="1" si="3"/>
        <v>35</v>
      </c>
      <c r="AV11">
        <f t="shared" ca="1" si="3"/>
        <v>35</v>
      </c>
      <c r="AW11">
        <f t="shared" ca="1" si="3"/>
        <v>38</v>
      </c>
      <c r="AX11">
        <f t="shared" ca="1" si="3"/>
        <v>37</v>
      </c>
      <c r="AY11">
        <f t="shared" ca="1" si="3"/>
        <v>37</v>
      </c>
      <c r="AZ11">
        <f t="shared" ca="1" si="3"/>
        <v>40</v>
      </c>
      <c r="BA11">
        <f t="shared" ca="1" si="3"/>
        <v>30</v>
      </c>
      <c r="BB11">
        <f t="shared" ca="1" si="3"/>
        <v>30</v>
      </c>
      <c r="BC11">
        <f t="shared" ca="1" si="3"/>
        <v>30</v>
      </c>
      <c r="BD11">
        <f t="shared" ca="1" si="3"/>
        <v>30</v>
      </c>
      <c r="BE11">
        <f t="shared" ca="1" si="3"/>
        <v>30</v>
      </c>
      <c r="BF11">
        <f t="shared" ca="1" si="3"/>
        <v>30</v>
      </c>
      <c r="BG11">
        <f t="shared" ca="1" si="4"/>
        <v>30</v>
      </c>
      <c r="BH11">
        <f t="shared" ca="1" si="4"/>
        <v>30</v>
      </c>
      <c r="BI11">
        <f t="shared" ca="1" si="4"/>
        <v>51</v>
      </c>
    </row>
    <row r="12" spans="1:61" x14ac:dyDescent="0.25">
      <c r="A12" t="s">
        <v>86</v>
      </c>
      <c r="B12">
        <v>18</v>
      </c>
      <c r="C12">
        <f t="shared" ca="1" si="1"/>
        <v>35</v>
      </c>
      <c r="D12">
        <f t="shared" ca="1" si="1"/>
        <v>36</v>
      </c>
      <c r="E12">
        <f t="shared" ca="1" si="1"/>
        <v>36</v>
      </c>
      <c r="F12">
        <f t="shared" ca="1" si="1"/>
        <v>32</v>
      </c>
      <c r="G12">
        <f t="shared" ca="1" si="1"/>
        <v>36</v>
      </c>
      <c r="H12">
        <f t="shared" ca="1" si="1"/>
        <v>57</v>
      </c>
      <c r="I12">
        <f t="shared" ca="1" si="1"/>
        <v>62</v>
      </c>
      <c r="J12">
        <f t="shared" ca="1" si="1"/>
        <v>36</v>
      </c>
      <c r="K12">
        <f t="shared" ca="1" si="1"/>
        <v>50</v>
      </c>
      <c r="L12">
        <f t="shared" si="1"/>
        <v>18</v>
      </c>
      <c r="M12">
        <f t="shared" si="1"/>
        <v>18</v>
      </c>
      <c r="N12">
        <f t="shared" ca="1" si="1"/>
        <v>48</v>
      </c>
      <c r="O12">
        <f t="shared" ca="1" si="1"/>
        <v>45</v>
      </c>
      <c r="P12">
        <f t="shared" si="1"/>
        <v>35</v>
      </c>
      <c r="Q12">
        <f t="shared" ca="1" si="1"/>
        <v>36</v>
      </c>
      <c r="R12">
        <f t="shared" ca="1" si="1"/>
        <v>41</v>
      </c>
      <c r="S12">
        <f t="shared" ca="1" si="5"/>
        <v>41</v>
      </c>
      <c r="T12">
        <f t="shared" ca="1" si="5"/>
        <v>41</v>
      </c>
      <c r="U12">
        <f t="shared" ca="1" si="5"/>
        <v>41</v>
      </c>
      <c r="V12">
        <f t="shared" ca="1" si="5"/>
        <v>41</v>
      </c>
      <c r="W12">
        <f t="shared" ca="1" si="5"/>
        <v>41</v>
      </c>
      <c r="X12">
        <f t="shared" ca="1" si="5"/>
        <v>41</v>
      </c>
      <c r="Y12">
        <f t="shared" ca="1" si="5"/>
        <v>41</v>
      </c>
      <c r="Z12">
        <f t="shared" si="5"/>
        <v>28</v>
      </c>
      <c r="AA12">
        <f t="shared" ca="1" si="5"/>
        <v>53</v>
      </c>
      <c r="AB12">
        <f t="shared" ca="1" si="5"/>
        <v>56</v>
      </c>
      <c r="AC12">
        <f t="shared" ca="1" si="5"/>
        <v>56</v>
      </c>
      <c r="AD12">
        <f t="shared" ca="1" si="5"/>
        <v>56</v>
      </c>
      <c r="AE12">
        <f t="shared" ca="1" si="5"/>
        <v>57</v>
      </c>
      <c r="AF12">
        <f t="shared" ca="1" si="5"/>
        <v>43</v>
      </c>
      <c r="AG12">
        <f t="shared" ca="1" si="5"/>
        <v>34</v>
      </c>
      <c r="AH12">
        <f t="shared" si="5"/>
        <v>26</v>
      </c>
      <c r="AI12">
        <f t="shared" ca="1" si="2"/>
        <v>40</v>
      </c>
      <c r="AJ12">
        <f t="shared" ca="1" si="2"/>
        <v>40</v>
      </c>
      <c r="AK12">
        <f t="shared" ca="1" si="2"/>
        <v>34</v>
      </c>
      <c r="AL12">
        <f t="shared" ca="1" si="2"/>
        <v>34</v>
      </c>
      <c r="AM12">
        <f t="shared" ca="1" si="2"/>
        <v>52</v>
      </c>
      <c r="AN12">
        <f t="shared" ca="1" si="2"/>
        <v>52</v>
      </c>
      <c r="AO12">
        <f t="shared" si="2"/>
        <v>34</v>
      </c>
      <c r="AP12">
        <f t="shared" si="2"/>
        <v>34</v>
      </c>
      <c r="AQ12">
        <f t="shared" ca="1" si="3"/>
        <v>54</v>
      </c>
      <c r="AR12">
        <f t="shared" ca="1" si="3"/>
        <v>63</v>
      </c>
      <c r="AS12">
        <f t="shared" ca="1" si="3"/>
        <v>32</v>
      </c>
      <c r="AT12">
        <f t="shared" ca="1" si="3"/>
        <v>41</v>
      </c>
      <c r="AU12">
        <f t="shared" ca="1" si="3"/>
        <v>37</v>
      </c>
      <c r="AV12">
        <f t="shared" ca="1" si="3"/>
        <v>37</v>
      </c>
      <c r="AW12">
        <f t="shared" ca="1" si="3"/>
        <v>40</v>
      </c>
      <c r="AX12">
        <f t="shared" ca="1" si="3"/>
        <v>39</v>
      </c>
      <c r="AY12">
        <f t="shared" ca="1" si="3"/>
        <v>39</v>
      </c>
      <c r="AZ12">
        <f t="shared" ca="1" si="3"/>
        <v>42</v>
      </c>
      <c r="BA12">
        <f t="shared" ca="1" si="3"/>
        <v>32</v>
      </c>
      <c r="BB12">
        <f t="shared" ca="1" si="3"/>
        <v>32</v>
      </c>
      <c r="BC12">
        <f t="shared" ca="1" si="3"/>
        <v>32</v>
      </c>
      <c r="BD12">
        <f t="shared" ca="1" si="3"/>
        <v>32</v>
      </c>
      <c r="BE12">
        <f t="shared" ca="1" si="3"/>
        <v>32</v>
      </c>
      <c r="BF12">
        <f t="shared" ca="1" si="3"/>
        <v>32</v>
      </c>
      <c r="BG12">
        <f t="shared" ca="1" si="4"/>
        <v>32</v>
      </c>
      <c r="BH12">
        <f t="shared" ca="1" si="4"/>
        <v>32</v>
      </c>
      <c r="BI12">
        <f t="shared" ca="1" si="4"/>
        <v>53</v>
      </c>
    </row>
    <row r="13" spans="1:61" x14ac:dyDescent="0.25">
      <c r="A13" t="s">
        <v>87</v>
      </c>
      <c r="B13">
        <v>16</v>
      </c>
      <c r="C13">
        <f t="shared" ca="1" si="1"/>
        <v>33</v>
      </c>
      <c r="D13">
        <f t="shared" ca="1" si="1"/>
        <v>34</v>
      </c>
      <c r="E13">
        <f t="shared" ca="1" si="1"/>
        <v>34</v>
      </c>
      <c r="F13">
        <f t="shared" ca="1" si="1"/>
        <v>30</v>
      </c>
      <c r="G13">
        <f t="shared" ca="1" si="1"/>
        <v>34</v>
      </c>
      <c r="H13">
        <f t="shared" ca="1" si="1"/>
        <v>55</v>
      </c>
      <c r="I13">
        <f t="shared" ca="1" si="1"/>
        <v>60</v>
      </c>
      <c r="J13">
        <f t="shared" ca="1" si="1"/>
        <v>34</v>
      </c>
      <c r="K13">
        <f t="shared" ca="1" si="1"/>
        <v>48</v>
      </c>
      <c r="L13">
        <f t="shared" si="1"/>
        <v>16</v>
      </c>
      <c r="M13">
        <f t="shared" si="1"/>
        <v>16</v>
      </c>
      <c r="N13">
        <f t="shared" ca="1" si="1"/>
        <v>46</v>
      </c>
      <c r="O13">
        <f t="shared" ca="1" si="1"/>
        <v>43</v>
      </c>
      <c r="P13">
        <f t="shared" si="1"/>
        <v>33</v>
      </c>
      <c r="Q13">
        <f t="shared" ca="1" si="1"/>
        <v>34</v>
      </c>
      <c r="R13">
        <f t="shared" ca="1" si="1"/>
        <v>39</v>
      </c>
      <c r="S13">
        <f t="shared" ca="1" si="5"/>
        <v>39</v>
      </c>
      <c r="T13">
        <f t="shared" ca="1" si="5"/>
        <v>39</v>
      </c>
      <c r="U13">
        <f t="shared" ca="1" si="5"/>
        <v>39</v>
      </c>
      <c r="V13">
        <f t="shared" ca="1" si="5"/>
        <v>39</v>
      </c>
      <c r="W13">
        <f t="shared" ca="1" si="5"/>
        <v>39</v>
      </c>
      <c r="X13">
        <f t="shared" ca="1" si="5"/>
        <v>39</v>
      </c>
      <c r="Y13">
        <f t="shared" ca="1" si="5"/>
        <v>39</v>
      </c>
      <c r="Z13">
        <f t="shared" si="5"/>
        <v>26</v>
      </c>
      <c r="AA13">
        <f t="shared" ca="1" si="5"/>
        <v>51</v>
      </c>
      <c r="AB13">
        <f t="shared" ca="1" si="5"/>
        <v>54</v>
      </c>
      <c r="AC13">
        <f t="shared" ca="1" si="5"/>
        <v>54</v>
      </c>
      <c r="AD13">
        <f t="shared" ca="1" si="5"/>
        <v>54</v>
      </c>
      <c r="AE13">
        <f t="shared" ca="1" si="5"/>
        <v>55</v>
      </c>
      <c r="AF13">
        <f t="shared" ca="1" si="5"/>
        <v>41</v>
      </c>
      <c r="AG13">
        <f t="shared" ca="1" si="5"/>
        <v>32</v>
      </c>
      <c r="AH13">
        <f t="shared" si="5"/>
        <v>24</v>
      </c>
      <c r="AI13">
        <f t="shared" ca="1" si="2"/>
        <v>38</v>
      </c>
      <c r="AJ13">
        <f t="shared" ca="1" si="2"/>
        <v>38</v>
      </c>
      <c r="AK13">
        <f t="shared" ca="1" si="2"/>
        <v>32</v>
      </c>
      <c r="AL13">
        <f t="shared" ca="1" si="2"/>
        <v>32</v>
      </c>
      <c r="AM13">
        <f t="shared" ca="1" si="2"/>
        <v>50</v>
      </c>
      <c r="AN13">
        <f t="shared" ca="1" si="2"/>
        <v>50</v>
      </c>
      <c r="AO13">
        <f t="shared" si="2"/>
        <v>32</v>
      </c>
      <c r="AP13">
        <f t="shared" si="2"/>
        <v>32</v>
      </c>
      <c r="AQ13">
        <f t="shared" ca="1" si="3"/>
        <v>52</v>
      </c>
      <c r="AR13">
        <f t="shared" ca="1" si="3"/>
        <v>61</v>
      </c>
      <c r="AS13">
        <f t="shared" ca="1" si="3"/>
        <v>30</v>
      </c>
      <c r="AT13">
        <f t="shared" ca="1" si="3"/>
        <v>39</v>
      </c>
      <c r="AU13">
        <f t="shared" ca="1" si="3"/>
        <v>35</v>
      </c>
      <c r="AV13">
        <f t="shared" ca="1" si="3"/>
        <v>35</v>
      </c>
      <c r="AW13">
        <f t="shared" ca="1" si="3"/>
        <v>38</v>
      </c>
      <c r="AX13">
        <f t="shared" ca="1" si="3"/>
        <v>37</v>
      </c>
      <c r="AY13">
        <f t="shared" ca="1" si="3"/>
        <v>37</v>
      </c>
      <c r="AZ13">
        <f t="shared" ca="1" si="3"/>
        <v>40</v>
      </c>
      <c r="BA13">
        <f t="shared" ca="1" si="3"/>
        <v>30</v>
      </c>
      <c r="BB13">
        <f t="shared" ca="1" si="3"/>
        <v>30</v>
      </c>
      <c r="BC13">
        <f t="shared" ca="1" si="3"/>
        <v>30</v>
      </c>
      <c r="BD13">
        <f t="shared" ca="1" si="3"/>
        <v>30</v>
      </c>
      <c r="BE13">
        <f t="shared" ca="1" si="3"/>
        <v>30</v>
      </c>
      <c r="BF13">
        <f t="shared" ca="1" si="3"/>
        <v>30</v>
      </c>
      <c r="BG13">
        <f t="shared" ca="1" si="4"/>
        <v>30</v>
      </c>
      <c r="BH13">
        <f t="shared" ca="1" si="4"/>
        <v>30</v>
      </c>
      <c r="BI13">
        <f t="shared" ca="1" si="4"/>
        <v>51</v>
      </c>
    </row>
    <row r="14" spans="1:61" x14ac:dyDescent="0.25">
      <c r="A14" t="s">
        <v>88</v>
      </c>
      <c r="B14">
        <v>15</v>
      </c>
      <c r="C14">
        <f t="shared" ca="1" si="1"/>
        <v>32</v>
      </c>
      <c r="D14">
        <f t="shared" ca="1" si="1"/>
        <v>33</v>
      </c>
      <c r="E14">
        <f t="shared" ca="1" si="1"/>
        <v>33</v>
      </c>
      <c r="F14">
        <f t="shared" ca="1" si="1"/>
        <v>29</v>
      </c>
      <c r="G14">
        <f t="shared" ca="1" si="1"/>
        <v>33</v>
      </c>
      <c r="H14">
        <f t="shared" ca="1" si="1"/>
        <v>54</v>
      </c>
      <c r="I14">
        <f t="shared" ca="1" si="1"/>
        <v>59</v>
      </c>
      <c r="J14">
        <f t="shared" ca="1" si="1"/>
        <v>33</v>
      </c>
      <c r="K14">
        <f t="shared" ca="1" si="1"/>
        <v>47</v>
      </c>
      <c r="L14">
        <f t="shared" si="1"/>
        <v>15</v>
      </c>
      <c r="M14">
        <f t="shared" si="1"/>
        <v>15</v>
      </c>
      <c r="N14">
        <f t="shared" ca="1" si="1"/>
        <v>45</v>
      </c>
      <c r="O14">
        <f t="shared" ca="1" si="1"/>
        <v>42</v>
      </c>
      <c r="P14">
        <f t="shared" si="1"/>
        <v>32</v>
      </c>
      <c r="Q14">
        <f t="shared" ca="1" si="1"/>
        <v>33</v>
      </c>
      <c r="R14">
        <f t="shared" ca="1" si="1"/>
        <v>38</v>
      </c>
      <c r="S14">
        <f t="shared" ca="1" si="5"/>
        <v>38</v>
      </c>
      <c r="T14">
        <f t="shared" ca="1" si="5"/>
        <v>38</v>
      </c>
      <c r="U14">
        <f t="shared" ca="1" si="5"/>
        <v>38</v>
      </c>
      <c r="V14">
        <f t="shared" ca="1" si="5"/>
        <v>38</v>
      </c>
      <c r="W14">
        <f t="shared" ca="1" si="5"/>
        <v>38</v>
      </c>
      <c r="X14">
        <f t="shared" ca="1" si="5"/>
        <v>38</v>
      </c>
      <c r="Y14">
        <f t="shared" ca="1" si="5"/>
        <v>38</v>
      </c>
      <c r="Z14">
        <f t="shared" si="5"/>
        <v>25</v>
      </c>
      <c r="AA14">
        <f t="shared" ca="1" si="5"/>
        <v>50</v>
      </c>
      <c r="AB14">
        <f t="shared" ca="1" si="5"/>
        <v>53</v>
      </c>
      <c r="AC14">
        <f t="shared" ca="1" si="5"/>
        <v>53</v>
      </c>
      <c r="AD14">
        <f t="shared" ca="1" si="5"/>
        <v>53</v>
      </c>
      <c r="AE14">
        <f t="shared" ca="1" si="5"/>
        <v>54</v>
      </c>
      <c r="AF14">
        <f t="shared" ca="1" si="5"/>
        <v>40</v>
      </c>
      <c r="AG14">
        <f t="shared" ca="1" si="5"/>
        <v>31</v>
      </c>
      <c r="AH14">
        <f t="shared" si="5"/>
        <v>23</v>
      </c>
      <c r="AI14">
        <f t="shared" ca="1" si="2"/>
        <v>37</v>
      </c>
      <c r="AJ14">
        <f t="shared" ca="1" si="2"/>
        <v>37</v>
      </c>
      <c r="AK14">
        <f t="shared" ca="1" si="2"/>
        <v>31</v>
      </c>
      <c r="AL14">
        <f t="shared" ca="1" si="2"/>
        <v>31</v>
      </c>
      <c r="AM14">
        <f t="shared" ca="1" si="2"/>
        <v>49</v>
      </c>
      <c r="AN14">
        <f t="shared" ca="1" si="2"/>
        <v>49</v>
      </c>
      <c r="AO14">
        <f t="shared" si="2"/>
        <v>31</v>
      </c>
      <c r="AP14">
        <f t="shared" si="2"/>
        <v>31</v>
      </c>
      <c r="AQ14">
        <f t="shared" ca="1" si="3"/>
        <v>51</v>
      </c>
      <c r="AR14">
        <f t="shared" ca="1" si="3"/>
        <v>60</v>
      </c>
      <c r="AS14">
        <f t="shared" ca="1" si="3"/>
        <v>29</v>
      </c>
      <c r="AT14">
        <f t="shared" ca="1" si="3"/>
        <v>38</v>
      </c>
      <c r="AU14">
        <f t="shared" ca="1" si="3"/>
        <v>34</v>
      </c>
      <c r="AV14">
        <f t="shared" ca="1" si="3"/>
        <v>34</v>
      </c>
      <c r="AW14">
        <f t="shared" ca="1" si="3"/>
        <v>37</v>
      </c>
      <c r="AX14">
        <f t="shared" ca="1" si="3"/>
        <v>36</v>
      </c>
      <c r="AY14">
        <f t="shared" ca="1" si="3"/>
        <v>36</v>
      </c>
      <c r="AZ14">
        <f t="shared" ca="1" si="3"/>
        <v>39</v>
      </c>
      <c r="BA14">
        <f t="shared" ca="1" si="3"/>
        <v>29</v>
      </c>
      <c r="BB14">
        <f t="shared" ca="1" si="3"/>
        <v>29</v>
      </c>
      <c r="BC14">
        <f t="shared" ca="1" si="3"/>
        <v>29</v>
      </c>
      <c r="BD14">
        <f t="shared" ca="1" si="3"/>
        <v>29</v>
      </c>
      <c r="BE14">
        <f t="shared" ca="1" si="3"/>
        <v>29</v>
      </c>
      <c r="BF14">
        <f t="shared" ca="1" si="3"/>
        <v>29</v>
      </c>
      <c r="BG14">
        <f t="shared" ca="1" si="4"/>
        <v>29</v>
      </c>
      <c r="BH14">
        <f t="shared" ca="1" si="4"/>
        <v>29</v>
      </c>
      <c r="BI14">
        <f t="shared" ca="1" si="4"/>
        <v>50</v>
      </c>
    </row>
    <row r="15" spans="1:61" x14ac:dyDescent="0.25">
      <c r="A15" t="s">
        <v>90</v>
      </c>
      <c r="B15">
        <v>30</v>
      </c>
      <c r="C15">
        <f t="shared" ca="1" si="1"/>
        <v>47</v>
      </c>
      <c r="D15">
        <f t="shared" ca="1" si="1"/>
        <v>48</v>
      </c>
      <c r="E15">
        <f t="shared" ca="1" si="1"/>
        <v>48</v>
      </c>
      <c r="F15">
        <f t="shared" ca="1" si="1"/>
        <v>44</v>
      </c>
      <c r="G15">
        <f t="shared" ca="1" si="1"/>
        <v>48</v>
      </c>
      <c r="H15">
        <f t="shared" ca="1" si="1"/>
        <v>69</v>
      </c>
      <c r="I15">
        <f t="shared" ca="1" si="1"/>
        <v>74</v>
      </c>
      <c r="J15">
        <f t="shared" ca="1" si="1"/>
        <v>48</v>
      </c>
      <c r="K15">
        <f t="shared" ca="1" si="1"/>
        <v>62</v>
      </c>
      <c r="L15">
        <f t="shared" si="1"/>
        <v>30</v>
      </c>
      <c r="M15">
        <f t="shared" si="1"/>
        <v>30</v>
      </c>
      <c r="N15">
        <f t="shared" ca="1" si="1"/>
        <v>60</v>
      </c>
      <c r="O15">
        <f t="shared" ca="1" si="1"/>
        <v>57</v>
      </c>
      <c r="P15">
        <f t="shared" si="1"/>
        <v>47</v>
      </c>
      <c r="Q15">
        <f t="shared" ca="1" si="1"/>
        <v>48</v>
      </c>
      <c r="R15">
        <f t="shared" ca="1" si="1"/>
        <v>53</v>
      </c>
      <c r="S15">
        <f t="shared" ca="1" si="5"/>
        <v>53</v>
      </c>
      <c r="T15">
        <f t="shared" ca="1" si="5"/>
        <v>53</v>
      </c>
      <c r="U15">
        <f t="shared" ca="1" si="5"/>
        <v>53</v>
      </c>
      <c r="V15">
        <f t="shared" ca="1" si="5"/>
        <v>53</v>
      </c>
      <c r="W15">
        <f t="shared" ca="1" si="5"/>
        <v>53</v>
      </c>
      <c r="X15">
        <f t="shared" ca="1" si="5"/>
        <v>53</v>
      </c>
      <c r="Y15">
        <f t="shared" ca="1" si="5"/>
        <v>53</v>
      </c>
      <c r="Z15">
        <f t="shared" si="5"/>
        <v>40</v>
      </c>
      <c r="AA15">
        <f t="shared" ca="1" si="5"/>
        <v>65</v>
      </c>
      <c r="AB15">
        <f t="shared" ca="1" si="5"/>
        <v>68</v>
      </c>
      <c r="AC15">
        <f t="shared" ca="1" si="5"/>
        <v>68</v>
      </c>
      <c r="AD15">
        <f t="shared" ca="1" si="5"/>
        <v>68</v>
      </c>
      <c r="AE15">
        <f t="shared" ca="1" si="5"/>
        <v>69</v>
      </c>
      <c r="AF15">
        <f t="shared" ca="1" si="5"/>
        <v>55</v>
      </c>
      <c r="AG15">
        <f t="shared" ca="1" si="5"/>
        <v>46</v>
      </c>
      <c r="AH15">
        <f t="shared" si="5"/>
        <v>38</v>
      </c>
      <c r="AI15">
        <f t="shared" ca="1" si="2"/>
        <v>52</v>
      </c>
      <c r="AJ15">
        <f t="shared" ca="1" si="2"/>
        <v>52</v>
      </c>
      <c r="AK15">
        <f t="shared" ca="1" si="2"/>
        <v>46</v>
      </c>
      <c r="AL15">
        <f t="shared" ca="1" si="2"/>
        <v>46</v>
      </c>
      <c r="AM15">
        <f t="shared" ca="1" si="2"/>
        <v>64</v>
      </c>
      <c r="AN15">
        <f t="shared" ca="1" si="2"/>
        <v>64</v>
      </c>
      <c r="AO15">
        <f t="shared" si="2"/>
        <v>46</v>
      </c>
      <c r="AP15">
        <f t="shared" si="2"/>
        <v>46</v>
      </c>
      <c r="AQ15">
        <f t="shared" ca="1" si="3"/>
        <v>66</v>
      </c>
      <c r="AR15">
        <f t="shared" ca="1" si="3"/>
        <v>75</v>
      </c>
      <c r="AS15">
        <f t="shared" ca="1" si="3"/>
        <v>44</v>
      </c>
      <c r="AT15">
        <f t="shared" ca="1" si="3"/>
        <v>53</v>
      </c>
      <c r="AU15">
        <f t="shared" ca="1" si="3"/>
        <v>49</v>
      </c>
      <c r="AV15">
        <f t="shared" ca="1" si="3"/>
        <v>49</v>
      </c>
      <c r="AW15">
        <f t="shared" ca="1" si="3"/>
        <v>52</v>
      </c>
      <c r="AX15">
        <f t="shared" ca="1" si="3"/>
        <v>51</v>
      </c>
      <c r="AY15">
        <f t="shared" ca="1" si="3"/>
        <v>51</v>
      </c>
      <c r="AZ15">
        <f t="shared" ca="1" si="3"/>
        <v>54</v>
      </c>
      <c r="BA15">
        <f t="shared" ca="1" si="3"/>
        <v>44</v>
      </c>
      <c r="BB15">
        <f t="shared" ca="1" si="3"/>
        <v>44</v>
      </c>
      <c r="BC15">
        <f t="shared" ca="1" si="3"/>
        <v>44</v>
      </c>
      <c r="BD15">
        <f t="shared" ca="1" si="3"/>
        <v>44</v>
      </c>
      <c r="BE15">
        <f t="shared" ca="1" si="3"/>
        <v>44</v>
      </c>
      <c r="BF15">
        <f t="shared" ca="1" si="3"/>
        <v>44</v>
      </c>
      <c r="BG15">
        <f t="shared" ca="1" si="4"/>
        <v>44</v>
      </c>
      <c r="BH15">
        <f t="shared" ca="1" si="4"/>
        <v>44</v>
      </c>
      <c r="BI15">
        <f t="shared" ca="1" si="4"/>
        <v>65</v>
      </c>
    </row>
    <row r="16" spans="1:61" x14ac:dyDescent="0.25">
      <c r="A16" t="s">
        <v>89</v>
      </c>
      <c r="B16">
        <v>15</v>
      </c>
      <c r="C16">
        <f t="shared" ca="1" si="1"/>
        <v>32</v>
      </c>
      <c r="D16">
        <f t="shared" ca="1" si="1"/>
        <v>33</v>
      </c>
      <c r="E16">
        <f t="shared" ca="1" si="1"/>
        <v>33</v>
      </c>
      <c r="F16">
        <f t="shared" ca="1" si="1"/>
        <v>29</v>
      </c>
      <c r="G16">
        <f t="shared" ca="1" si="1"/>
        <v>33</v>
      </c>
      <c r="H16">
        <f t="shared" ca="1" si="1"/>
        <v>54</v>
      </c>
      <c r="I16">
        <f t="shared" ca="1" si="1"/>
        <v>59</v>
      </c>
      <c r="J16">
        <f t="shared" ca="1" si="1"/>
        <v>33</v>
      </c>
      <c r="K16">
        <f t="shared" ca="1" si="1"/>
        <v>47</v>
      </c>
      <c r="L16">
        <f t="shared" si="1"/>
        <v>15</v>
      </c>
      <c r="M16">
        <f t="shared" si="1"/>
        <v>15</v>
      </c>
      <c r="N16">
        <f t="shared" ca="1" si="1"/>
        <v>45</v>
      </c>
      <c r="O16">
        <f t="shared" ca="1" si="1"/>
        <v>42</v>
      </c>
      <c r="P16">
        <f t="shared" si="1"/>
        <v>32</v>
      </c>
      <c r="Q16">
        <f t="shared" ca="1" si="1"/>
        <v>33</v>
      </c>
      <c r="R16">
        <f t="shared" ca="1" si="1"/>
        <v>38</v>
      </c>
      <c r="S16">
        <f t="shared" ca="1" si="5"/>
        <v>38</v>
      </c>
      <c r="T16">
        <f t="shared" ca="1" si="5"/>
        <v>38</v>
      </c>
      <c r="U16">
        <f t="shared" ca="1" si="5"/>
        <v>38</v>
      </c>
      <c r="V16">
        <f t="shared" ca="1" si="5"/>
        <v>38</v>
      </c>
      <c r="W16">
        <f t="shared" ca="1" si="5"/>
        <v>38</v>
      </c>
      <c r="X16">
        <f t="shared" ca="1" si="5"/>
        <v>38</v>
      </c>
      <c r="Y16">
        <f t="shared" ca="1" si="5"/>
        <v>38</v>
      </c>
      <c r="Z16">
        <f t="shared" si="5"/>
        <v>25</v>
      </c>
      <c r="AA16">
        <f t="shared" ca="1" si="5"/>
        <v>50</v>
      </c>
      <c r="AB16">
        <f t="shared" ca="1" si="5"/>
        <v>53</v>
      </c>
      <c r="AC16">
        <f t="shared" ca="1" si="5"/>
        <v>53</v>
      </c>
      <c r="AD16">
        <f t="shared" ca="1" si="5"/>
        <v>53</v>
      </c>
      <c r="AE16">
        <f t="shared" ca="1" si="5"/>
        <v>54</v>
      </c>
      <c r="AF16">
        <f t="shared" ca="1" si="5"/>
        <v>40</v>
      </c>
      <c r="AG16">
        <f t="shared" ca="1" si="5"/>
        <v>31</v>
      </c>
      <c r="AH16">
        <f t="shared" si="5"/>
        <v>23</v>
      </c>
      <c r="AI16">
        <f t="shared" ca="1" si="2"/>
        <v>37</v>
      </c>
      <c r="AJ16">
        <f t="shared" ca="1" si="2"/>
        <v>37</v>
      </c>
      <c r="AK16">
        <f t="shared" ca="1" si="2"/>
        <v>31</v>
      </c>
      <c r="AL16">
        <f t="shared" ca="1" si="2"/>
        <v>31</v>
      </c>
      <c r="AM16">
        <f t="shared" ca="1" si="2"/>
        <v>49</v>
      </c>
      <c r="AN16">
        <f t="shared" ca="1" si="2"/>
        <v>49</v>
      </c>
      <c r="AO16">
        <f t="shared" si="2"/>
        <v>31</v>
      </c>
      <c r="AP16">
        <f t="shared" si="2"/>
        <v>31</v>
      </c>
      <c r="AQ16">
        <f t="shared" ca="1" si="3"/>
        <v>51</v>
      </c>
      <c r="AR16">
        <f t="shared" ca="1" si="3"/>
        <v>60</v>
      </c>
      <c r="AS16">
        <f t="shared" ca="1" si="3"/>
        <v>29</v>
      </c>
      <c r="AT16">
        <f t="shared" ca="1" si="3"/>
        <v>38</v>
      </c>
      <c r="AU16">
        <f t="shared" ca="1" si="3"/>
        <v>34</v>
      </c>
      <c r="AV16">
        <f t="shared" ca="1" si="3"/>
        <v>34</v>
      </c>
      <c r="AW16">
        <f t="shared" ca="1" si="3"/>
        <v>37</v>
      </c>
      <c r="AX16">
        <f t="shared" ca="1" si="3"/>
        <v>36</v>
      </c>
      <c r="AY16">
        <f t="shared" ca="1" si="3"/>
        <v>36</v>
      </c>
      <c r="AZ16">
        <f t="shared" ca="1" si="3"/>
        <v>39</v>
      </c>
      <c r="BA16">
        <f t="shared" ca="1" si="3"/>
        <v>29</v>
      </c>
      <c r="BB16">
        <f t="shared" ca="1" si="3"/>
        <v>29</v>
      </c>
      <c r="BC16">
        <f t="shared" ca="1" si="3"/>
        <v>29</v>
      </c>
      <c r="BD16">
        <f t="shared" ca="1" si="3"/>
        <v>29</v>
      </c>
      <c r="BE16">
        <f t="shared" ca="1" si="3"/>
        <v>29</v>
      </c>
      <c r="BF16">
        <f t="shared" ca="1" si="3"/>
        <v>29</v>
      </c>
      <c r="BG16">
        <f t="shared" ca="1" si="4"/>
        <v>29</v>
      </c>
      <c r="BH16">
        <f t="shared" ca="1" si="4"/>
        <v>29</v>
      </c>
      <c r="BI16">
        <f t="shared" ca="1" si="4"/>
        <v>50</v>
      </c>
    </row>
    <row r="17" spans="1:61" x14ac:dyDescent="0.25">
      <c r="A17" t="s">
        <v>91</v>
      </c>
      <c r="B17">
        <v>30</v>
      </c>
      <c r="C17">
        <f t="shared" ca="1" si="1"/>
        <v>47</v>
      </c>
      <c r="D17">
        <f t="shared" ca="1" si="1"/>
        <v>48</v>
      </c>
      <c r="E17">
        <f t="shared" ca="1" si="1"/>
        <v>48</v>
      </c>
      <c r="F17">
        <f t="shared" ca="1" si="1"/>
        <v>44</v>
      </c>
      <c r="G17">
        <f t="shared" ca="1" si="1"/>
        <v>48</v>
      </c>
      <c r="H17">
        <f t="shared" ca="1" si="1"/>
        <v>69</v>
      </c>
      <c r="I17">
        <f t="shared" ca="1" si="1"/>
        <v>74</v>
      </c>
      <c r="J17">
        <f t="shared" ca="1" si="1"/>
        <v>48</v>
      </c>
      <c r="K17">
        <f t="shared" ca="1" si="1"/>
        <v>62</v>
      </c>
      <c r="L17">
        <f t="shared" si="1"/>
        <v>30</v>
      </c>
      <c r="M17">
        <f t="shared" si="1"/>
        <v>30</v>
      </c>
      <c r="N17">
        <f t="shared" ca="1" si="1"/>
        <v>60</v>
      </c>
      <c r="O17">
        <f t="shared" ca="1" si="1"/>
        <v>57</v>
      </c>
      <c r="P17">
        <f t="shared" si="1"/>
        <v>47</v>
      </c>
      <c r="Q17">
        <f t="shared" ca="1" si="1"/>
        <v>48</v>
      </c>
      <c r="R17">
        <f t="shared" ca="1" si="1"/>
        <v>53</v>
      </c>
      <c r="S17">
        <f t="shared" ca="1" si="5"/>
        <v>53</v>
      </c>
      <c r="T17">
        <f t="shared" ca="1" si="5"/>
        <v>53</v>
      </c>
      <c r="U17">
        <f t="shared" ca="1" si="5"/>
        <v>53</v>
      </c>
      <c r="V17">
        <f t="shared" ca="1" si="5"/>
        <v>53</v>
      </c>
      <c r="W17">
        <f t="shared" ca="1" si="5"/>
        <v>53</v>
      </c>
      <c r="X17">
        <f t="shared" ca="1" si="5"/>
        <v>53</v>
      </c>
      <c r="Y17">
        <f t="shared" ca="1" si="5"/>
        <v>53</v>
      </c>
      <c r="Z17">
        <f t="shared" si="5"/>
        <v>40</v>
      </c>
      <c r="AA17">
        <f t="shared" ca="1" si="5"/>
        <v>65</v>
      </c>
      <c r="AB17">
        <f t="shared" ca="1" si="5"/>
        <v>68</v>
      </c>
      <c r="AC17">
        <f t="shared" ca="1" si="5"/>
        <v>68</v>
      </c>
      <c r="AD17">
        <f t="shared" ca="1" si="5"/>
        <v>68</v>
      </c>
      <c r="AE17">
        <f t="shared" ca="1" si="5"/>
        <v>69</v>
      </c>
      <c r="AF17">
        <f t="shared" ca="1" si="5"/>
        <v>55</v>
      </c>
      <c r="AG17">
        <f t="shared" ca="1" si="5"/>
        <v>46</v>
      </c>
      <c r="AH17">
        <f t="shared" si="5"/>
        <v>38</v>
      </c>
      <c r="AI17">
        <f t="shared" ca="1" si="2"/>
        <v>52</v>
      </c>
      <c r="AJ17">
        <f t="shared" ca="1" si="2"/>
        <v>52</v>
      </c>
      <c r="AK17">
        <f t="shared" ca="1" si="2"/>
        <v>46</v>
      </c>
      <c r="AL17">
        <f t="shared" ca="1" si="2"/>
        <v>46</v>
      </c>
      <c r="AM17">
        <f t="shared" ca="1" si="2"/>
        <v>64</v>
      </c>
      <c r="AN17">
        <f t="shared" ca="1" si="2"/>
        <v>64</v>
      </c>
      <c r="AO17">
        <f t="shared" si="2"/>
        <v>46</v>
      </c>
      <c r="AP17">
        <f t="shared" si="2"/>
        <v>46</v>
      </c>
      <c r="AQ17">
        <f t="shared" ca="1" si="3"/>
        <v>66</v>
      </c>
      <c r="AR17">
        <f t="shared" ca="1" si="3"/>
        <v>75</v>
      </c>
      <c r="AS17">
        <f t="shared" ca="1" si="3"/>
        <v>44</v>
      </c>
      <c r="AT17">
        <f t="shared" ca="1" si="3"/>
        <v>53</v>
      </c>
      <c r="AU17">
        <f t="shared" ca="1" si="3"/>
        <v>49</v>
      </c>
      <c r="AV17">
        <f t="shared" ca="1" si="3"/>
        <v>49</v>
      </c>
      <c r="AW17">
        <f t="shared" ca="1" si="3"/>
        <v>52</v>
      </c>
      <c r="AX17">
        <f t="shared" ca="1" si="3"/>
        <v>51</v>
      </c>
      <c r="AY17">
        <f t="shared" ca="1" si="3"/>
        <v>51</v>
      </c>
      <c r="AZ17">
        <f t="shared" ca="1" si="3"/>
        <v>54</v>
      </c>
      <c r="BA17">
        <f t="shared" ca="1" si="3"/>
        <v>44</v>
      </c>
      <c r="BB17">
        <f t="shared" ca="1" si="3"/>
        <v>44</v>
      </c>
      <c r="BC17">
        <f t="shared" ca="1" si="3"/>
        <v>44</v>
      </c>
      <c r="BD17">
        <f t="shared" ca="1" si="3"/>
        <v>44</v>
      </c>
      <c r="BE17">
        <f t="shared" ca="1" si="3"/>
        <v>44</v>
      </c>
      <c r="BF17">
        <f t="shared" ca="1" si="3"/>
        <v>44</v>
      </c>
      <c r="BG17">
        <f t="shared" ca="1" si="4"/>
        <v>44</v>
      </c>
      <c r="BH17">
        <f t="shared" ca="1" si="4"/>
        <v>44</v>
      </c>
      <c r="BI17">
        <f t="shared" ca="1" si="4"/>
        <v>65</v>
      </c>
    </row>
    <row r="18" spans="1:61" x14ac:dyDescent="0.25">
      <c r="A18" t="s">
        <v>93</v>
      </c>
      <c r="B18">
        <v>15</v>
      </c>
      <c r="C18">
        <f t="shared" ca="1" si="1"/>
        <v>32</v>
      </c>
      <c r="D18">
        <f t="shared" ca="1" si="1"/>
        <v>33</v>
      </c>
      <c r="E18">
        <f t="shared" ca="1" si="1"/>
        <v>33</v>
      </c>
      <c r="F18">
        <f t="shared" ca="1" si="1"/>
        <v>29</v>
      </c>
      <c r="G18">
        <f t="shared" ca="1" si="1"/>
        <v>33</v>
      </c>
      <c r="H18">
        <f t="shared" ca="1" si="1"/>
        <v>54</v>
      </c>
      <c r="I18">
        <f t="shared" ca="1" si="1"/>
        <v>59</v>
      </c>
      <c r="J18">
        <f t="shared" ca="1" si="1"/>
        <v>33</v>
      </c>
      <c r="K18">
        <f t="shared" ca="1" si="1"/>
        <v>47</v>
      </c>
      <c r="L18">
        <f t="shared" si="1"/>
        <v>15</v>
      </c>
      <c r="M18">
        <f t="shared" si="1"/>
        <v>15</v>
      </c>
      <c r="N18">
        <f t="shared" ca="1" si="1"/>
        <v>45</v>
      </c>
      <c r="O18">
        <f t="shared" ca="1" si="1"/>
        <v>42</v>
      </c>
      <c r="P18">
        <f t="shared" si="1"/>
        <v>32</v>
      </c>
      <c r="Q18">
        <f t="shared" ca="1" si="1"/>
        <v>33</v>
      </c>
      <c r="R18">
        <f t="shared" ca="1" si="1"/>
        <v>38</v>
      </c>
      <c r="S18">
        <f t="shared" ca="1" si="5"/>
        <v>38</v>
      </c>
      <c r="T18">
        <f t="shared" ca="1" si="5"/>
        <v>38</v>
      </c>
      <c r="U18">
        <f t="shared" ca="1" si="5"/>
        <v>38</v>
      </c>
      <c r="V18">
        <f t="shared" ca="1" si="5"/>
        <v>38</v>
      </c>
      <c r="W18">
        <f t="shared" ca="1" si="5"/>
        <v>38</v>
      </c>
      <c r="X18">
        <f t="shared" ca="1" si="5"/>
        <v>38</v>
      </c>
      <c r="Y18">
        <f t="shared" ca="1" si="5"/>
        <v>38</v>
      </c>
      <c r="Z18">
        <f t="shared" si="5"/>
        <v>25</v>
      </c>
      <c r="AA18">
        <f t="shared" ca="1" si="5"/>
        <v>50</v>
      </c>
      <c r="AB18">
        <f t="shared" ca="1" si="5"/>
        <v>53</v>
      </c>
      <c r="AC18">
        <f t="shared" ca="1" si="5"/>
        <v>53</v>
      </c>
      <c r="AD18">
        <f t="shared" ca="1" si="5"/>
        <v>53</v>
      </c>
      <c r="AE18">
        <f t="shared" ca="1" si="5"/>
        <v>54</v>
      </c>
      <c r="AF18">
        <f t="shared" ca="1" si="5"/>
        <v>40</v>
      </c>
      <c r="AG18">
        <f t="shared" ca="1" si="5"/>
        <v>31</v>
      </c>
      <c r="AH18">
        <f t="shared" si="5"/>
        <v>23</v>
      </c>
      <c r="AI18">
        <f t="shared" ca="1" si="2"/>
        <v>37</v>
      </c>
      <c r="AJ18">
        <f t="shared" ca="1" si="2"/>
        <v>37</v>
      </c>
      <c r="AK18">
        <f t="shared" ca="1" si="2"/>
        <v>31</v>
      </c>
      <c r="AL18">
        <f t="shared" ca="1" si="2"/>
        <v>31</v>
      </c>
      <c r="AM18">
        <f t="shared" ca="1" si="2"/>
        <v>49</v>
      </c>
      <c r="AN18">
        <f t="shared" ca="1" si="2"/>
        <v>49</v>
      </c>
      <c r="AO18">
        <f t="shared" si="2"/>
        <v>31</v>
      </c>
      <c r="AP18">
        <f t="shared" si="2"/>
        <v>31</v>
      </c>
      <c r="AQ18">
        <f t="shared" ca="1" si="3"/>
        <v>51</v>
      </c>
      <c r="AR18">
        <f t="shared" ca="1" si="3"/>
        <v>60</v>
      </c>
      <c r="AS18">
        <f t="shared" ca="1" si="3"/>
        <v>29</v>
      </c>
      <c r="AT18">
        <f t="shared" ca="1" si="3"/>
        <v>38</v>
      </c>
      <c r="AU18">
        <f t="shared" ca="1" si="3"/>
        <v>34</v>
      </c>
      <c r="AV18">
        <f t="shared" ca="1" si="3"/>
        <v>34</v>
      </c>
      <c r="AW18">
        <f t="shared" ca="1" si="3"/>
        <v>37</v>
      </c>
      <c r="AX18">
        <f t="shared" ca="1" si="3"/>
        <v>36</v>
      </c>
      <c r="AY18">
        <f t="shared" ca="1" si="3"/>
        <v>36</v>
      </c>
      <c r="AZ18">
        <f t="shared" ca="1" si="3"/>
        <v>39</v>
      </c>
      <c r="BA18">
        <f t="shared" ca="1" si="3"/>
        <v>29</v>
      </c>
      <c r="BB18">
        <f t="shared" ca="1" si="3"/>
        <v>29</v>
      </c>
      <c r="BC18">
        <f t="shared" ca="1" si="3"/>
        <v>29</v>
      </c>
      <c r="BD18">
        <f t="shared" ca="1" si="3"/>
        <v>29</v>
      </c>
      <c r="BE18">
        <f t="shared" ca="1" si="3"/>
        <v>29</v>
      </c>
      <c r="BF18">
        <f t="shared" ca="1" si="3"/>
        <v>29</v>
      </c>
      <c r="BG18">
        <f t="shared" ca="1" si="4"/>
        <v>29</v>
      </c>
      <c r="BH18">
        <f t="shared" ca="1" si="4"/>
        <v>29</v>
      </c>
      <c r="BI18">
        <f t="shared" ca="1" si="4"/>
        <v>50</v>
      </c>
    </row>
    <row r="19" spans="1:61" x14ac:dyDescent="0.25">
      <c r="A19" t="s">
        <v>94</v>
      </c>
      <c r="B19">
        <v>30</v>
      </c>
      <c r="C19">
        <f t="shared" ca="1" si="1"/>
        <v>47</v>
      </c>
      <c r="D19">
        <f t="shared" ca="1" si="1"/>
        <v>48</v>
      </c>
      <c r="E19">
        <f t="shared" ca="1" si="1"/>
        <v>48</v>
      </c>
      <c r="F19">
        <f t="shared" ca="1" si="1"/>
        <v>44</v>
      </c>
      <c r="G19">
        <f t="shared" ca="1" si="1"/>
        <v>48</v>
      </c>
      <c r="H19">
        <f t="shared" ca="1" si="1"/>
        <v>69</v>
      </c>
      <c r="I19">
        <f t="shared" ca="1" si="1"/>
        <v>74</v>
      </c>
      <c r="J19">
        <f t="shared" ca="1" si="1"/>
        <v>48</v>
      </c>
      <c r="K19">
        <f t="shared" ca="1" si="1"/>
        <v>62</v>
      </c>
      <c r="L19">
        <f t="shared" si="1"/>
        <v>30</v>
      </c>
      <c r="M19">
        <f t="shared" si="1"/>
        <v>30</v>
      </c>
      <c r="N19">
        <f t="shared" ca="1" si="1"/>
        <v>60</v>
      </c>
      <c r="O19">
        <f t="shared" ca="1" si="1"/>
        <v>57</v>
      </c>
      <c r="P19">
        <f t="shared" si="1"/>
        <v>47</v>
      </c>
      <c r="Q19">
        <f t="shared" ca="1" si="1"/>
        <v>48</v>
      </c>
      <c r="R19">
        <f t="shared" ca="1" si="1"/>
        <v>53</v>
      </c>
      <c r="S19">
        <f t="shared" ca="1" si="5"/>
        <v>53</v>
      </c>
      <c r="T19">
        <f t="shared" ca="1" si="5"/>
        <v>53</v>
      </c>
      <c r="U19">
        <f t="shared" ca="1" si="5"/>
        <v>53</v>
      </c>
      <c r="V19">
        <f t="shared" ca="1" si="5"/>
        <v>53</v>
      </c>
      <c r="W19">
        <f t="shared" ca="1" si="5"/>
        <v>53</v>
      </c>
      <c r="X19">
        <f t="shared" ca="1" si="5"/>
        <v>53</v>
      </c>
      <c r="Y19">
        <f t="shared" ca="1" si="5"/>
        <v>53</v>
      </c>
      <c r="Z19">
        <f t="shared" si="5"/>
        <v>40</v>
      </c>
      <c r="AA19">
        <f t="shared" ca="1" si="5"/>
        <v>65</v>
      </c>
      <c r="AB19">
        <f t="shared" ca="1" si="5"/>
        <v>68</v>
      </c>
      <c r="AC19">
        <f t="shared" ca="1" si="5"/>
        <v>68</v>
      </c>
      <c r="AD19">
        <f t="shared" ca="1" si="5"/>
        <v>68</v>
      </c>
      <c r="AE19">
        <f t="shared" ca="1" si="5"/>
        <v>69</v>
      </c>
      <c r="AF19">
        <f t="shared" ca="1" si="5"/>
        <v>55</v>
      </c>
      <c r="AG19">
        <f t="shared" ca="1" si="5"/>
        <v>46</v>
      </c>
      <c r="AH19">
        <f t="shared" si="5"/>
        <v>38</v>
      </c>
      <c r="AI19">
        <f t="shared" ca="1" si="2"/>
        <v>52</v>
      </c>
      <c r="AJ19">
        <f t="shared" ca="1" si="2"/>
        <v>52</v>
      </c>
      <c r="AK19">
        <f t="shared" ca="1" si="2"/>
        <v>46</v>
      </c>
      <c r="AL19">
        <f t="shared" ca="1" si="2"/>
        <v>46</v>
      </c>
      <c r="AM19">
        <f t="shared" ca="1" si="2"/>
        <v>64</v>
      </c>
      <c r="AN19">
        <f t="shared" ca="1" si="2"/>
        <v>64</v>
      </c>
      <c r="AO19">
        <f t="shared" si="2"/>
        <v>46</v>
      </c>
      <c r="AP19">
        <f t="shared" si="2"/>
        <v>46</v>
      </c>
      <c r="AQ19">
        <f t="shared" ca="1" si="3"/>
        <v>66</v>
      </c>
      <c r="AR19">
        <f t="shared" ca="1" si="3"/>
        <v>75</v>
      </c>
      <c r="AS19">
        <f t="shared" ca="1" si="3"/>
        <v>44</v>
      </c>
      <c r="AT19">
        <f t="shared" ca="1" si="3"/>
        <v>53</v>
      </c>
      <c r="AU19">
        <f t="shared" ca="1" si="3"/>
        <v>49</v>
      </c>
      <c r="AV19">
        <f t="shared" ca="1" si="3"/>
        <v>49</v>
      </c>
      <c r="AW19">
        <f t="shared" ca="1" si="3"/>
        <v>52</v>
      </c>
      <c r="AX19">
        <f t="shared" ca="1" si="3"/>
        <v>51</v>
      </c>
      <c r="AY19">
        <f t="shared" ca="1" si="3"/>
        <v>51</v>
      </c>
      <c r="AZ19">
        <f t="shared" ca="1" si="3"/>
        <v>54</v>
      </c>
      <c r="BA19">
        <f t="shared" ca="1" si="3"/>
        <v>44</v>
      </c>
      <c r="BB19">
        <f t="shared" ca="1" si="3"/>
        <v>44</v>
      </c>
      <c r="BC19">
        <f t="shared" ca="1" si="3"/>
        <v>44</v>
      </c>
      <c r="BD19">
        <f t="shared" ca="1" si="3"/>
        <v>44</v>
      </c>
      <c r="BE19">
        <f t="shared" ca="1" si="3"/>
        <v>44</v>
      </c>
      <c r="BF19">
        <f t="shared" ca="1" si="3"/>
        <v>44</v>
      </c>
      <c r="BG19">
        <f t="shared" ca="1" si="4"/>
        <v>44</v>
      </c>
      <c r="BH19">
        <f t="shared" ca="1" si="4"/>
        <v>44</v>
      </c>
      <c r="BI19">
        <f t="shared" ca="1" si="4"/>
        <v>65</v>
      </c>
    </row>
    <row r="20" spans="1:61" x14ac:dyDescent="0.25">
      <c r="A20" t="s">
        <v>92</v>
      </c>
      <c r="B20">
        <v>30</v>
      </c>
      <c r="C20">
        <f t="shared" ca="1" si="1"/>
        <v>47</v>
      </c>
      <c r="D20">
        <f t="shared" ca="1" si="1"/>
        <v>48</v>
      </c>
      <c r="E20">
        <f t="shared" ca="1" si="1"/>
        <v>48</v>
      </c>
      <c r="F20">
        <f t="shared" ca="1" si="1"/>
        <v>44</v>
      </c>
      <c r="G20">
        <f t="shared" ca="1" si="1"/>
        <v>48</v>
      </c>
      <c r="H20">
        <f t="shared" ca="1" si="1"/>
        <v>69</v>
      </c>
      <c r="I20">
        <f t="shared" ca="1" si="1"/>
        <v>74</v>
      </c>
      <c r="J20">
        <f t="shared" ca="1" si="1"/>
        <v>48</v>
      </c>
      <c r="K20">
        <f t="shared" ca="1" si="1"/>
        <v>62</v>
      </c>
      <c r="L20">
        <f t="shared" si="1"/>
        <v>30</v>
      </c>
      <c r="M20">
        <f t="shared" si="1"/>
        <v>30</v>
      </c>
      <c r="N20">
        <f t="shared" ca="1" si="1"/>
        <v>60</v>
      </c>
      <c r="O20">
        <f t="shared" ca="1" si="1"/>
        <v>57</v>
      </c>
      <c r="P20">
        <f t="shared" si="1"/>
        <v>47</v>
      </c>
      <c r="Q20">
        <f t="shared" ca="1" si="1"/>
        <v>48</v>
      </c>
      <c r="R20">
        <f t="shared" ca="1" si="1"/>
        <v>53</v>
      </c>
      <c r="S20">
        <f t="shared" ca="1" si="5"/>
        <v>53</v>
      </c>
      <c r="T20">
        <f t="shared" ca="1" si="5"/>
        <v>53</v>
      </c>
      <c r="U20">
        <f t="shared" ca="1" si="5"/>
        <v>53</v>
      </c>
      <c r="V20">
        <f t="shared" ca="1" si="5"/>
        <v>53</v>
      </c>
      <c r="W20">
        <f t="shared" ca="1" si="5"/>
        <v>53</v>
      </c>
      <c r="X20">
        <f t="shared" ca="1" si="5"/>
        <v>53</v>
      </c>
      <c r="Y20">
        <f t="shared" ca="1" si="5"/>
        <v>53</v>
      </c>
      <c r="Z20">
        <f t="shared" si="5"/>
        <v>40</v>
      </c>
      <c r="AA20">
        <f t="shared" ca="1" si="5"/>
        <v>65</v>
      </c>
      <c r="AB20">
        <f t="shared" ca="1" si="5"/>
        <v>68</v>
      </c>
      <c r="AC20">
        <f t="shared" ca="1" si="5"/>
        <v>68</v>
      </c>
      <c r="AD20">
        <f t="shared" ca="1" si="5"/>
        <v>68</v>
      </c>
      <c r="AE20">
        <f t="shared" ca="1" si="5"/>
        <v>69</v>
      </c>
      <c r="AF20">
        <f t="shared" ca="1" si="5"/>
        <v>55</v>
      </c>
      <c r="AG20">
        <f t="shared" ca="1" si="5"/>
        <v>46</v>
      </c>
      <c r="AH20">
        <f t="shared" si="5"/>
        <v>38</v>
      </c>
      <c r="AI20">
        <f t="shared" ca="1" si="2"/>
        <v>52</v>
      </c>
      <c r="AJ20">
        <f t="shared" ca="1" si="2"/>
        <v>52</v>
      </c>
      <c r="AK20">
        <f t="shared" ca="1" si="2"/>
        <v>46</v>
      </c>
      <c r="AL20">
        <f t="shared" ca="1" si="2"/>
        <v>46</v>
      </c>
      <c r="AM20">
        <f t="shared" ca="1" si="2"/>
        <v>64</v>
      </c>
      <c r="AN20">
        <f t="shared" ca="1" si="2"/>
        <v>64</v>
      </c>
      <c r="AO20">
        <f t="shared" si="2"/>
        <v>46</v>
      </c>
      <c r="AP20">
        <f t="shared" si="2"/>
        <v>46</v>
      </c>
      <c r="AQ20">
        <f t="shared" ca="1" si="3"/>
        <v>66</v>
      </c>
      <c r="AR20">
        <f t="shared" ca="1" si="3"/>
        <v>75</v>
      </c>
      <c r="AS20">
        <f t="shared" ca="1" si="3"/>
        <v>44</v>
      </c>
      <c r="AT20">
        <f t="shared" ca="1" si="3"/>
        <v>53</v>
      </c>
      <c r="AU20">
        <f t="shared" ca="1" si="3"/>
        <v>49</v>
      </c>
      <c r="AV20">
        <f t="shared" ca="1" si="3"/>
        <v>49</v>
      </c>
      <c r="AW20">
        <f t="shared" ca="1" si="3"/>
        <v>52</v>
      </c>
      <c r="AX20">
        <f t="shared" ca="1" si="3"/>
        <v>51</v>
      </c>
      <c r="AY20">
        <f t="shared" ca="1" si="3"/>
        <v>51</v>
      </c>
      <c r="AZ20">
        <f t="shared" ca="1" si="3"/>
        <v>54</v>
      </c>
      <c r="BA20">
        <f t="shared" ca="1" si="3"/>
        <v>44</v>
      </c>
      <c r="BB20">
        <f t="shared" ca="1" si="3"/>
        <v>44</v>
      </c>
      <c r="BC20">
        <f t="shared" ca="1" si="3"/>
        <v>44</v>
      </c>
      <c r="BD20">
        <f t="shared" ca="1" si="3"/>
        <v>44</v>
      </c>
      <c r="BE20">
        <f t="shared" ca="1" si="3"/>
        <v>44</v>
      </c>
      <c r="BF20">
        <f t="shared" ca="1" si="3"/>
        <v>44</v>
      </c>
      <c r="BG20">
        <f t="shared" ca="1" si="4"/>
        <v>44</v>
      </c>
      <c r="BH20">
        <f t="shared" ca="1" si="4"/>
        <v>44</v>
      </c>
      <c r="BI20">
        <f t="shared" ca="1" si="4"/>
        <v>65</v>
      </c>
    </row>
    <row r="21" spans="1:61" x14ac:dyDescent="0.25">
      <c r="A21" t="s">
        <v>95</v>
      </c>
      <c r="B21">
        <v>20</v>
      </c>
      <c r="C21">
        <f t="shared" ca="1" si="1"/>
        <v>37</v>
      </c>
      <c r="D21">
        <f t="shared" ca="1" si="1"/>
        <v>38</v>
      </c>
      <c r="E21">
        <f t="shared" ca="1" si="1"/>
        <v>38</v>
      </c>
      <c r="F21">
        <f t="shared" ca="1" si="1"/>
        <v>34</v>
      </c>
      <c r="G21">
        <f t="shared" ca="1" si="1"/>
        <v>38</v>
      </c>
      <c r="H21">
        <f t="shared" ca="1" si="1"/>
        <v>59</v>
      </c>
      <c r="I21">
        <f t="shared" ca="1" si="1"/>
        <v>64</v>
      </c>
      <c r="J21">
        <f t="shared" ca="1" si="1"/>
        <v>38</v>
      </c>
      <c r="K21">
        <f t="shared" ca="1" si="1"/>
        <v>52</v>
      </c>
      <c r="L21">
        <f t="shared" si="1"/>
        <v>20</v>
      </c>
      <c r="M21">
        <f t="shared" si="1"/>
        <v>20</v>
      </c>
      <c r="N21">
        <f t="shared" ca="1" si="1"/>
        <v>50</v>
      </c>
      <c r="O21">
        <f t="shared" ca="1" si="1"/>
        <v>47</v>
      </c>
      <c r="P21">
        <f t="shared" si="1"/>
        <v>37</v>
      </c>
      <c r="Q21">
        <f t="shared" ca="1" si="1"/>
        <v>38</v>
      </c>
      <c r="R21">
        <f t="shared" ca="1" si="1"/>
        <v>43</v>
      </c>
      <c r="S21">
        <f t="shared" ca="1" si="5"/>
        <v>43</v>
      </c>
      <c r="T21">
        <f t="shared" ca="1" si="5"/>
        <v>43</v>
      </c>
      <c r="U21">
        <f t="shared" ca="1" si="5"/>
        <v>43</v>
      </c>
      <c r="V21">
        <f t="shared" ca="1" si="5"/>
        <v>43</v>
      </c>
      <c r="W21">
        <f t="shared" ca="1" si="5"/>
        <v>43</v>
      </c>
      <c r="X21">
        <f t="shared" ca="1" si="5"/>
        <v>43</v>
      </c>
      <c r="Y21">
        <f t="shared" ca="1" si="5"/>
        <v>43</v>
      </c>
      <c r="Z21">
        <f t="shared" si="5"/>
        <v>30</v>
      </c>
      <c r="AA21">
        <f t="shared" ca="1" si="5"/>
        <v>55</v>
      </c>
      <c r="AB21">
        <f t="shared" ca="1" si="5"/>
        <v>58</v>
      </c>
      <c r="AC21">
        <f t="shared" ca="1" si="5"/>
        <v>58</v>
      </c>
      <c r="AD21">
        <f t="shared" ca="1" si="5"/>
        <v>58</v>
      </c>
      <c r="AE21">
        <f t="shared" ca="1" si="5"/>
        <v>59</v>
      </c>
      <c r="AF21">
        <f t="shared" ca="1" si="5"/>
        <v>45</v>
      </c>
      <c r="AG21">
        <f t="shared" ca="1" si="5"/>
        <v>36</v>
      </c>
      <c r="AH21">
        <f t="shared" si="5"/>
        <v>28</v>
      </c>
      <c r="AI21">
        <f t="shared" ca="1" si="2"/>
        <v>42</v>
      </c>
      <c r="AJ21">
        <f t="shared" ca="1" si="2"/>
        <v>42</v>
      </c>
      <c r="AK21">
        <f t="shared" ca="1" si="2"/>
        <v>36</v>
      </c>
      <c r="AL21">
        <f t="shared" ca="1" si="2"/>
        <v>36</v>
      </c>
      <c r="AM21">
        <f t="shared" ca="1" si="2"/>
        <v>54</v>
      </c>
      <c r="AN21">
        <f t="shared" ca="1" si="2"/>
        <v>54</v>
      </c>
      <c r="AO21">
        <f t="shared" si="2"/>
        <v>36</v>
      </c>
      <c r="AP21">
        <f t="shared" si="2"/>
        <v>36</v>
      </c>
      <c r="AQ21">
        <f t="shared" ca="1" si="3"/>
        <v>56</v>
      </c>
      <c r="AR21">
        <f t="shared" ca="1" si="3"/>
        <v>65</v>
      </c>
      <c r="AS21">
        <f t="shared" ca="1" si="3"/>
        <v>34</v>
      </c>
      <c r="AT21">
        <f t="shared" ca="1" si="3"/>
        <v>43</v>
      </c>
      <c r="AU21">
        <f t="shared" ca="1" si="3"/>
        <v>39</v>
      </c>
      <c r="AV21">
        <f t="shared" ca="1" si="3"/>
        <v>39</v>
      </c>
      <c r="AW21">
        <f t="shared" ca="1" si="3"/>
        <v>42</v>
      </c>
      <c r="AX21">
        <f t="shared" ca="1" si="3"/>
        <v>41</v>
      </c>
      <c r="AY21">
        <f t="shared" ca="1" si="3"/>
        <v>41</v>
      </c>
      <c r="AZ21">
        <f t="shared" ca="1" si="3"/>
        <v>44</v>
      </c>
      <c r="BA21">
        <f t="shared" ca="1" si="3"/>
        <v>34</v>
      </c>
      <c r="BB21">
        <f t="shared" ca="1" si="3"/>
        <v>34</v>
      </c>
      <c r="BC21">
        <f t="shared" ca="1" si="3"/>
        <v>34</v>
      </c>
      <c r="BD21">
        <f t="shared" ca="1" si="3"/>
        <v>34</v>
      </c>
      <c r="BE21">
        <f t="shared" ca="1" si="3"/>
        <v>34</v>
      </c>
      <c r="BF21">
        <f t="shared" ca="1" si="3"/>
        <v>34</v>
      </c>
      <c r="BG21">
        <f t="shared" ca="1" si="4"/>
        <v>34</v>
      </c>
      <c r="BH21">
        <f t="shared" ca="1" si="4"/>
        <v>34</v>
      </c>
      <c r="BI21">
        <f t="shared" ca="1" si="4"/>
        <v>55</v>
      </c>
    </row>
    <row r="22" spans="1:61" x14ac:dyDescent="0.25">
      <c r="A22" t="s">
        <v>97</v>
      </c>
      <c r="B22">
        <v>40</v>
      </c>
      <c r="C22">
        <f t="shared" ca="1" si="1"/>
        <v>57</v>
      </c>
      <c r="D22">
        <f t="shared" ca="1" si="1"/>
        <v>58</v>
      </c>
      <c r="E22">
        <f t="shared" ca="1" si="1"/>
        <v>58</v>
      </c>
      <c r="F22">
        <f t="shared" ca="1" si="1"/>
        <v>54</v>
      </c>
      <c r="G22">
        <f t="shared" ca="1" si="1"/>
        <v>58</v>
      </c>
      <c r="H22">
        <f t="shared" ca="1" si="1"/>
        <v>79</v>
      </c>
      <c r="I22">
        <f t="shared" ca="1" si="1"/>
        <v>84</v>
      </c>
      <c r="J22">
        <f t="shared" ca="1" si="1"/>
        <v>58</v>
      </c>
      <c r="K22">
        <f t="shared" ca="1" si="1"/>
        <v>72</v>
      </c>
      <c r="L22">
        <f t="shared" si="1"/>
        <v>40</v>
      </c>
      <c r="M22">
        <f t="shared" si="1"/>
        <v>40</v>
      </c>
      <c r="N22">
        <f t="shared" ca="1" si="1"/>
        <v>70</v>
      </c>
      <c r="O22">
        <f t="shared" ca="1" si="1"/>
        <v>67</v>
      </c>
      <c r="P22">
        <f t="shared" si="1"/>
        <v>57</v>
      </c>
      <c r="Q22">
        <f t="shared" ca="1" si="1"/>
        <v>58</v>
      </c>
      <c r="R22">
        <f t="shared" ca="1" si="1"/>
        <v>63</v>
      </c>
      <c r="S22">
        <f t="shared" ca="1" si="5"/>
        <v>63</v>
      </c>
      <c r="T22">
        <f t="shared" ca="1" si="5"/>
        <v>63</v>
      </c>
      <c r="U22">
        <f t="shared" ca="1" si="5"/>
        <v>63</v>
      </c>
      <c r="V22">
        <f t="shared" ca="1" si="5"/>
        <v>63</v>
      </c>
      <c r="W22">
        <f t="shared" ca="1" si="5"/>
        <v>63</v>
      </c>
      <c r="X22">
        <f t="shared" ca="1" si="5"/>
        <v>63</v>
      </c>
      <c r="Y22">
        <f t="shared" ca="1" si="5"/>
        <v>63</v>
      </c>
      <c r="Z22">
        <f t="shared" si="5"/>
        <v>50</v>
      </c>
      <c r="AA22">
        <f t="shared" ca="1" si="5"/>
        <v>75</v>
      </c>
      <c r="AB22">
        <f t="shared" ca="1" si="5"/>
        <v>78</v>
      </c>
      <c r="AC22">
        <f t="shared" ca="1" si="5"/>
        <v>78</v>
      </c>
      <c r="AD22">
        <f t="shared" ca="1" si="5"/>
        <v>78</v>
      </c>
      <c r="AE22">
        <f t="shared" ca="1" si="5"/>
        <v>79</v>
      </c>
      <c r="AF22">
        <f t="shared" ca="1" si="5"/>
        <v>65</v>
      </c>
      <c r="AG22">
        <f t="shared" ca="1" si="5"/>
        <v>56</v>
      </c>
      <c r="AH22">
        <f t="shared" si="5"/>
        <v>48</v>
      </c>
      <c r="AI22">
        <f t="shared" ca="1" si="2"/>
        <v>62</v>
      </c>
      <c r="AJ22">
        <f t="shared" ca="1" si="2"/>
        <v>62</v>
      </c>
      <c r="AK22">
        <f t="shared" ca="1" si="2"/>
        <v>56</v>
      </c>
      <c r="AL22">
        <f t="shared" ca="1" si="2"/>
        <v>56</v>
      </c>
      <c r="AM22">
        <f t="shared" ca="1" si="2"/>
        <v>74</v>
      </c>
      <c r="AN22">
        <f t="shared" ca="1" si="2"/>
        <v>74</v>
      </c>
      <c r="AO22">
        <f t="shared" si="2"/>
        <v>56</v>
      </c>
      <c r="AP22">
        <f t="shared" si="2"/>
        <v>56</v>
      </c>
      <c r="AQ22">
        <f t="shared" ca="1" si="3"/>
        <v>76</v>
      </c>
      <c r="AR22">
        <f t="shared" ca="1" si="3"/>
        <v>85</v>
      </c>
      <c r="AS22">
        <f t="shared" ca="1" si="3"/>
        <v>54</v>
      </c>
      <c r="AT22">
        <f t="shared" ca="1" si="3"/>
        <v>63</v>
      </c>
      <c r="AU22">
        <f t="shared" ca="1" si="3"/>
        <v>59</v>
      </c>
      <c r="AV22">
        <f t="shared" ca="1" si="3"/>
        <v>59</v>
      </c>
      <c r="AW22">
        <f t="shared" ca="1" si="3"/>
        <v>62</v>
      </c>
      <c r="AX22">
        <f t="shared" ca="1" si="3"/>
        <v>61</v>
      </c>
      <c r="AY22">
        <f t="shared" ca="1" si="3"/>
        <v>61</v>
      </c>
      <c r="AZ22">
        <f t="shared" ca="1" si="3"/>
        <v>64</v>
      </c>
      <c r="BA22">
        <f t="shared" ca="1" si="3"/>
        <v>54</v>
      </c>
      <c r="BB22">
        <f t="shared" ca="1" si="3"/>
        <v>54</v>
      </c>
      <c r="BC22">
        <f t="shared" ca="1" si="3"/>
        <v>54</v>
      </c>
      <c r="BD22">
        <f t="shared" ca="1" si="3"/>
        <v>54</v>
      </c>
      <c r="BE22">
        <f t="shared" ca="1" si="3"/>
        <v>54</v>
      </c>
      <c r="BF22">
        <f t="shared" ca="1" si="3"/>
        <v>54</v>
      </c>
      <c r="BG22">
        <f t="shared" ca="1" si="4"/>
        <v>54</v>
      </c>
      <c r="BH22">
        <f t="shared" ca="1" si="4"/>
        <v>54</v>
      </c>
      <c r="BI22">
        <f t="shared" ca="1" si="4"/>
        <v>75</v>
      </c>
    </row>
    <row r="23" spans="1:61" x14ac:dyDescent="0.25">
      <c r="A23" t="s">
        <v>96</v>
      </c>
      <c r="B23">
        <v>20</v>
      </c>
      <c r="C23">
        <f t="shared" ca="1" si="1"/>
        <v>37</v>
      </c>
      <c r="D23">
        <f t="shared" ca="1" si="1"/>
        <v>38</v>
      </c>
      <c r="E23">
        <f t="shared" ca="1" si="1"/>
        <v>38</v>
      </c>
      <c r="F23">
        <f t="shared" ca="1" si="1"/>
        <v>34</v>
      </c>
      <c r="G23">
        <f t="shared" ca="1" si="1"/>
        <v>38</v>
      </c>
      <c r="H23">
        <f t="shared" ca="1" si="1"/>
        <v>59</v>
      </c>
      <c r="I23">
        <f t="shared" ca="1" si="1"/>
        <v>64</v>
      </c>
      <c r="J23">
        <f t="shared" ca="1" si="1"/>
        <v>38</v>
      </c>
      <c r="K23">
        <f t="shared" ca="1" si="1"/>
        <v>52</v>
      </c>
      <c r="L23">
        <f t="shared" si="1"/>
        <v>20</v>
      </c>
      <c r="M23">
        <f t="shared" si="1"/>
        <v>20</v>
      </c>
      <c r="N23">
        <f t="shared" ca="1" si="1"/>
        <v>50</v>
      </c>
      <c r="O23">
        <f t="shared" ca="1" si="1"/>
        <v>47</v>
      </c>
      <c r="P23">
        <f t="shared" si="1"/>
        <v>37</v>
      </c>
      <c r="Q23">
        <f t="shared" ca="1" si="1"/>
        <v>38</v>
      </c>
      <c r="R23">
        <f t="shared" ca="1" si="1"/>
        <v>43</v>
      </c>
      <c r="S23">
        <f t="shared" ca="1" si="5"/>
        <v>43</v>
      </c>
      <c r="T23">
        <f t="shared" ca="1" si="5"/>
        <v>43</v>
      </c>
      <c r="U23">
        <f t="shared" ca="1" si="5"/>
        <v>43</v>
      </c>
      <c r="V23">
        <f t="shared" ca="1" si="5"/>
        <v>43</v>
      </c>
      <c r="W23">
        <f t="shared" ca="1" si="5"/>
        <v>43</v>
      </c>
      <c r="X23">
        <f t="shared" ca="1" si="5"/>
        <v>43</v>
      </c>
      <c r="Y23">
        <f t="shared" ca="1" si="5"/>
        <v>43</v>
      </c>
      <c r="Z23">
        <f t="shared" si="5"/>
        <v>30</v>
      </c>
      <c r="AA23">
        <f t="shared" ca="1" si="5"/>
        <v>55</v>
      </c>
      <c r="AB23">
        <f t="shared" ca="1" si="5"/>
        <v>58</v>
      </c>
      <c r="AC23">
        <f t="shared" ca="1" si="5"/>
        <v>58</v>
      </c>
      <c r="AD23">
        <f t="shared" ca="1" si="5"/>
        <v>58</v>
      </c>
      <c r="AE23">
        <f t="shared" ca="1" si="5"/>
        <v>59</v>
      </c>
      <c r="AF23">
        <f t="shared" ca="1" si="5"/>
        <v>45</v>
      </c>
      <c r="AG23">
        <f t="shared" ca="1" si="5"/>
        <v>36</v>
      </c>
      <c r="AH23">
        <f t="shared" si="5"/>
        <v>28</v>
      </c>
      <c r="AI23">
        <f t="shared" ca="1" si="2"/>
        <v>42</v>
      </c>
      <c r="AJ23">
        <f t="shared" ca="1" si="2"/>
        <v>42</v>
      </c>
      <c r="AK23">
        <f t="shared" ca="1" si="2"/>
        <v>36</v>
      </c>
      <c r="AL23">
        <f t="shared" ca="1" si="2"/>
        <v>36</v>
      </c>
      <c r="AM23">
        <f t="shared" ca="1" si="2"/>
        <v>54</v>
      </c>
      <c r="AN23">
        <f t="shared" ca="1" si="2"/>
        <v>54</v>
      </c>
      <c r="AO23">
        <f t="shared" si="2"/>
        <v>36</v>
      </c>
      <c r="AP23">
        <f t="shared" si="2"/>
        <v>36</v>
      </c>
      <c r="AQ23">
        <f t="shared" ca="1" si="3"/>
        <v>56</v>
      </c>
      <c r="AR23">
        <f t="shared" ca="1" si="3"/>
        <v>65</v>
      </c>
      <c r="AS23">
        <f t="shared" ca="1" si="3"/>
        <v>34</v>
      </c>
      <c r="AT23">
        <f t="shared" ca="1" si="3"/>
        <v>43</v>
      </c>
      <c r="AU23">
        <f t="shared" ca="1" si="3"/>
        <v>39</v>
      </c>
      <c r="AV23">
        <f t="shared" ca="1" si="3"/>
        <v>39</v>
      </c>
      <c r="AW23">
        <f t="shared" ca="1" si="3"/>
        <v>42</v>
      </c>
      <c r="AX23">
        <f t="shared" ca="1" si="3"/>
        <v>41</v>
      </c>
      <c r="AY23">
        <f t="shared" ca="1" si="3"/>
        <v>41</v>
      </c>
      <c r="AZ23">
        <f t="shared" ca="1" si="3"/>
        <v>44</v>
      </c>
      <c r="BA23">
        <f t="shared" ca="1" si="3"/>
        <v>34</v>
      </c>
      <c r="BB23">
        <f t="shared" ca="1" si="3"/>
        <v>34</v>
      </c>
      <c r="BC23">
        <f t="shared" ca="1" si="3"/>
        <v>34</v>
      </c>
      <c r="BD23">
        <f t="shared" ca="1" si="3"/>
        <v>34</v>
      </c>
      <c r="BE23">
        <f t="shared" ca="1" si="3"/>
        <v>34</v>
      </c>
      <c r="BF23">
        <f t="shared" ca="1" si="3"/>
        <v>34</v>
      </c>
      <c r="BG23">
        <f t="shared" ca="1" si="4"/>
        <v>34</v>
      </c>
      <c r="BH23">
        <f t="shared" ca="1" si="4"/>
        <v>34</v>
      </c>
      <c r="BI23">
        <f t="shared" ca="1" si="4"/>
        <v>55</v>
      </c>
    </row>
    <row r="24" spans="1:61" x14ac:dyDescent="0.25">
      <c r="A24" t="s">
        <v>98</v>
      </c>
      <c r="B24">
        <v>40</v>
      </c>
      <c r="C24">
        <f t="shared" ca="1" si="1"/>
        <v>57</v>
      </c>
      <c r="D24">
        <f t="shared" ca="1" si="1"/>
        <v>58</v>
      </c>
      <c r="E24">
        <f t="shared" ca="1" si="1"/>
        <v>58</v>
      </c>
      <c r="F24">
        <f t="shared" ca="1" si="1"/>
        <v>54</v>
      </c>
      <c r="G24">
        <f t="shared" ca="1" si="1"/>
        <v>58</v>
      </c>
      <c r="H24">
        <f t="shared" ca="1" si="1"/>
        <v>79</v>
      </c>
      <c r="I24">
        <f t="shared" ca="1" si="1"/>
        <v>84</v>
      </c>
      <c r="J24">
        <f t="shared" ca="1" si="1"/>
        <v>58</v>
      </c>
      <c r="K24">
        <f t="shared" ca="1" si="1"/>
        <v>72</v>
      </c>
      <c r="L24">
        <f t="shared" si="1"/>
        <v>40</v>
      </c>
      <c r="M24">
        <f t="shared" si="1"/>
        <v>40</v>
      </c>
      <c r="N24">
        <f t="shared" ca="1" si="1"/>
        <v>70</v>
      </c>
      <c r="O24">
        <f t="shared" ca="1" si="1"/>
        <v>67</v>
      </c>
      <c r="P24">
        <f t="shared" si="1"/>
        <v>57</v>
      </c>
      <c r="Q24">
        <f t="shared" ca="1" si="1"/>
        <v>58</v>
      </c>
      <c r="R24">
        <f t="shared" ca="1" si="1"/>
        <v>63</v>
      </c>
      <c r="S24">
        <f t="shared" ca="1" si="5"/>
        <v>63</v>
      </c>
      <c r="T24">
        <f t="shared" ca="1" si="5"/>
        <v>63</v>
      </c>
      <c r="U24">
        <f t="shared" ca="1" si="5"/>
        <v>63</v>
      </c>
      <c r="V24">
        <f t="shared" ca="1" si="5"/>
        <v>63</v>
      </c>
      <c r="W24">
        <f t="shared" ca="1" si="5"/>
        <v>63</v>
      </c>
      <c r="X24">
        <f t="shared" ca="1" si="5"/>
        <v>63</v>
      </c>
      <c r="Y24">
        <f t="shared" ca="1" si="5"/>
        <v>63</v>
      </c>
      <c r="Z24">
        <f t="shared" si="5"/>
        <v>50</v>
      </c>
      <c r="AA24">
        <f t="shared" ca="1" si="5"/>
        <v>75</v>
      </c>
      <c r="AB24">
        <f t="shared" ca="1" si="5"/>
        <v>78</v>
      </c>
      <c r="AC24">
        <f t="shared" ca="1" si="5"/>
        <v>78</v>
      </c>
      <c r="AD24">
        <f t="shared" ca="1" si="5"/>
        <v>78</v>
      </c>
      <c r="AE24">
        <f t="shared" ca="1" si="5"/>
        <v>79</v>
      </c>
      <c r="AF24">
        <f t="shared" ca="1" si="5"/>
        <v>65</v>
      </c>
      <c r="AG24">
        <f t="shared" ca="1" si="5"/>
        <v>56</v>
      </c>
      <c r="AH24">
        <f t="shared" si="5"/>
        <v>48</v>
      </c>
      <c r="AI24">
        <f t="shared" ca="1" si="2"/>
        <v>62</v>
      </c>
      <c r="AJ24">
        <f t="shared" ca="1" si="2"/>
        <v>62</v>
      </c>
      <c r="AK24">
        <f t="shared" ca="1" si="2"/>
        <v>56</v>
      </c>
      <c r="AL24">
        <f t="shared" ca="1" si="2"/>
        <v>56</v>
      </c>
      <c r="AM24">
        <f t="shared" ca="1" si="2"/>
        <v>74</v>
      </c>
      <c r="AN24">
        <f t="shared" ca="1" si="2"/>
        <v>74</v>
      </c>
      <c r="AO24">
        <f t="shared" si="2"/>
        <v>56</v>
      </c>
      <c r="AP24">
        <f t="shared" si="2"/>
        <v>56</v>
      </c>
      <c r="AQ24">
        <f t="shared" ca="1" si="3"/>
        <v>76</v>
      </c>
      <c r="AR24">
        <f t="shared" ca="1" si="3"/>
        <v>85</v>
      </c>
      <c r="AS24">
        <f t="shared" ca="1" si="3"/>
        <v>54</v>
      </c>
      <c r="AT24">
        <f t="shared" ca="1" si="3"/>
        <v>63</v>
      </c>
      <c r="AU24">
        <f t="shared" ca="1" si="3"/>
        <v>59</v>
      </c>
      <c r="AV24">
        <f t="shared" ca="1" si="3"/>
        <v>59</v>
      </c>
      <c r="AW24">
        <f t="shared" ca="1" si="3"/>
        <v>62</v>
      </c>
      <c r="AX24">
        <f t="shared" ca="1" si="3"/>
        <v>61</v>
      </c>
      <c r="AY24">
        <f t="shared" ca="1" si="3"/>
        <v>61</v>
      </c>
      <c r="AZ24">
        <f t="shared" ca="1" si="3"/>
        <v>64</v>
      </c>
      <c r="BA24">
        <f t="shared" ca="1" si="3"/>
        <v>54</v>
      </c>
      <c r="BB24">
        <f t="shared" ca="1" si="3"/>
        <v>54</v>
      </c>
      <c r="BC24">
        <f t="shared" ca="1" si="3"/>
        <v>54</v>
      </c>
      <c r="BD24">
        <f t="shared" ca="1" si="3"/>
        <v>54</v>
      </c>
      <c r="BE24">
        <f t="shared" ca="1" si="3"/>
        <v>54</v>
      </c>
      <c r="BF24">
        <f t="shared" ca="1" si="3"/>
        <v>54</v>
      </c>
      <c r="BG24">
        <f t="shared" ca="1" si="4"/>
        <v>54</v>
      </c>
      <c r="BH24">
        <f t="shared" ca="1" si="4"/>
        <v>54</v>
      </c>
      <c r="BI24">
        <f t="shared" ca="1" si="4"/>
        <v>75</v>
      </c>
    </row>
    <row r="25" spans="1:61" x14ac:dyDescent="0.25">
      <c r="A25" t="s">
        <v>101</v>
      </c>
      <c r="B25">
        <v>30</v>
      </c>
      <c r="C25">
        <f t="shared" ca="1" si="1"/>
        <v>47</v>
      </c>
      <c r="D25">
        <f t="shared" ca="1" si="1"/>
        <v>48</v>
      </c>
      <c r="E25">
        <f t="shared" ca="1" si="1"/>
        <v>48</v>
      </c>
      <c r="F25">
        <f t="shared" ca="1" si="1"/>
        <v>44</v>
      </c>
      <c r="G25">
        <f t="shared" ca="1" si="1"/>
        <v>48</v>
      </c>
      <c r="H25">
        <f t="shared" ca="1" si="1"/>
        <v>69</v>
      </c>
      <c r="I25">
        <f t="shared" ca="1" si="1"/>
        <v>74</v>
      </c>
      <c r="J25">
        <f t="shared" ca="1" si="1"/>
        <v>48</v>
      </c>
      <c r="K25">
        <f t="shared" ca="1" si="1"/>
        <v>62</v>
      </c>
      <c r="L25">
        <f t="shared" si="1"/>
        <v>30</v>
      </c>
      <c r="M25">
        <f t="shared" si="1"/>
        <v>30</v>
      </c>
      <c r="N25">
        <f t="shared" ca="1" si="1"/>
        <v>60</v>
      </c>
      <c r="O25">
        <f t="shared" ca="1" si="1"/>
        <v>57</v>
      </c>
      <c r="P25">
        <f t="shared" si="1"/>
        <v>47</v>
      </c>
      <c r="Q25">
        <f t="shared" ca="1" si="1"/>
        <v>48</v>
      </c>
      <c r="R25">
        <f t="shared" ca="1" si="1"/>
        <v>53</v>
      </c>
      <c r="S25">
        <f t="shared" ca="1" si="5"/>
        <v>53</v>
      </c>
      <c r="T25">
        <f t="shared" ca="1" si="5"/>
        <v>53</v>
      </c>
      <c r="U25">
        <f t="shared" ca="1" si="5"/>
        <v>53</v>
      </c>
      <c r="V25">
        <f t="shared" ca="1" si="5"/>
        <v>53</v>
      </c>
      <c r="W25">
        <f t="shared" ca="1" si="5"/>
        <v>53</v>
      </c>
      <c r="X25">
        <f t="shared" ca="1" si="5"/>
        <v>53</v>
      </c>
      <c r="Y25">
        <f t="shared" ca="1" si="5"/>
        <v>53</v>
      </c>
      <c r="Z25">
        <f t="shared" si="5"/>
        <v>40</v>
      </c>
      <c r="AA25">
        <f t="shared" ca="1" si="5"/>
        <v>65</v>
      </c>
      <c r="AB25">
        <f t="shared" ca="1" si="5"/>
        <v>68</v>
      </c>
      <c r="AC25">
        <f t="shared" ca="1" si="5"/>
        <v>68</v>
      </c>
      <c r="AD25">
        <f t="shared" ca="1" si="5"/>
        <v>68</v>
      </c>
      <c r="AE25">
        <f t="shared" ca="1" si="5"/>
        <v>69</v>
      </c>
      <c r="AF25">
        <f t="shared" ca="1" si="5"/>
        <v>55</v>
      </c>
      <c r="AG25">
        <f t="shared" ca="1" si="5"/>
        <v>46</v>
      </c>
      <c r="AH25">
        <f t="shared" si="5"/>
        <v>38</v>
      </c>
      <c r="AI25">
        <f t="shared" ca="1" si="2"/>
        <v>52</v>
      </c>
      <c r="AJ25">
        <f t="shared" ca="1" si="2"/>
        <v>52</v>
      </c>
      <c r="AK25">
        <f t="shared" ca="1" si="2"/>
        <v>46</v>
      </c>
      <c r="AL25">
        <f t="shared" ca="1" si="2"/>
        <v>46</v>
      </c>
      <c r="AM25">
        <f t="shared" ca="1" si="2"/>
        <v>64</v>
      </c>
      <c r="AN25">
        <f t="shared" ca="1" si="2"/>
        <v>64</v>
      </c>
      <c r="AO25">
        <f t="shared" si="2"/>
        <v>46</v>
      </c>
      <c r="AP25">
        <f t="shared" si="2"/>
        <v>46</v>
      </c>
      <c r="AQ25">
        <f t="shared" ca="1" si="3"/>
        <v>66</v>
      </c>
      <c r="AR25">
        <f t="shared" ca="1" si="3"/>
        <v>75</v>
      </c>
      <c r="AS25">
        <f t="shared" ca="1" si="3"/>
        <v>44</v>
      </c>
      <c r="AT25">
        <f t="shared" ca="1" si="3"/>
        <v>53</v>
      </c>
      <c r="AU25">
        <f t="shared" ca="1" si="3"/>
        <v>49</v>
      </c>
      <c r="AV25">
        <f t="shared" ca="1" si="3"/>
        <v>49</v>
      </c>
      <c r="AW25">
        <f t="shared" ca="1" si="3"/>
        <v>52</v>
      </c>
      <c r="AX25">
        <f t="shared" ca="1" si="3"/>
        <v>51</v>
      </c>
      <c r="AY25">
        <f t="shared" ca="1" si="3"/>
        <v>51</v>
      </c>
      <c r="AZ25">
        <f t="shared" ca="1" si="3"/>
        <v>54</v>
      </c>
      <c r="BA25">
        <f t="shared" ca="1" si="3"/>
        <v>44</v>
      </c>
      <c r="BB25">
        <f t="shared" ca="1" si="3"/>
        <v>44</v>
      </c>
      <c r="BC25">
        <f t="shared" ca="1" si="3"/>
        <v>44</v>
      </c>
      <c r="BD25">
        <f t="shared" ca="1" si="3"/>
        <v>44</v>
      </c>
      <c r="BE25">
        <f t="shared" ca="1" si="3"/>
        <v>44</v>
      </c>
      <c r="BF25">
        <f t="shared" ref="BF25:BI28" ca="1" si="6">$B25+BF$5</f>
        <v>44</v>
      </c>
      <c r="BG25">
        <f t="shared" ca="1" si="6"/>
        <v>44</v>
      </c>
      <c r="BH25">
        <f t="shared" ca="1" si="6"/>
        <v>44</v>
      </c>
      <c r="BI25">
        <f t="shared" ca="1" si="6"/>
        <v>65</v>
      </c>
    </row>
    <row r="26" spans="1:61" x14ac:dyDescent="0.25">
      <c r="A26" t="s">
        <v>102</v>
      </c>
      <c r="B26">
        <v>50</v>
      </c>
      <c r="C26">
        <f t="shared" ca="1" si="1"/>
        <v>67</v>
      </c>
      <c r="D26">
        <f t="shared" ca="1" si="1"/>
        <v>68</v>
      </c>
      <c r="E26">
        <f t="shared" ca="1" si="1"/>
        <v>68</v>
      </c>
      <c r="F26">
        <f t="shared" ca="1" si="1"/>
        <v>64</v>
      </c>
      <c r="G26">
        <f t="shared" ca="1" si="1"/>
        <v>68</v>
      </c>
      <c r="H26">
        <f t="shared" ca="1" si="1"/>
        <v>89</v>
      </c>
      <c r="I26">
        <f t="shared" ca="1" si="1"/>
        <v>94</v>
      </c>
      <c r="J26">
        <f t="shared" ca="1" si="1"/>
        <v>68</v>
      </c>
      <c r="K26">
        <f t="shared" ca="1" si="1"/>
        <v>82</v>
      </c>
      <c r="L26">
        <f t="shared" si="1"/>
        <v>50</v>
      </c>
      <c r="M26">
        <f t="shared" si="1"/>
        <v>50</v>
      </c>
      <c r="N26">
        <f t="shared" ref="N26:AC28" ca="1" si="7">$B26+N$5</f>
        <v>80</v>
      </c>
      <c r="O26">
        <f t="shared" ca="1" si="7"/>
        <v>77</v>
      </c>
      <c r="P26">
        <f t="shared" si="7"/>
        <v>67</v>
      </c>
      <c r="Q26">
        <f t="shared" ca="1" si="7"/>
        <v>68</v>
      </c>
      <c r="R26">
        <f t="shared" ca="1" si="7"/>
        <v>73</v>
      </c>
      <c r="S26">
        <f t="shared" ca="1" si="7"/>
        <v>73</v>
      </c>
      <c r="T26">
        <f t="shared" ca="1" si="7"/>
        <v>73</v>
      </c>
      <c r="U26">
        <f t="shared" ca="1" si="7"/>
        <v>73</v>
      </c>
      <c r="V26">
        <f t="shared" ca="1" si="7"/>
        <v>73</v>
      </c>
      <c r="W26">
        <f t="shared" ca="1" si="7"/>
        <v>73</v>
      </c>
      <c r="X26">
        <f t="shared" ca="1" si="7"/>
        <v>73</v>
      </c>
      <c r="Y26">
        <f t="shared" ca="1" si="7"/>
        <v>73</v>
      </c>
      <c r="Z26">
        <f t="shared" si="7"/>
        <v>60</v>
      </c>
      <c r="AA26">
        <f t="shared" ca="1" si="7"/>
        <v>85</v>
      </c>
      <c r="AB26">
        <f t="shared" ca="1" si="7"/>
        <v>88</v>
      </c>
      <c r="AC26">
        <f t="shared" ca="1" si="7"/>
        <v>88</v>
      </c>
      <c r="AD26">
        <f t="shared" ca="1" si="5"/>
        <v>88</v>
      </c>
      <c r="AE26">
        <f t="shared" ca="1" si="5"/>
        <v>89</v>
      </c>
      <c r="AF26">
        <f t="shared" ca="1" si="5"/>
        <v>75</v>
      </c>
      <c r="AG26">
        <f t="shared" ca="1" si="5"/>
        <v>66</v>
      </c>
      <c r="AH26">
        <f t="shared" si="5"/>
        <v>58</v>
      </c>
      <c r="AI26">
        <f t="shared" ca="1" si="2"/>
        <v>72</v>
      </c>
      <c r="AJ26">
        <f t="shared" ca="1" si="2"/>
        <v>72</v>
      </c>
      <c r="AK26">
        <f t="shared" ca="1" si="2"/>
        <v>66</v>
      </c>
      <c r="AL26">
        <f t="shared" ca="1" si="2"/>
        <v>66</v>
      </c>
      <c r="AM26">
        <f t="shared" ca="1" si="2"/>
        <v>84</v>
      </c>
      <c r="AN26">
        <f t="shared" ca="1" si="2"/>
        <v>84</v>
      </c>
      <c r="AO26">
        <f t="shared" si="2"/>
        <v>66</v>
      </c>
      <c r="AP26">
        <f t="shared" si="2"/>
        <v>66</v>
      </c>
      <c r="AQ26">
        <f t="shared" ref="AQ26:BF28" ca="1" si="8">$B26+AQ$5</f>
        <v>86</v>
      </c>
      <c r="AR26">
        <f t="shared" ca="1" si="8"/>
        <v>95</v>
      </c>
      <c r="AS26">
        <f t="shared" ca="1" si="8"/>
        <v>64</v>
      </c>
      <c r="AT26">
        <f t="shared" ca="1" si="8"/>
        <v>73</v>
      </c>
      <c r="AU26">
        <f t="shared" ca="1" si="8"/>
        <v>69</v>
      </c>
      <c r="AV26">
        <f t="shared" ca="1" si="8"/>
        <v>69</v>
      </c>
      <c r="AW26">
        <f t="shared" ca="1" si="8"/>
        <v>72</v>
      </c>
      <c r="AX26">
        <f t="shared" ca="1" si="8"/>
        <v>71</v>
      </c>
      <c r="AY26">
        <f t="shared" ca="1" si="8"/>
        <v>71</v>
      </c>
      <c r="AZ26">
        <f t="shared" ca="1" si="8"/>
        <v>74</v>
      </c>
      <c r="BA26">
        <f t="shared" ca="1" si="8"/>
        <v>64</v>
      </c>
      <c r="BB26">
        <f t="shared" ca="1" si="8"/>
        <v>64</v>
      </c>
      <c r="BC26">
        <f t="shared" ca="1" si="8"/>
        <v>64</v>
      </c>
      <c r="BD26">
        <f t="shared" ca="1" si="8"/>
        <v>64</v>
      </c>
      <c r="BE26">
        <f t="shared" ca="1" si="8"/>
        <v>64</v>
      </c>
      <c r="BF26">
        <f t="shared" ca="1" si="8"/>
        <v>64</v>
      </c>
      <c r="BG26">
        <f t="shared" ca="1" si="6"/>
        <v>64</v>
      </c>
      <c r="BH26">
        <f t="shared" ca="1" si="6"/>
        <v>64</v>
      </c>
      <c r="BI26">
        <f t="shared" ca="1" si="6"/>
        <v>85</v>
      </c>
    </row>
    <row r="27" spans="1:61" x14ac:dyDescent="0.25">
      <c r="A27" t="s">
        <v>103</v>
      </c>
      <c r="B27">
        <v>30</v>
      </c>
      <c r="C27">
        <f t="shared" ref="C27:R28" ca="1" si="9">$B27+C$5</f>
        <v>47</v>
      </c>
      <c r="D27">
        <f t="shared" ca="1" si="9"/>
        <v>48</v>
      </c>
      <c r="E27">
        <f t="shared" ca="1" si="9"/>
        <v>48</v>
      </c>
      <c r="F27">
        <f t="shared" ca="1" si="9"/>
        <v>44</v>
      </c>
      <c r="G27">
        <f t="shared" ca="1" si="9"/>
        <v>48</v>
      </c>
      <c r="H27">
        <f t="shared" ca="1" si="9"/>
        <v>69</v>
      </c>
      <c r="I27">
        <f t="shared" ca="1" si="9"/>
        <v>74</v>
      </c>
      <c r="J27">
        <f t="shared" ca="1" si="9"/>
        <v>48</v>
      </c>
      <c r="K27">
        <f t="shared" ca="1" si="9"/>
        <v>62</v>
      </c>
      <c r="L27">
        <f t="shared" si="9"/>
        <v>30</v>
      </c>
      <c r="M27">
        <f t="shared" si="9"/>
        <v>30</v>
      </c>
      <c r="N27">
        <f t="shared" ca="1" si="9"/>
        <v>60</v>
      </c>
      <c r="O27">
        <f t="shared" ca="1" si="9"/>
        <v>57</v>
      </c>
      <c r="P27">
        <f t="shared" si="9"/>
        <v>47</v>
      </c>
      <c r="Q27">
        <f t="shared" ca="1" si="9"/>
        <v>48</v>
      </c>
      <c r="R27">
        <f t="shared" ca="1" si="9"/>
        <v>53</v>
      </c>
      <c r="S27">
        <f t="shared" ca="1" si="7"/>
        <v>53</v>
      </c>
      <c r="T27">
        <f t="shared" ca="1" si="7"/>
        <v>53</v>
      </c>
      <c r="U27">
        <f t="shared" ca="1" si="7"/>
        <v>53</v>
      </c>
      <c r="V27">
        <f t="shared" ca="1" si="7"/>
        <v>53</v>
      </c>
      <c r="W27">
        <f t="shared" ca="1" si="7"/>
        <v>53</v>
      </c>
      <c r="X27">
        <f t="shared" ca="1" si="7"/>
        <v>53</v>
      </c>
      <c r="Y27">
        <f t="shared" ca="1" si="7"/>
        <v>53</v>
      </c>
      <c r="Z27">
        <f t="shared" si="7"/>
        <v>40</v>
      </c>
      <c r="AA27">
        <f t="shared" ca="1" si="7"/>
        <v>65</v>
      </c>
      <c r="AB27">
        <f t="shared" ca="1" si="7"/>
        <v>68</v>
      </c>
      <c r="AC27">
        <f t="shared" ca="1" si="7"/>
        <v>68</v>
      </c>
      <c r="AD27">
        <f t="shared" ca="1" si="5"/>
        <v>68</v>
      </c>
      <c r="AE27">
        <f t="shared" ca="1" si="5"/>
        <v>69</v>
      </c>
      <c r="AF27">
        <f t="shared" ca="1" si="5"/>
        <v>55</v>
      </c>
      <c r="AG27">
        <f t="shared" ca="1" si="5"/>
        <v>46</v>
      </c>
      <c r="AH27">
        <f t="shared" si="5"/>
        <v>38</v>
      </c>
      <c r="AI27">
        <f t="shared" ca="1" si="2"/>
        <v>52</v>
      </c>
      <c r="AJ27">
        <f t="shared" ca="1" si="2"/>
        <v>52</v>
      </c>
      <c r="AK27">
        <f t="shared" ca="1" si="2"/>
        <v>46</v>
      </c>
      <c r="AL27">
        <f t="shared" ca="1" si="2"/>
        <v>46</v>
      </c>
      <c r="AM27">
        <f t="shared" ca="1" si="2"/>
        <v>64</v>
      </c>
      <c r="AN27">
        <f t="shared" ca="1" si="2"/>
        <v>64</v>
      </c>
      <c r="AO27">
        <f t="shared" si="2"/>
        <v>46</v>
      </c>
      <c r="AP27">
        <f t="shared" si="2"/>
        <v>46</v>
      </c>
      <c r="AQ27">
        <f t="shared" ca="1" si="8"/>
        <v>66</v>
      </c>
      <c r="AR27">
        <f t="shared" ca="1" si="8"/>
        <v>75</v>
      </c>
      <c r="AS27">
        <f t="shared" ca="1" si="8"/>
        <v>44</v>
      </c>
      <c r="AT27">
        <f t="shared" ca="1" si="8"/>
        <v>53</v>
      </c>
      <c r="AU27">
        <f t="shared" ca="1" si="8"/>
        <v>49</v>
      </c>
      <c r="AV27">
        <f t="shared" ca="1" si="8"/>
        <v>49</v>
      </c>
      <c r="AW27">
        <f t="shared" ca="1" si="8"/>
        <v>52</v>
      </c>
      <c r="AX27">
        <f t="shared" ca="1" si="8"/>
        <v>51</v>
      </c>
      <c r="AY27">
        <f t="shared" ca="1" si="8"/>
        <v>51</v>
      </c>
      <c r="AZ27">
        <f t="shared" ca="1" si="8"/>
        <v>54</v>
      </c>
      <c r="BA27">
        <f t="shared" ca="1" si="8"/>
        <v>44</v>
      </c>
      <c r="BB27">
        <f t="shared" ca="1" si="8"/>
        <v>44</v>
      </c>
      <c r="BC27">
        <f t="shared" ca="1" si="8"/>
        <v>44</v>
      </c>
      <c r="BD27">
        <f t="shared" ca="1" si="8"/>
        <v>44</v>
      </c>
      <c r="BE27">
        <f t="shared" ca="1" si="8"/>
        <v>44</v>
      </c>
      <c r="BF27">
        <f t="shared" ca="1" si="8"/>
        <v>44</v>
      </c>
      <c r="BG27">
        <f t="shared" ca="1" si="6"/>
        <v>44</v>
      </c>
      <c r="BH27">
        <f t="shared" ca="1" si="6"/>
        <v>44</v>
      </c>
      <c r="BI27">
        <f t="shared" ca="1" si="6"/>
        <v>65</v>
      </c>
    </row>
    <row r="28" spans="1:61" x14ac:dyDescent="0.25">
      <c r="A28" t="s">
        <v>104</v>
      </c>
      <c r="B28">
        <v>60</v>
      </c>
      <c r="C28">
        <f t="shared" ca="1" si="9"/>
        <v>77</v>
      </c>
      <c r="D28">
        <f t="shared" ca="1" si="9"/>
        <v>78</v>
      </c>
      <c r="E28">
        <f t="shared" ca="1" si="9"/>
        <v>78</v>
      </c>
      <c r="F28">
        <f t="shared" ca="1" si="9"/>
        <v>74</v>
      </c>
      <c r="G28">
        <f t="shared" ca="1" si="9"/>
        <v>78</v>
      </c>
      <c r="H28">
        <f t="shared" ca="1" si="9"/>
        <v>99</v>
      </c>
      <c r="I28">
        <f t="shared" ca="1" si="9"/>
        <v>104</v>
      </c>
      <c r="J28">
        <f t="shared" ca="1" si="9"/>
        <v>78</v>
      </c>
      <c r="K28">
        <f t="shared" ca="1" si="9"/>
        <v>92</v>
      </c>
      <c r="L28">
        <f t="shared" si="9"/>
        <v>60</v>
      </c>
      <c r="M28">
        <f t="shared" si="9"/>
        <v>60</v>
      </c>
      <c r="N28">
        <f t="shared" ca="1" si="9"/>
        <v>90</v>
      </c>
      <c r="O28">
        <f t="shared" ca="1" si="9"/>
        <v>87</v>
      </c>
      <c r="P28">
        <f t="shared" si="9"/>
        <v>77</v>
      </c>
      <c r="Q28">
        <f t="shared" ca="1" si="9"/>
        <v>78</v>
      </c>
      <c r="R28">
        <f t="shared" ca="1" si="9"/>
        <v>83</v>
      </c>
      <c r="S28">
        <f t="shared" ca="1" si="7"/>
        <v>83</v>
      </c>
      <c r="T28">
        <f t="shared" ca="1" si="7"/>
        <v>83</v>
      </c>
      <c r="U28">
        <f t="shared" ca="1" si="7"/>
        <v>83</v>
      </c>
      <c r="V28">
        <f t="shared" ca="1" si="7"/>
        <v>83</v>
      </c>
      <c r="W28">
        <f t="shared" ca="1" si="7"/>
        <v>83</v>
      </c>
      <c r="X28">
        <f t="shared" ca="1" si="7"/>
        <v>83</v>
      </c>
      <c r="Y28">
        <f t="shared" ca="1" si="7"/>
        <v>83</v>
      </c>
      <c r="Z28">
        <f t="shared" si="7"/>
        <v>70</v>
      </c>
      <c r="AA28">
        <f t="shared" ca="1" si="7"/>
        <v>95</v>
      </c>
      <c r="AB28">
        <f t="shared" ca="1" si="7"/>
        <v>98</v>
      </c>
      <c r="AC28">
        <f t="shared" ca="1" si="7"/>
        <v>98</v>
      </c>
      <c r="AD28">
        <f t="shared" ca="1" si="5"/>
        <v>98</v>
      </c>
      <c r="AE28">
        <f t="shared" ca="1" si="5"/>
        <v>99</v>
      </c>
      <c r="AF28">
        <f t="shared" ca="1" si="5"/>
        <v>85</v>
      </c>
      <c r="AG28">
        <f t="shared" ca="1" si="5"/>
        <v>76</v>
      </c>
      <c r="AH28">
        <f t="shared" si="5"/>
        <v>68</v>
      </c>
      <c r="AI28">
        <f t="shared" ca="1" si="2"/>
        <v>82</v>
      </c>
      <c r="AJ28">
        <f t="shared" ca="1" si="2"/>
        <v>82</v>
      </c>
      <c r="AK28">
        <f t="shared" ca="1" si="2"/>
        <v>76</v>
      </c>
      <c r="AL28">
        <f t="shared" ca="1" si="2"/>
        <v>76</v>
      </c>
      <c r="AM28">
        <f t="shared" ca="1" si="2"/>
        <v>94</v>
      </c>
      <c r="AN28">
        <f t="shared" ca="1" si="2"/>
        <v>94</v>
      </c>
      <c r="AO28">
        <f t="shared" si="2"/>
        <v>76</v>
      </c>
      <c r="AP28">
        <f t="shared" si="2"/>
        <v>76</v>
      </c>
      <c r="AQ28">
        <f t="shared" ca="1" si="8"/>
        <v>96</v>
      </c>
      <c r="AR28">
        <f t="shared" ca="1" si="8"/>
        <v>105</v>
      </c>
      <c r="AS28">
        <f t="shared" ca="1" si="8"/>
        <v>74</v>
      </c>
      <c r="AT28">
        <f t="shared" ca="1" si="8"/>
        <v>83</v>
      </c>
      <c r="AU28">
        <f t="shared" ca="1" si="8"/>
        <v>79</v>
      </c>
      <c r="AV28">
        <f t="shared" ca="1" si="8"/>
        <v>79</v>
      </c>
      <c r="AW28">
        <f t="shared" ca="1" si="8"/>
        <v>82</v>
      </c>
      <c r="AX28">
        <f t="shared" ca="1" si="8"/>
        <v>81</v>
      </c>
      <c r="AY28">
        <f t="shared" ca="1" si="8"/>
        <v>81</v>
      </c>
      <c r="AZ28">
        <f t="shared" ca="1" si="8"/>
        <v>84</v>
      </c>
      <c r="BA28">
        <f t="shared" ca="1" si="8"/>
        <v>74</v>
      </c>
      <c r="BB28">
        <f t="shared" ca="1" si="8"/>
        <v>74</v>
      </c>
      <c r="BC28">
        <f t="shared" ca="1" si="8"/>
        <v>74</v>
      </c>
      <c r="BD28">
        <f t="shared" ca="1" si="8"/>
        <v>74</v>
      </c>
      <c r="BE28">
        <f t="shared" ca="1" si="8"/>
        <v>74</v>
      </c>
      <c r="BF28">
        <f t="shared" ca="1" si="8"/>
        <v>74</v>
      </c>
      <c r="BG28">
        <f t="shared" ca="1" si="6"/>
        <v>74</v>
      </c>
      <c r="BH28">
        <f t="shared" ca="1" si="6"/>
        <v>74</v>
      </c>
      <c r="BI28">
        <f t="shared" ca="1" si="6"/>
        <v>95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BI28"/>
  <sheetViews>
    <sheetView workbookViewId="0">
      <selection activeCell="A21" sqref="A21:XFD21"/>
    </sheetView>
  </sheetViews>
  <sheetFormatPr baseColWidth="10" defaultRowHeight="15" x14ac:dyDescent="0.25"/>
  <sheetData>
    <row r="1" spans="1:61" x14ac:dyDescent="0.25">
      <c r="C1" t="s">
        <v>175</v>
      </c>
      <c r="D1" t="s">
        <v>175</v>
      </c>
      <c r="E1" t="s">
        <v>175</v>
      </c>
      <c r="F1" t="s">
        <v>175</v>
      </c>
      <c r="G1" t="s">
        <v>175</v>
      </c>
      <c r="H1" t="s">
        <v>176</v>
      </c>
      <c r="I1" t="s">
        <v>176</v>
      </c>
      <c r="J1" t="s">
        <v>175</v>
      </c>
      <c r="K1" t="s">
        <v>176</v>
      </c>
      <c r="L1" t="s">
        <v>176</v>
      </c>
      <c r="M1" t="s">
        <v>176</v>
      </c>
      <c r="N1" t="s">
        <v>176</v>
      </c>
      <c r="O1" t="s">
        <v>176</v>
      </c>
      <c r="P1" t="s">
        <v>175</v>
      </c>
      <c r="Q1" t="s">
        <v>175</v>
      </c>
      <c r="R1" t="s">
        <v>176</v>
      </c>
      <c r="S1" t="s">
        <v>176</v>
      </c>
      <c r="T1" t="s">
        <v>176</v>
      </c>
      <c r="U1" t="s">
        <v>176</v>
      </c>
      <c r="V1" t="s">
        <v>176</v>
      </c>
      <c r="W1" t="s">
        <v>176</v>
      </c>
      <c r="X1" t="s">
        <v>176</v>
      </c>
      <c r="Y1" t="s">
        <v>176</v>
      </c>
      <c r="Z1" t="s">
        <v>175</v>
      </c>
      <c r="AA1" t="s">
        <v>175</v>
      </c>
      <c r="AB1" t="s">
        <v>175</v>
      </c>
      <c r="AC1" t="s">
        <v>175</v>
      </c>
      <c r="AD1" t="s">
        <v>175</v>
      </c>
      <c r="AE1" t="s">
        <v>175</v>
      </c>
      <c r="AF1" t="s">
        <v>176</v>
      </c>
      <c r="AG1" t="s">
        <v>175</v>
      </c>
      <c r="AH1" t="s">
        <v>175</v>
      </c>
      <c r="AI1" t="s">
        <v>175</v>
      </c>
      <c r="AJ1" t="s">
        <v>175</v>
      </c>
      <c r="AK1" t="s">
        <v>175</v>
      </c>
      <c r="AL1" t="s">
        <v>175</v>
      </c>
      <c r="AM1" t="s">
        <v>175</v>
      </c>
      <c r="AN1" t="s">
        <v>175</v>
      </c>
      <c r="AO1" t="s">
        <v>175</v>
      </c>
      <c r="AP1" t="s">
        <v>175</v>
      </c>
      <c r="AQ1" t="s">
        <v>176</v>
      </c>
      <c r="AR1" t="s">
        <v>175</v>
      </c>
      <c r="AS1" t="s">
        <v>176</v>
      </c>
      <c r="AT1" t="s">
        <v>176</v>
      </c>
      <c r="AU1" t="s">
        <v>176</v>
      </c>
      <c r="AV1" t="s">
        <v>176</v>
      </c>
      <c r="AW1" t="s">
        <v>176</v>
      </c>
      <c r="AX1" t="s">
        <v>176</v>
      </c>
      <c r="AY1" t="s">
        <v>176</v>
      </c>
      <c r="AZ1" t="s">
        <v>176</v>
      </c>
      <c r="BA1" t="s">
        <v>176</v>
      </c>
      <c r="BB1" t="s">
        <v>176</v>
      </c>
      <c r="BC1" t="s">
        <v>176</v>
      </c>
      <c r="BD1" t="s">
        <v>176</v>
      </c>
      <c r="BE1" t="s">
        <v>176</v>
      </c>
      <c r="BF1" t="s">
        <v>176</v>
      </c>
      <c r="BG1" t="s">
        <v>176</v>
      </c>
      <c r="BH1" t="s">
        <v>176</v>
      </c>
      <c r="BI1" t="s">
        <v>176</v>
      </c>
    </row>
    <row r="2" spans="1:61" x14ac:dyDescent="0.25">
      <c r="C2" t="s">
        <v>157</v>
      </c>
      <c r="D2" t="s">
        <v>158</v>
      </c>
      <c r="E2" t="s">
        <v>158</v>
      </c>
      <c r="F2" t="s">
        <v>159</v>
      </c>
      <c r="G2" t="s">
        <v>160</v>
      </c>
      <c r="H2" t="s">
        <v>160</v>
      </c>
      <c r="I2" t="s">
        <v>160</v>
      </c>
      <c r="J2" t="s">
        <v>160</v>
      </c>
      <c r="K2" t="s">
        <v>160</v>
      </c>
      <c r="L2" t="s">
        <v>160</v>
      </c>
      <c r="M2" t="s">
        <v>160</v>
      </c>
      <c r="N2" t="s">
        <v>160</v>
      </c>
      <c r="O2" t="s">
        <v>160</v>
      </c>
      <c r="P2" t="s">
        <v>162</v>
      </c>
      <c r="Q2" t="s">
        <v>163</v>
      </c>
      <c r="R2" t="s">
        <v>163</v>
      </c>
      <c r="S2" t="s">
        <v>163</v>
      </c>
      <c r="T2" t="s">
        <v>163</v>
      </c>
      <c r="U2" t="s">
        <v>163</v>
      </c>
      <c r="V2" t="s">
        <v>163</v>
      </c>
      <c r="W2" t="s">
        <v>163</v>
      </c>
      <c r="X2" t="s">
        <v>163</v>
      </c>
      <c r="Y2" t="s">
        <v>163</v>
      </c>
      <c r="Z2" t="s">
        <v>164</v>
      </c>
      <c r="AA2" t="s">
        <v>165</v>
      </c>
      <c r="AB2" t="s">
        <v>165</v>
      </c>
      <c r="AC2" t="s">
        <v>165</v>
      </c>
      <c r="AD2" t="s">
        <v>165</v>
      </c>
      <c r="AE2" t="s">
        <v>165</v>
      </c>
      <c r="AF2" t="s">
        <v>168</v>
      </c>
      <c r="AG2" t="s">
        <v>169</v>
      </c>
      <c r="AH2" t="s">
        <v>170</v>
      </c>
      <c r="AI2" t="s">
        <v>171</v>
      </c>
      <c r="AJ2" t="s">
        <v>171</v>
      </c>
      <c r="AK2" t="s">
        <v>172</v>
      </c>
      <c r="AL2" t="s">
        <v>172</v>
      </c>
      <c r="AM2" t="s">
        <v>172</v>
      </c>
      <c r="AN2" t="s">
        <v>172</v>
      </c>
      <c r="AO2" t="s">
        <v>173</v>
      </c>
      <c r="AP2" t="s">
        <v>173</v>
      </c>
      <c r="AQ2" t="s">
        <v>173</v>
      </c>
      <c r="AR2" t="s">
        <v>174</v>
      </c>
      <c r="AS2" t="s">
        <v>179</v>
      </c>
      <c r="AT2" t="s">
        <v>179</v>
      </c>
      <c r="AU2" t="s">
        <v>179</v>
      </c>
      <c r="AV2" t="s">
        <v>179</v>
      </c>
      <c r="AW2" t="s">
        <v>179</v>
      </c>
      <c r="AX2" t="s">
        <v>179</v>
      </c>
      <c r="AY2" t="s">
        <v>179</v>
      </c>
      <c r="AZ2" t="s">
        <v>179</v>
      </c>
      <c r="BA2" t="s">
        <v>179</v>
      </c>
      <c r="BB2" t="s">
        <v>179</v>
      </c>
      <c r="BC2" t="s">
        <v>179</v>
      </c>
      <c r="BD2" t="s">
        <v>179</v>
      </c>
      <c r="BE2" t="s">
        <v>179</v>
      </c>
      <c r="BF2" t="s">
        <v>179</v>
      </c>
      <c r="BG2" t="s">
        <v>179</v>
      </c>
      <c r="BH2" t="s">
        <v>179</v>
      </c>
      <c r="BI2" t="s">
        <v>179</v>
      </c>
    </row>
    <row r="3" spans="1:61" x14ac:dyDescent="0.25">
      <c r="C3" t="s">
        <v>105</v>
      </c>
      <c r="D3" t="s">
        <v>106</v>
      </c>
      <c r="E3" t="s">
        <v>106</v>
      </c>
      <c r="F3" t="s">
        <v>107</v>
      </c>
      <c r="G3" t="s">
        <v>108</v>
      </c>
      <c r="H3" t="s">
        <v>109</v>
      </c>
      <c r="I3" t="s">
        <v>110</v>
      </c>
      <c r="J3" t="s">
        <v>111</v>
      </c>
      <c r="K3" t="s">
        <v>112</v>
      </c>
      <c r="L3" t="s">
        <v>113</v>
      </c>
      <c r="M3" t="s">
        <v>113</v>
      </c>
      <c r="N3" t="s">
        <v>114</v>
      </c>
      <c r="O3" t="s">
        <v>161</v>
      </c>
      <c r="P3" t="s">
        <v>115</v>
      </c>
      <c r="Q3" t="s">
        <v>116</v>
      </c>
      <c r="R3" t="s">
        <v>117</v>
      </c>
      <c r="S3" t="s">
        <v>117</v>
      </c>
      <c r="T3" t="s">
        <v>117</v>
      </c>
      <c r="U3" t="s">
        <v>117</v>
      </c>
      <c r="V3" t="s">
        <v>117</v>
      </c>
      <c r="W3" t="s">
        <v>117</v>
      </c>
      <c r="X3" t="s">
        <v>117</v>
      </c>
      <c r="Y3" t="s">
        <v>117</v>
      </c>
      <c r="Z3" t="s">
        <v>118</v>
      </c>
      <c r="AA3" t="s">
        <v>119</v>
      </c>
      <c r="AB3" t="s">
        <v>120</v>
      </c>
      <c r="AC3" t="s">
        <v>121</v>
      </c>
      <c r="AD3" t="s">
        <v>166</v>
      </c>
      <c r="AE3" t="s">
        <v>167</v>
      </c>
      <c r="AF3" t="s">
        <v>122</v>
      </c>
      <c r="AG3" t="s">
        <v>123</v>
      </c>
      <c r="AH3" t="s">
        <v>124</v>
      </c>
      <c r="AI3" t="s">
        <v>125</v>
      </c>
      <c r="AJ3" t="s">
        <v>126</v>
      </c>
      <c r="AK3" t="s">
        <v>127</v>
      </c>
      <c r="AL3" t="s">
        <v>127</v>
      </c>
      <c r="AM3" t="s">
        <v>128</v>
      </c>
      <c r="AN3" t="s">
        <v>128</v>
      </c>
      <c r="AO3" t="s">
        <v>130</v>
      </c>
      <c r="AP3" t="s">
        <v>129</v>
      </c>
      <c r="AQ3" t="s">
        <v>177</v>
      </c>
      <c r="AR3" t="s">
        <v>131</v>
      </c>
      <c r="AS3" t="s">
        <v>132</v>
      </c>
      <c r="AT3" t="s">
        <v>136</v>
      </c>
      <c r="AU3" t="s">
        <v>139</v>
      </c>
      <c r="AV3" t="s">
        <v>140</v>
      </c>
      <c r="AW3" t="s">
        <v>137</v>
      </c>
      <c r="AX3" t="s">
        <v>74</v>
      </c>
      <c r="AY3" t="s">
        <v>87</v>
      </c>
      <c r="AZ3" t="s">
        <v>89</v>
      </c>
      <c r="BA3" t="s">
        <v>141</v>
      </c>
      <c r="BB3" t="s">
        <v>142</v>
      </c>
      <c r="BC3" t="s">
        <v>143</v>
      </c>
      <c r="BD3" t="s">
        <v>146</v>
      </c>
      <c r="BE3" t="s">
        <v>145</v>
      </c>
      <c r="BF3" t="s">
        <v>148</v>
      </c>
      <c r="BG3" t="s">
        <v>144</v>
      </c>
      <c r="BH3" t="s">
        <v>147</v>
      </c>
      <c r="BI3" t="s">
        <v>149</v>
      </c>
    </row>
    <row r="4" spans="1:61" x14ac:dyDescent="0.25">
      <c r="D4" t="s">
        <v>89</v>
      </c>
      <c r="E4" t="s">
        <v>91</v>
      </c>
      <c r="L4" t="s">
        <v>97</v>
      </c>
      <c r="M4" t="s">
        <v>104</v>
      </c>
      <c r="R4" t="s">
        <v>95</v>
      </c>
      <c r="S4" t="s">
        <v>97</v>
      </c>
      <c r="T4" t="s">
        <v>96</v>
      </c>
      <c r="U4" t="s">
        <v>98</v>
      </c>
      <c r="V4" t="s">
        <v>88</v>
      </c>
      <c r="W4" t="s">
        <v>90</v>
      </c>
      <c r="X4" t="s">
        <v>89</v>
      </c>
      <c r="Y4" t="s">
        <v>91</v>
      </c>
      <c r="AK4" t="s">
        <v>88</v>
      </c>
      <c r="AL4" t="s">
        <v>90</v>
      </c>
      <c r="AM4" t="s">
        <v>88</v>
      </c>
      <c r="AN4" t="s">
        <v>90</v>
      </c>
    </row>
    <row r="5" spans="1:61" x14ac:dyDescent="0.25">
      <c r="C5">
        <f ca="1">Departamentos!D70</f>
        <v>10</v>
      </c>
      <c r="D5">
        <f ca="1">Departamentos!E70</f>
        <v>7</v>
      </c>
      <c r="E5">
        <f ca="1">Departamentos!F70</f>
        <v>7</v>
      </c>
      <c r="F5">
        <f ca="1">Departamentos!G70</f>
        <v>7</v>
      </c>
      <c r="G5">
        <f ca="1">Departamentos!H70</f>
        <v>12</v>
      </c>
      <c r="H5">
        <f ca="1">Departamentos!I70</f>
        <v>14</v>
      </c>
      <c r="I5">
        <f ca="1">Departamentos!J70</f>
        <v>12</v>
      </c>
      <c r="J5">
        <f ca="1">Departamentos!K70</f>
        <v>13</v>
      </c>
      <c r="K5">
        <f ca="1">Departamentos!L70</f>
        <v>14</v>
      </c>
      <c r="L5">
        <f>Departamentos!M70</f>
        <v>2</v>
      </c>
      <c r="M5">
        <f>Departamentos!N70</f>
        <v>2</v>
      </c>
      <c r="N5">
        <f ca="1">Departamentos!O70</f>
        <v>12</v>
      </c>
      <c r="O5">
        <f ca="1">Departamentos!P70</f>
        <v>14</v>
      </c>
      <c r="P5">
        <f ca="1">Departamentos!Q70</f>
        <v>10</v>
      </c>
      <c r="Q5">
        <f ca="1">Departamentos!R70</f>
        <v>11</v>
      </c>
      <c r="R5">
        <f ca="1">Departamentos!S70</f>
        <v>10</v>
      </c>
      <c r="S5">
        <f ca="1">Departamentos!T70</f>
        <v>10</v>
      </c>
      <c r="T5">
        <f ca="1">Departamentos!U70</f>
        <v>10</v>
      </c>
      <c r="U5">
        <f ca="1">Departamentos!V70</f>
        <v>10</v>
      </c>
      <c r="V5">
        <f ca="1">Departamentos!W70</f>
        <v>10</v>
      </c>
      <c r="W5">
        <f ca="1">Departamentos!X70</f>
        <v>10</v>
      </c>
      <c r="X5">
        <f ca="1">Departamentos!Y70</f>
        <v>10</v>
      </c>
      <c r="Y5">
        <f ca="1">Departamentos!Z70</f>
        <v>10</v>
      </c>
      <c r="Z5">
        <f ca="1">Departamentos!AA70</f>
        <v>15</v>
      </c>
      <c r="AA5">
        <f ca="1">Departamentos!AB70</f>
        <v>15</v>
      </c>
      <c r="AB5">
        <f ca="1">Departamentos!AC70</f>
        <v>13</v>
      </c>
      <c r="AC5">
        <f ca="1">Departamentos!AD70</f>
        <v>14</v>
      </c>
      <c r="AD5">
        <f ca="1">Departamentos!AE70</f>
        <v>14</v>
      </c>
      <c r="AE5">
        <f ca="1">Departamentos!AF70</f>
        <v>14</v>
      </c>
      <c r="AF5">
        <f ca="1">Departamentos!AG70</f>
        <v>12</v>
      </c>
      <c r="AG5">
        <f ca="1">Departamentos!AH70</f>
        <v>10</v>
      </c>
      <c r="AH5">
        <f ca="1">Departamentos!AI70</f>
        <v>12</v>
      </c>
      <c r="AI5">
        <f ca="1">Departamentos!AJ70</f>
        <v>15</v>
      </c>
      <c r="AJ5">
        <f ca="1">Departamentos!AK70</f>
        <v>12</v>
      </c>
      <c r="AK5">
        <f ca="1">Departamentos!AL70</f>
        <v>10</v>
      </c>
      <c r="AL5">
        <f ca="1">Departamentos!AM70</f>
        <v>10</v>
      </c>
      <c r="AM5">
        <f ca="1">Departamentos!AN70</f>
        <v>14</v>
      </c>
      <c r="AN5">
        <f ca="1">Departamentos!AO70</f>
        <v>14</v>
      </c>
      <c r="AO5">
        <f ca="1">Departamentos!AP70</f>
        <v>12</v>
      </c>
      <c r="AP5">
        <f ca="1">Departamentos!AQ70</f>
        <v>14</v>
      </c>
      <c r="AQ5">
        <f ca="1">Departamentos!AR70</f>
        <v>14</v>
      </c>
      <c r="AR5">
        <f ca="1">Departamentos!AS70</f>
        <v>12</v>
      </c>
      <c r="AS5">
        <f ca="1">Otros!B68</f>
        <v>10</v>
      </c>
      <c r="AT5">
        <f ca="1">Otros!C68</f>
        <v>13</v>
      </c>
      <c r="AU5">
        <f ca="1">Otros!D68</f>
        <v>10</v>
      </c>
      <c r="AV5">
        <f ca="1">Otros!E68</f>
        <v>10</v>
      </c>
      <c r="AW5">
        <f ca="1">Otros!F68</f>
        <v>8</v>
      </c>
      <c r="AX5">
        <f ca="1">Otros!G68</f>
        <v>9</v>
      </c>
      <c r="AY5">
        <f ca="1">Otros!H68</f>
        <v>9</v>
      </c>
      <c r="AZ5">
        <f ca="1">Otros!I68</f>
        <v>5</v>
      </c>
      <c r="BA5">
        <f ca="1">Otros!J68</f>
        <v>13</v>
      </c>
      <c r="BB5">
        <f ca="1">Otros!K68</f>
        <v>13</v>
      </c>
      <c r="BC5">
        <f ca="1">Otros!L68</f>
        <v>13</v>
      </c>
      <c r="BD5">
        <f ca="1">Otros!M68</f>
        <v>13</v>
      </c>
      <c r="BE5">
        <f ca="1">Otros!N68</f>
        <v>13</v>
      </c>
      <c r="BF5">
        <f ca="1">Otros!O68</f>
        <v>13</v>
      </c>
      <c r="BG5">
        <f ca="1">Otros!P68</f>
        <v>13</v>
      </c>
      <c r="BH5">
        <f ca="1">Otros!Q68</f>
        <v>13</v>
      </c>
      <c r="BI5">
        <f ca="1">Otros!R68</f>
        <v>8</v>
      </c>
    </row>
    <row r="6" spans="1:61" x14ac:dyDescent="0.25">
      <c r="A6" t="s">
        <v>71</v>
      </c>
      <c r="C6">
        <f ca="1">$B6+C$5+Hoja1!$D$5</f>
        <v>11</v>
      </c>
      <c r="D6">
        <f ca="1">$B6+D$5+Hoja1!$D$5</f>
        <v>8</v>
      </c>
      <c r="E6">
        <f ca="1">$B6+E$5+Hoja1!$D$5</f>
        <v>8</v>
      </c>
      <c r="F6">
        <f ca="1">$B6+F$5+Hoja1!$D$5</f>
        <v>8</v>
      </c>
      <c r="G6">
        <f ca="1">$B6+G$5+Hoja1!$D$5</f>
        <v>13</v>
      </c>
      <c r="H6">
        <f ca="1">$B6+H$5+Hoja1!$D$5</f>
        <v>15</v>
      </c>
      <c r="I6">
        <f ca="1">$B6+I$5+Hoja1!$D$5</f>
        <v>13</v>
      </c>
      <c r="J6">
        <f ca="1">$B6+J$5+Hoja1!$D$5</f>
        <v>14</v>
      </c>
      <c r="K6">
        <f ca="1">$B6+K$5+Hoja1!$D$5</f>
        <v>15</v>
      </c>
      <c r="L6">
        <f ca="1">$B6+L$5+Hoja1!$D$5</f>
        <v>3</v>
      </c>
      <c r="M6">
        <f ca="1">$B6+M$5+Hoja1!$D$5</f>
        <v>3</v>
      </c>
      <c r="N6">
        <f ca="1">$B6+N$5+Hoja1!$D$5</f>
        <v>13</v>
      </c>
      <c r="O6">
        <f ca="1">$B6+O$5+Hoja1!$D$5</f>
        <v>15</v>
      </c>
      <c r="P6">
        <f ca="1">$B6+P$5+Hoja1!$D$5</f>
        <v>11</v>
      </c>
      <c r="Q6">
        <f ca="1">$B6+Q$5+Hoja1!$D$5</f>
        <v>12</v>
      </c>
      <c r="R6">
        <f ca="1">$B6+R$5+Hoja1!$D$5</f>
        <v>11</v>
      </c>
      <c r="S6">
        <f ca="1">$B6+S$5+Hoja1!$D$5</f>
        <v>11</v>
      </c>
      <c r="T6">
        <f ca="1">$B6+T$5+Hoja1!$D$5</f>
        <v>11</v>
      </c>
      <c r="U6">
        <f ca="1">$B6+U$5+Hoja1!$D$5</f>
        <v>11</v>
      </c>
      <c r="V6">
        <f ca="1">$B6+V$5+Hoja1!$D$5</f>
        <v>11</v>
      </c>
      <c r="W6">
        <f ca="1">$B6+W$5+Hoja1!$D$5</f>
        <v>11</v>
      </c>
      <c r="X6">
        <f ca="1">$B6+X$5+Hoja1!$D$5</f>
        <v>11</v>
      </c>
      <c r="Y6">
        <f ca="1">$B6+Y$5+Hoja1!$D$5</f>
        <v>11</v>
      </c>
      <c r="Z6">
        <f ca="1">$B6+Z$5+Hoja1!$D$5</f>
        <v>16</v>
      </c>
      <c r="AA6">
        <f ca="1">$B6+AA$5+Hoja1!$D$5</f>
        <v>16</v>
      </c>
      <c r="AB6">
        <f ca="1">$B6+AB$5+Hoja1!$D$5</f>
        <v>14</v>
      </c>
      <c r="AC6">
        <f ca="1">$B6+AC$5+Hoja1!$D$5</f>
        <v>15</v>
      </c>
      <c r="AD6">
        <f ca="1">$B6+AD$5+Hoja1!$D$5</f>
        <v>15</v>
      </c>
      <c r="AE6">
        <f ca="1">$B6+AE$5+Hoja1!$D$5</f>
        <v>15</v>
      </c>
      <c r="AF6">
        <f ca="1">$B6+AF$5+Hoja1!$D$5</f>
        <v>13</v>
      </c>
      <c r="AG6">
        <f ca="1">$B6+AG$5+Hoja1!$D$5</f>
        <v>11</v>
      </c>
      <c r="AH6">
        <f ca="1">$B6+AH$5+Hoja1!$D$5</f>
        <v>13</v>
      </c>
      <c r="AI6">
        <f ca="1">$B6+AI$5+Hoja1!$D$5</f>
        <v>16</v>
      </c>
      <c r="AJ6">
        <f ca="1">$B6+AJ$5+Hoja1!$D$5</f>
        <v>13</v>
      </c>
      <c r="AK6">
        <f ca="1">$B6+AK$5+Hoja1!$D$5</f>
        <v>11</v>
      </c>
      <c r="AL6">
        <f ca="1">$B6+AL$5+Hoja1!$D$5</f>
        <v>11</v>
      </c>
      <c r="AM6">
        <f ca="1">$B6+AM$5+Hoja1!$D$5</f>
        <v>15</v>
      </c>
      <c r="AN6">
        <f ca="1">$B6+AN$5+Hoja1!$D$5</f>
        <v>15</v>
      </c>
      <c r="AO6">
        <f ca="1">$B6+AO$5+Hoja1!$D$5</f>
        <v>13</v>
      </c>
      <c r="AP6">
        <f ca="1">$B6+AP$5+Hoja1!$D$5</f>
        <v>15</v>
      </c>
      <c r="AQ6">
        <f ca="1">$B6+AQ$5+Hoja1!$D$5</f>
        <v>15</v>
      </c>
      <c r="AR6">
        <f ca="1">$B6+AR$5+Hoja1!$D$5</f>
        <v>13</v>
      </c>
      <c r="AS6">
        <f ca="1">$B6+AS$5+Hoja1!$D$5</f>
        <v>11</v>
      </c>
      <c r="AT6">
        <f ca="1">$B6+AT$5+Hoja1!$D$5</f>
        <v>14</v>
      </c>
      <c r="AU6">
        <f ca="1">$B6+AU$5+Hoja1!$D$5</f>
        <v>11</v>
      </c>
      <c r="AV6">
        <f ca="1">$B6+AV$5+Hoja1!$D$5</f>
        <v>11</v>
      </c>
      <c r="AW6">
        <f ca="1">$B6+AW$5+Hoja1!$D$5</f>
        <v>9</v>
      </c>
      <c r="AX6">
        <f ca="1">$B6+AX$5+Hoja1!$D$5</f>
        <v>10</v>
      </c>
      <c r="AY6">
        <f ca="1">$B6+AY$5+Hoja1!$D$5</f>
        <v>10</v>
      </c>
      <c r="AZ6">
        <f ca="1">$B6+AZ$5+Hoja1!$D$5</f>
        <v>6</v>
      </c>
      <c r="BA6">
        <f ca="1">$B6+BA$5+Hoja1!$D$5</f>
        <v>14</v>
      </c>
      <c r="BB6">
        <f ca="1">$B6+BB$5+Hoja1!$D$5</f>
        <v>14</v>
      </c>
      <c r="BC6">
        <f ca="1">$B6+BC$5+Hoja1!$D$5</f>
        <v>14</v>
      </c>
      <c r="BD6">
        <f ca="1">$B6+BD$5+Hoja1!$D$5</f>
        <v>14</v>
      </c>
      <c r="BE6">
        <f ca="1">$B6+BE$5+Hoja1!$D$5</f>
        <v>14</v>
      </c>
      <c r="BF6">
        <f ca="1">$B6+BF$5+Hoja1!$D$5</f>
        <v>14</v>
      </c>
      <c r="BG6">
        <f ca="1">$B6+BG$5+Hoja1!$D$5</f>
        <v>14</v>
      </c>
      <c r="BH6">
        <f ca="1">$B6+BH$5+Hoja1!$D$5</f>
        <v>14</v>
      </c>
      <c r="BI6">
        <f ca="1">$B6+BI$5+Hoja1!$D$5</f>
        <v>9</v>
      </c>
    </row>
    <row r="7" spans="1:61" x14ac:dyDescent="0.25">
      <c r="A7" t="s">
        <v>72</v>
      </c>
      <c r="B7">
        <v>2</v>
      </c>
      <c r="C7">
        <f ca="1">$B7+C$5+Hoja1!$D$5</f>
        <v>13</v>
      </c>
      <c r="D7">
        <f ca="1">$B7+D$5+Hoja1!$D$5</f>
        <v>10</v>
      </c>
      <c r="E7">
        <f ca="1">$B7+E$5+Hoja1!$D$5</f>
        <v>10</v>
      </c>
      <c r="F7">
        <f ca="1">$B7+F$5+Hoja1!$D$5</f>
        <v>10</v>
      </c>
      <c r="G7">
        <f ca="1">$B7+G$5+Hoja1!$D$5</f>
        <v>15</v>
      </c>
      <c r="H7">
        <f ca="1">$B7+H$5+Hoja1!$D$5</f>
        <v>17</v>
      </c>
      <c r="I7">
        <f ca="1">$B7+I$5+Hoja1!$D$5</f>
        <v>15</v>
      </c>
      <c r="J7">
        <f ca="1">$B7+J$5+Hoja1!$D$5</f>
        <v>16</v>
      </c>
      <c r="K7">
        <f ca="1">$B7+K$5+Hoja1!$D$5</f>
        <v>17</v>
      </c>
      <c r="L7">
        <f ca="1">$B7+L$5+Hoja1!$D$5</f>
        <v>5</v>
      </c>
      <c r="M7">
        <f ca="1">$B7+M$5+Hoja1!$D$5</f>
        <v>5</v>
      </c>
      <c r="N7">
        <f ca="1">$B7+N$5+Hoja1!$D$5</f>
        <v>15</v>
      </c>
      <c r="O7">
        <f ca="1">$B7+O$5+Hoja1!$D$5</f>
        <v>17</v>
      </c>
      <c r="P7">
        <f ca="1">$B7+P$5+Hoja1!$D$5</f>
        <v>13</v>
      </c>
      <c r="Q7">
        <f ca="1">$B7+Q$5+Hoja1!$D$5</f>
        <v>14</v>
      </c>
      <c r="R7">
        <f ca="1">$B7+R$5+Hoja1!$D$5</f>
        <v>13</v>
      </c>
      <c r="S7">
        <f ca="1">$B7+S$5+Hoja1!$D$5</f>
        <v>13</v>
      </c>
      <c r="T7">
        <f ca="1">$B7+T$5+Hoja1!$D$5</f>
        <v>13</v>
      </c>
      <c r="U7">
        <f ca="1">$B7+U$5+Hoja1!$D$5</f>
        <v>13</v>
      </c>
      <c r="V7">
        <f ca="1">$B7+V$5+Hoja1!$D$5</f>
        <v>13</v>
      </c>
      <c r="W7">
        <f ca="1">$B7+W$5+Hoja1!$D$5</f>
        <v>13</v>
      </c>
      <c r="X7">
        <f ca="1">$B7+X$5+Hoja1!$D$5</f>
        <v>13</v>
      </c>
      <c r="Y7">
        <f ca="1">$B7+Y$5+Hoja1!$D$5</f>
        <v>13</v>
      </c>
      <c r="Z7">
        <f ca="1">$B7+Z$5+Hoja1!$D$5</f>
        <v>18</v>
      </c>
      <c r="AA7">
        <f ca="1">$B7+AA$5+Hoja1!$D$5</f>
        <v>18</v>
      </c>
      <c r="AB7">
        <f ca="1">$B7+AB$5+Hoja1!$D$5</f>
        <v>16</v>
      </c>
      <c r="AC7">
        <f ca="1">$B7+AC$5+Hoja1!$D$5</f>
        <v>17</v>
      </c>
      <c r="AD7">
        <f ca="1">$B7+AD$5+Hoja1!$D$5</f>
        <v>17</v>
      </c>
      <c r="AE7">
        <f ca="1">$B7+AE$5+Hoja1!$D$5</f>
        <v>17</v>
      </c>
      <c r="AF7">
        <f ca="1">$B7+AF$5+Hoja1!$D$5</f>
        <v>15</v>
      </c>
      <c r="AG7">
        <f ca="1">$B7+AG$5+Hoja1!$D$5</f>
        <v>13</v>
      </c>
      <c r="AH7">
        <f ca="1">$B7+AH$5+Hoja1!$D$5</f>
        <v>15</v>
      </c>
      <c r="AI7">
        <f ca="1">$B7+AI$5+Hoja1!$D$5</f>
        <v>18</v>
      </c>
      <c r="AJ7">
        <f ca="1">$B7+AJ$5+Hoja1!$D$5</f>
        <v>15</v>
      </c>
      <c r="AK7">
        <f ca="1">$B7+AK$5+Hoja1!$D$5</f>
        <v>13</v>
      </c>
      <c r="AL7">
        <f ca="1">$B7+AL$5+Hoja1!$D$5</f>
        <v>13</v>
      </c>
      <c r="AM7">
        <f ca="1">$B7+AM$5+Hoja1!$D$5</f>
        <v>17</v>
      </c>
      <c r="AN7">
        <f ca="1">$B7+AN$5+Hoja1!$D$5</f>
        <v>17</v>
      </c>
      <c r="AO7">
        <f ca="1">$B7+AO$5+Hoja1!$D$5</f>
        <v>15</v>
      </c>
      <c r="AP7">
        <f ca="1">$B7+AP$5+Hoja1!$D$5</f>
        <v>17</v>
      </c>
      <c r="AQ7">
        <f ca="1">$B7+AQ$5+Hoja1!$D$5</f>
        <v>17</v>
      </c>
      <c r="AR7">
        <f ca="1">$B7+AR$5+Hoja1!$D$5</f>
        <v>15</v>
      </c>
      <c r="AS7">
        <f ca="1">$B7+AS$5+Hoja1!$D$5</f>
        <v>13</v>
      </c>
      <c r="AT7">
        <f ca="1">$B7+AT$5+Hoja1!$D$5</f>
        <v>16</v>
      </c>
      <c r="AU7">
        <f ca="1">$B7+AU$5+Hoja1!$D$5</f>
        <v>13</v>
      </c>
      <c r="AV7">
        <f ca="1">$B7+AV$5+Hoja1!$D$5</f>
        <v>13</v>
      </c>
      <c r="AW7">
        <f ca="1">$B7+AW$5+Hoja1!$D$5</f>
        <v>11</v>
      </c>
      <c r="AX7">
        <f ca="1">$B7+AX$5+Hoja1!$D$5</f>
        <v>12</v>
      </c>
      <c r="AY7">
        <f ca="1">$B7+AY$5+Hoja1!$D$5</f>
        <v>12</v>
      </c>
      <c r="AZ7">
        <f ca="1">$B7+AZ$5+Hoja1!$D$5</f>
        <v>8</v>
      </c>
      <c r="BA7">
        <f ca="1">$B7+BA$5+Hoja1!$D$5</f>
        <v>16</v>
      </c>
      <c r="BB7">
        <f ca="1">$B7+BB$5+Hoja1!$D$5</f>
        <v>16</v>
      </c>
      <c r="BC7">
        <f ca="1">$B7+BC$5+Hoja1!$D$5</f>
        <v>16</v>
      </c>
      <c r="BD7">
        <f ca="1">$B7+BD$5+Hoja1!$D$5</f>
        <v>16</v>
      </c>
      <c r="BE7">
        <f ca="1">$B7+BE$5+Hoja1!$D$5</f>
        <v>16</v>
      </c>
      <c r="BF7">
        <f ca="1">$B7+BF$5+Hoja1!$D$5</f>
        <v>16</v>
      </c>
      <c r="BG7">
        <f ca="1">$B7+BG$5+Hoja1!$D$5</f>
        <v>16</v>
      </c>
      <c r="BH7">
        <f ca="1">$B7+BH$5+Hoja1!$D$5</f>
        <v>16</v>
      </c>
      <c r="BI7">
        <f ca="1">$B7+BI$5+Hoja1!$D$5</f>
        <v>11</v>
      </c>
    </row>
    <row r="8" spans="1:61" x14ac:dyDescent="0.25">
      <c r="A8" t="s">
        <v>73</v>
      </c>
      <c r="B8">
        <v>6</v>
      </c>
      <c r="C8">
        <f ca="1">$B8+C$5+Hoja1!$D$5</f>
        <v>17</v>
      </c>
      <c r="D8">
        <f ca="1">$B8+D$5+Hoja1!$D$5</f>
        <v>14</v>
      </c>
      <c r="E8">
        <f ca="1">$B8+E$5+Hoja1!$D$5</f>
        <v>14</v>
      </c>
      <c r="F8">
        <f ca="1">$B8+F$5+Hoja1!$D$5</f>
        <v>14</v>
      </c>
      <c r="G8">
        <f ca="1">$B8+G$5+Hoja1!$D$5</f>
        <v>19</v>
      </c>
      <c r="H8">
        <f ca="1">$B8+H$5+Hoja1!$D$5</f>
        <v>21</v>
      </c>
      <c r="I8">
        <f ca="1">$B8+I$5+Hoja1!$D$5</f>
        <v>19</v>
      </c>
      <c r="J8">
        <f ca="1">$B8+J$5+Hoja1!$D$5</f>
        <v>20</v>
      </c>
      <c r="K8">
        <f ca="1">$B8+K$5+Hoja1!$D$5</f>
        <v>21</v>
      </c>
      <c r="L8">
        <f ca="1">$B8+L$5+Hoja1!$D$5</f>
        <v>9</v>
      </c>
      <c r="M8">
        <f ca="1">$B8+M$5+Hoja1!$D$5</f>
        <v>9</v>
      </c>
      <c r="N8">
        <f ca="1">$B8+N$5+Hoja1!$D$5</f>
        <v>19</v>
      </c>
      <c r="O8">
        <f ca="1">$B8+O$5+Hoja1!$D$5</f>
        <v>21</v>
      </c>
      <c r="P8">
        <f ca="1">$B8+P$5+Hoja1!$D$5</f>
        <v>17</v>
      </c>
      <c r="Q8">
        <f ca="1">$B8+Q$5+Hoja1!$D$5</f>
        <v>18</v>
      </c>
      <c r="R8">
        <f ca="1">$B8+R$5+Hoja1!$D$5</f>
        <v>17</v>
      </c>
      <c r="S8">
        <f ca="1">$B8+S$5+Hoja1!$D$5</f>
        <v>17</v>
      </c>
      <c r="T8">
        <f ca="1">$B8+T$5+Hoja1!$D$5</f>
        <v>17</v>
      </c>
      <c r="U8">
        <f ca="1">$B8+U$5+Hoja1!$D$5</f>
        <v>17</v>
      </c>
      <c r="V8">
        <f ca="1">$B8+V$5+Hoja1!$D$5</f>
        <v>17</v>
      </c>
      <c r="W8">
        <f ca="1">$B8+W$5+Hoja1!$D$5</f>
        <v>17</v>
      </c>
      <c r="X8">
        <f ca="1">$B8+X$5+Hoja1!$D$5</f>
        <v>17</v>
      </c>
      <c r="Y8">
        <f ca="1">$B8+Y$5+Hoja1!$D$5</f>
        <v>17</v>
      </c>
      <c r="Z8">
        <f ca="1">$B8+Z$5+Hoja1!$D$5</f>
        <v>22</v>
      </c>
      <c r="AA8">
        <f ca="1">$B8+AA$5+Hoja1!$D$5</f>
        <v>22</v>
      </c>
      <c r="AB8">
        <f ca="1">$B8+AB$5+Hoja1!$D$5</f>
        <v>20</v>
      </c>
      <c r="AC8">
        <f ca="1">$B8+AC$5+Hoja1!$D$5</f>
        <v>21</v>
      </c>
      <c r="AD8">
        <f ca="1">$B8+AD$5+Hoja1!$D$5</f>
        <v>21</v>
      </c>
      <c r="AE8">
        <f ca="1">$B8+AE$5+Hoja1!$D$5</f>
        <v>21</v>
      </c>
      <c r="AF8">
        <f ca="1">$B8+AF$5+Hoja1!$D$5</f>
        <v>19</v>
      </c>
      <c r="AG8">
        <f ca="1">$B8+AG$5+Hoja1!$D$5</f>
        <v>17</v>
      </c>
      <c r="AH8">
        <f ca="1">$B8+AH$5+Hoja1!$D$5</f>
        <v>19</v>
      </c>
      <c r="AI8">
        <f ca="1">$B8+AI$5+Hoja1!$D$5</f>
        <v>22</v>
      </c>
      <c r="AJ8">
        <f ca="1">$B8+AJ$5+Hoja1!$D$5</f>
        <v>19</v>
      </c>
      <c r="AK8">
        <f ca="1">$B8+AK$5+Hoja1!$D$5</f>
        <v>17</v>
      </c>
      <c r="AL8">
        <f ca="1">$B8+AL$5+Hoja1!$D$5</f>
        <v>17</v>
      </c>
      <c r="AM8">
        <f ca="1">$B8+AM$5+Hoja1!$D$5</f>
        <v>21</v>
      </c>
      <c r="AN8">
        <f ca="1">$B8+AN$5+Hoja1!$D$5</f>
        <v>21</v>
      </c>
      <c r="AO8">
        <f ca="1">$B8+AO$5+Hoja1!$D$5</f>
        <v>19</v>
      </c>
      <c r="AP8">
        <f ca="1">$B8+AP$5+Hoja1!$D$5</f>
        <v>21</v>
      </c>
      <c r="AQ8">
        <f ca="1">$B8+AQ$5+Hoja1!$D$5</f>
        <v>21</v>
      </c>
      <c r="AR8">
        <f ca="1">$B8+AR$5+Hoja1!$D$5</f>
        <v>19</v>
      </c>
      <c r="AS8">
        <f ca="1">$B8+AS$5+Hoja1!$D$5</f>
        <v>17</v>
      </c>
      <c r="AT8">
        <f ca="1">$B8+AT$5+Hoja1!$D$5</f>
        <v>20</v>
      </c>
      <c r="AU8">
        <f ca="1">$B8+AU$5+Hoja1!$D$5</f>
        <v>17</v>
      </c>
      <c r="AV8">
        <f ca="1">$B8+AV$5+Hoja1!$D$5</f>
        <v>17</v>
      </c>
      <c r="AW8">
        <f ca="1">$B8+AW$5+Hoja1!$D$5</f>
        <v>15</v>
      </c>
      <c r="AX8">
        <f ca="1">$B8+AX$5+Hoja1!$D$5</f>
        <v>16</v>
      </c>
      <c r="AY8">
        <f ca="1">$B8+AY$5+Hoja1!$D$5</f>
        <v>16</v>
      </c>
      <c r="AZ8">
        <f ca="1">$B8+AZ$5+Hoja1!$D$5</f>
        <v>12</v>
      </c>
      <c r="BA8">
        <f ca="1">$B8+BA$5+Hoja1!$D$5</f>
        <v>20</v>
      </c>
      <c r="BB8">
        <f ca="1">$B8+BB$5+Hoja1!$D$5</f>
        <v>20</v>
      </c>
      <c r="BC8">
        <f ca="1">$B8+BC$5+Hoja1!$D$5</f>
        <v>20</v>
      </c>
      <c r="BD8">
        <f ca="1">$B8+BD$5+Hoja1!$D$5</f>
        <v>20</v>
      </c>
      <c r="BE8">
        <f ca="1">$B8+BE$5+Hoja1!$D$5</f>
        <v>20</v>
      </c>
      <c r="BF8">
        <f ca="1">$B8+BF$5+Hoja1!$D$5</f>
        <v>20</v>
      </c>
      <c r="BG8">
        <f ca="1">$B8+BG$5+Hoja1!$D$5</f>
        <v>20</v>
      </c>
      <c r="BH8">
        <f ca="1">$B8+BH$5+Hoja1!$D$5</f>
        <v>20</v>
      </c>
      <c r="BI8">
        <f ca="1">$B8+BI$5+Hoja1!$D$5</f>
        <v>15</v>
      </c>
    </row>
    <row r="9" spans="1:61" x14ac:dyDescent="0.25">
      <c r="A9" t="s">
        <v>75</v>
      </c>
      <c r="B9">
        <v>10</v>
      </c>
      <c r="C9">
        <f ca="1">$B9+C$5+Hoja1!$D$5</f>
        <v>21</v>
      </c>
      <c r="D9">
        <f ca="1">$B9+D$5+Hoja1!$D$5</f>
        <v>18</v>
      </c>
      <c r="E9">
        <f ca="1">$B9+E$5+Hoja1!$D$5</f>
        <v>18</v>
      </c>
      <c r="F9">
        <f ca="1">$B9+F$5+Hoja1!$D$5</f>
        <v>18</v>
      </c>
      <c r="G9">
        <f ca="1">$B9+G$5+Hoja1!$D$5</f>
        <v>23</v>
      </c>
      <c r="H9">
        <f ca="1">$B9+H$5+Hoja1!$D$5</f>
        <v>25</v>
      </c>
      <c r="I9">
        <f ca="1">$B9+I$5+Hoja1!$D$5</f>
        <v>23</v>
      </c>
      <c r="J9">
        <f ca="1">$B9+J$5+Hoja1!$D$5</f>
        <v>24</v>
      </c>
      <c r="K9">
        <f ca="1">$B9+K$5+Hoja1!$D$5</f>
        <v>25</v>
      </c>
      <c r="L9">
        <f ca="1">$B9+L$5+Hoja1!$D$5</f>
        <v>13</v>
      </c>
      <c r="M9">
        <f ca="1">$B9+M$5+Hoja1!$D$5</f>
        <v>13</v>
      </c>
      <c r="N9">
        <f ca="1">$B9+N$5+Hoja1!$D$5</f>
        <v>23</v>
      </c>
      <c r="O9">
        <f ca="1">$B9+O$5+Hoja1!$D$5</f>
        <v>25</v>
      </c>
      <c r="P9">
        <f ca="1">$B9+P$5+Hoja1!$D$5</f>
        <v>21</v>
      </c>
      <c r="Q9">
        <f ca="1">$B9+Q$5+Hoja1!$D$5</f>
        <v>22</v>
      </c>
      <c r="R9">
        <f ca="1">$B9+R$5+Hoja1!$D$5</f>
        <v>21</v>
      </c>
      <c r="S9">
        <f ca="1">$B9+S$5+Hoja1!$D$5</f>
        <v>21</v>
      </c>
      <c r="T9">
        <f ca="1">$B9+T$5+Hoja1!$D$5</f>
        <v>21</v>
      </c>
      <c r="U9">
        <f ca="1">$B9+U$5+Hoja1!$D$5</f>
        <v>21</v>
      </c>
      <c r="V9">
        <f ca="1">$B9+V$5+Hoja1!$D$5</f>
        <v>21</v>
      </c>
      <c r="W9">
        <f ca="1">$B9+W$5+Hoja1!$D$5</f>
        <v>21</v>
      </c>
      <c r="X9">
        <f ca="1">$B9+X$5+Hoja1!$D$5</f>
        <v>21</v>
      </c>
      <c r="Y9">
        <f ca="1">$B9+Y$5+Hoja1!$D$5</f>
        <v>21</v>
      </c>
      <c r="Z9">
        <f ca="1">$B9+Z$5+Hoja1!$D$5</f>
        <v>26</v>
      </c>
      <c r="AA9">
        <f ca="1">$B9+AA$5+Hoja1!$D$5</f>
        <v>26</v>
      </c>
      <c r="AB9">
        <f ca="1">$B9+AB$5+Hoja1!$D$5</f>
        <v>24</v>
      </c>
      <c r="AC9">
        <f ca="1">$B9+AC$5+Hoja1!$D$5</f>
        <v>25</v>
      </c>
      <c r="AD9">
        <f ca="1">$B9+AD$5+Hoja1!$D$5</f>
        <v>25</v>
      </c>
      <c r="AE9">
        <f ca="1">$B9+AE$5+Hoja1!$D$5</f>
        <v>25</v>
      </c>
      <c r="AF9">
        <f ca="1">$B9+AF$5+Hoja1!$D$5</f>
        <v>23</v>
      </c>
      <c r="AG9">
        <f ca="1">$B9+AG$5+Hoja1!$D$5</f>
        <v>21</v>
      </c>
      <c r="AH9">
        <f ca="1">$B9+AH$5+Hoja1!$D$5</f>
        <v>23</v>
      </c>
      <c r="AI9">
        <f ca="1">$B9+AI$5+Hoja1!$D$5</f>
        <v>26</v>
      </c>
      <c r="AJ9">
        <f ca="1">$B9+AJ$5+Hoja1!$D$5</f>
        <v>23</v>
      </c>
      <c r="AK9">
        <f ca="1">$B9+AK$5+Hoja1!$D$5</f>
        <v>21</v>
      </c>
      <c r="AL9">
        <f ca="1">$B9+AL$5+Hoja1!$D$5</f>
        <v>21</v>
      </c>
      <c r="AM9">
        <f ca="1">$B9+AM$5+Hoja1!$D$5</f>
        <v>25</v>
      </c>
      <c r="AN9">
        <f ca="1">$B9+AN$5+Hoja1!$D$5</f>
        <v>25</v>
      </c>
      <c r="AO9">
        <f ca="1">$B9+AO$5+Hoja1!$D$5</f>
        <v>23</v>
      </c>
      <c r="AP9">
        <f ca="1">$B9+AP$5+Hoja1!$D$5</f>
        <v>25</v>
      </c>
      <c r="AQ9">
        <f ca="1">$B9+AQ$5+Hoja1!$D$5</f>
        <v>25</v>
      </c>
      <c r="AR9">
        <f ca="1">$B9+AR$5+Hoja1!$D$5</f>
        <v>23</v>
      </c>
      <c r="AS9">
        <f ca="1">$B9+AS$5+Hoja1!$D$5</f>
        <v>21</v>
      </c>
      <c r="AT9">
        <f ca="1">$B9+AT$5+Hoja1!$D$5</f>
        <v>24</v>
      </c>
      <c r="AU9">
        <f ca="1">$B9+AU$5+Hoja1!$D$5</f>
        <v>21</v>
      </c>
      <c r="AV9">
        <f ca="1">$B9+AV$5+Hoja1!$D$5</f>
        <v>21</v>
      </c>
      <c r="AW9">
        <f ca="1">$B9+AW$5+Hoja1!$D$5</f>
        <v>19</v>
      </c>
      <c r="AX9">
        <f ca="1">$B9+AX$5+Hoja1!$D$5</f>
        <v>20</v>
      </c>
      <c r="AY9">
        <f ca="1">$B9+AY$5+Hoja1!$D$5</f>
        <v>20</v>
      </c>
      <c r="AZ9">
        <f ca="1">$B9+AZ$5+Hoja1!$D$5</f>
        <v>16</v>
      </c>
      <c r="BA9">
        <f ca="1">$B9+BA$5+Hoja1!$D$5</f>
        <v>24</v>
      </c>
      <c r="BB9">
        <f ca="1">$B9+BB$5+Hoja1!$D$5</f>
        <v>24</v>
      </c>
      <c r="BC9">
        <f ca="1">$B9+BC$5+Hoja1!$D$5</f>
        <v>24</v>
      </c>
      <c r="BD9">
        <f ca="1">$B9+BD$5+Hoja1!$D$5</f>
        <v>24</v>
      </c>
      <c r="BE9">
        <f ca="1">$B9+BE$5+Hoja1!$D$5</f>
        <v>24</v>
      </c>
      <c r="BF9">
        <f ca="1">$B9+BF$5+Hoja1!$D$5</f>
        <v>24</v>
      </c>
      <c r="BG9">
        <f ca="1">$B9+BG$5+Hoja1!$D$5</f>
        <v>24</v>
      </c>
      <c r="BH9">
        <f ca="1">$B9+BH$5+Hoja1!$D$5</f>
        <v>24</v>
      </c>
      <c r="BI9">
        <f ca="1">$B9+BI$5+Hoja1!$D$5</f>
        <v>19</v>
      </c>
    </row>
    <row r="10" spans="1:61" x14ac:dyDescent="0.25">
      <c r="A10" t="s">
        <v>74</v>
      </c>
      <c r="B10">
        <v>5</v>
      </c>
      <c r="C10">
        <f ca="1">$B10+C$5+Hoja1!$D$5</f>
        <v>16</v>
      </c>
      <c r="D10">
        <f ca="1">$B10+D$5+Hoja1!$D$5</f>
        <v>13</v>
      </c>
      <c r="E10">
        <f ca="1">$B10+E$5+Hoja1!$D$5</f>
        <v>13</v>
      </c>
      <c r="F10">
        <f ca="1">$B10+F$5+Hoja1!$D$5</f>
        <v>13</v>
      </c>
      <c r="G10">
        <f ca="1">$B10+G$5+Hoja1!$D$5</f>
        <v>18</v>
      </c>
      <c r="H10">
        <f ca="1">$B10+H$5+Hoja1!$D$5</f>
        <v>20</v>
      </c>
      <c r="I10">
        <f ca="1">$B10+I$5+Hoja1!$D$5</f>
        <v>18</v>
      </c>
      <c r="J10">
        <f ca="1">$B10+J$5+Hoja1!$D$5</f>
        <v>19</v>
      </c>
      <c r="K10">
        <f ca="1">$B10+K$5+Hoja1!$D$5</f>
        <v>20</v>
      </c>
      <c r="L10">
        <f ca="1">$B10+L$5+Hoja1!$D$5</f>
        <v>8</v>
      </c>
      <c r="M10">
        <f ca="1">$B10+M$5+Hoja1!$D$5</f>
        <v>8</v>
      </c>
      <c r="N10">
        <f ca="1">$B10+N$5+Hoja1!$D$5</f>
        <v>18</v>
      </c>
      <c r="O10">
        <f ca="1">$B10+O$5+Hoja1!$D$5</f>
        <v>20</v>
      </c>
      <c r="P10">
        <f ca="1">$B10+P$5+Hoja1!$D$5</f>
        <v>16</v>
      </c>
      <c r="Q10">
        <f ca="1">$B10+Q$5+Hoja1!$D$5</f>
        <v>17</v>
      </c>
      <c r="R10">
        <f ca="1">$B10+R$5+Hoja1!$D$5</f>
        <v>16</v>
      </c>
      <c r="S10">
        <f ca="1">$B10+S$5+Hoja1!$D$5</f>
        <v>16</v>
      </c>
      <c r="T10">
        <f ca="1">$B10+T$5+Hoja1!$D$5</f>
        <v>16</v>
      </c>
      <c r="U10">
        <f ca="1">$B10+U$5+Hoja1!$D$5</f>
        <v>16</v>
      </c>
      <c r="V10">
        <f ca="1">$B10+V$5+Hoja1!$D$5</f>
        <v>16</v>
      </c>
      <c r="W10">
        <f ca="1">$B10+W$5+Hoja1!$D$5</f>
        <v>16</v>
      </c>
      <c r="X10">
        <f ca="1">$B10+X$5+Hoja1!$D$5</f>
        <v>16</v>
      </c>
      <c r="Y10">
        <f ca="1">$B10+Y$5+Hoja1!$D$5</f>
        <v>16</v>
      </c>
      <c r="Z10">
        <f ca="1">$B10+Z$5+Hoja1!$D$5</f>
        <v>21</v>
      </c>
      <c r="AA10">
        <f ca="1">$B10+AA$5+Hoja1!$D$5</f>
        <v>21</v>
      </c>
      <c r="AB10">
        <f ca="1">$B10+AB$5+Hoja1!$D$5</f>
        <v>19</v>
      </c>
      <c r="AC10">
        <f ca="1">$B10+AC$5+Hoja1!$D$5</f>
        <v>20</v>
      </c>
      <c r="AD10">
        <f ca="1">$B10+AD$5+Hoja1!$D$5</f>
        <v>20</v>
      </c>
      <c r="AE10">
        <f ca="1">$B10+AE$5+Hoja1!$D$5</f>
        <v>20</v>
      </c>
      <c r="AF10">
        <f ca="1">$B10+AF$5+Hoja1!$D$5</f>
        <v>18</v>
      </c>
      <c r="AG10">
        <f ca="1">$B10+AG$5+Hoja1!$D$5</f>
        <v>16</v>
      </c>
      <c r="AH10">
        <f ca="1">$B10+AH$5+Hoja1!$D$5</f>
        <v>18</v>
      </c>
      <c r="AI10">
        <f ca="1">$B10+AI$5+Hoja1!$D$5</f>
        <v>21</v>
      </c>
      <c r="AJ10">
        <f ca="1">$B10+AJ$5+Hoja1!$D$5</f>
        <v>18</v>
      </c>
      <c r="AK10">
        <f ca="1">$B10+AK$5+Hoja1!$D$5</f>
        <v>16</v>
      </c>
      <c r="AL10">
        <f ca="1">$B10+AL$5+Hoja1!$D$5</f>
        <v>16</v>
      </c>
      <c r="AM10">
        <f ca="1">$B10+AM$5+Hoja1!$D$5</f>
        <v>20</v>
      </c>
      <c r="AN10">
        <f ca="1">$B10+AN$5+Hoja1!$D$5</f>
        <v>20</v>
      </c>
      <c r="AO10">
        <f ca="1">$B10+AO$5+Hoja1!$D$5</f>
        <v>18</v>
      </c>
      <c r="AP10">
        <f ca="1">$B10+AP$5+Hoja1!$D$5</f>
        <v>20</v>
      </c>
      <c r="AQ10">
        <f ca="1">$B10+AQ$5+Hoja1!$D$5</f>
        <v>20</v>
      </c>
      <c r="AR10">
        <f ca="1">$B10+AR$5+Hoja1!$D$5</f>
        <v>18</v>
      </c>
      <c r="AS10">
        <f ca="1">$B10+AS$5+Hoja1!$D$5</f>
        <v>16</v>
      </c>
      <c r="AT10">
        <f ca="1">$B10+AT$5+Hoja1!$D$5</f>
        <v>19</v>
      </c>
      <c r="AU10">
        <f ca="1">$B10+AU$5+Hoja1!$D$5</f>
        <v>16</v>
      </c>
      <c r="AV10">
        <f ca="1">$B10+AV$5+Hoja1!$D$5</f>
        <v>16</v>
      </c>
      <c r="AW10">
        <f ca="1">$B10+AW$5+Hoja1!$D$5</f>
        <v>14</v>
      </c>
      <c r="AX10">
        <f ca="1">$B10+AX$5+Hoja1!$D$5</f>
        <v>15</v>
      </c>
      <c r="AY10">
        <f ca="1">$B10+AY$5+Hoja1!$D$5</f>
        <v>15</v>
      </c>
      <c r="AZ10">
        <f ca="1">$B10+AZ$5+Hoja1!$D$5</f>
        <v>11</v>
      </c>
      <c r="BA10">
        <f ca="1">$B10+BA$5+Hoja1!$D$5</f>
        <v>19</v>
      </c>
      <c r="BB10">
        <f ca="1">$B10+BB$5+Hoja1!$D$5</f>
        <v>19</v>
      </c>
      <c r="BC10">
        <f ca="1">$B10+BC$5+Hoja1!$D$5</f>
        <v>19</v>
      </c>
      <c r="BD10">
        <f ca="1">$B10+BD$5+Hoja1!$D$5</f>
        <v>19</v>
      </c>
      <c r="BE10">
        <f ca="1">$B10+BE$5+Hoja1!$D$5</f>
        <v>19</v>
      </c>
      <c r="BF10">
        <f ca="1">$B10+BF$5+Hoja1!$D$5</f>
        <v>19</v>
      </c>
      <c r="BG10">
        <f ca="1">$B10+BG$5+Hoja1!$D$5</f>
        <v>19</v>
      </c>
      <c r="BH10">
        <f ca="1">$B10+BH$5+Hoja1!$D$5</f>
        <v>19</v>
      </c>
      <c r="BI10">
        <f ca="1">$B10+BI$5+Hoja1!$D$5</f>
        <v>14</v>
      </c>
    </row>
    <row r="11" spans="1:61" x14ac:dyDescent="0.25">
      <c r="A11" t="s">
        <v>76</v>
      </c>
      <c r="B11">
        <v>10</v>
      </c>
      <c r="C11">
        <f ca="1">$B11+C$5+Hoja1!$D$5</f>
        <v>21</v>
      </c>
      <c r="D11">
        <f ca="1">$B11+D$5+Hoja1!$D$5</f>
        <v>18</v>
      </c>
      <c r="E11">
        <f ca="1">$B11+E$5+Hoja1!$D$5</f>
        <v>18</v>
      </c>
      <c r="F11">
        <f ca="1">$B11+F$5+Hoja1!$D$5</f>
        <v>18</v>
      </c>
      <c r="G11">
        <f ca="1">$B11+G$5+Hoja1!$D$5</f>
        <v>23</v>
      </c>
      <c r="H11">
        <f ca="1">$B11+H$5+Hoja1!$D$5</f>
        <v>25</v>
      </c>
      <c r="I11">
        <f ca="1">$B11+I$5+Hoja1!$D$5</f>
        <v>23</v>
      </c>
      <c r="J11">
        <f ca="1">$B11+J$5+Hoja1!$D$5</f>
        <v>24</v>
      </c>
      <c r="K11">
        <f ca="1">$B11+K$5+Hoja1!$D$5</f>
        <v>25</v>
      </c>
      <c r="L11">
        <f ca="1">$B11+L$5+Hoja1!$D$5</f>
        <v>13</v>
      </c>
      <c r="M11">
        <f ca="1">$B11+M$5+Hoja1!$D$5</f>
        <v>13</v>
      </c>
      <c r="N11">
        <f ca="1">$B11+N$5+Hoja1!$D$5</f>
        <v>23</v>
      </c>
      <c r="O11">
        <f ca="1">$B11+O$5+Hoja1!$D$5</f>
        <v>25</v>
      </c>
      <c r="P11">
        <f ca="1">$B11+P$5+Hoja1!$D$5</f>
        <v>21</v>
      </c>
      <c r="Q11">
        <f ca="1">$B11+Q$5+Hoja1!$D$5</f>
        <v>22</v>
      </c>
      <c r="R11">
        <f ca="1">$B11+R$5+Hoja1!$D$5</f>
        <v>21</v>
      </c>
      <c r="S11">
        <f ca="1">$B11+S$5+Hoja1!$D$5</f>
        <v>21</v>
      </c>
      <c r="T11">
        <f ca="1">$B11+T$5+Hoja1!$D$5</f>
        <v>21</v>
      </c>
      <c r="U11">
        <f ca="1">$B11+U$5+Hoja1!$D$5</f>
        <v>21</v>
      </c>
      <c r="V11">
        <f ca="1">$B11+V$5+Hoja1!$D$5</f>
        <v>21</v>
      </c>
      <c r="W11">
        <f ca="1">$B11+W$5+Hoja1!$D$5</f>
        <v>21</v>
      </c>
      <c r="X11">
        <f ca="1">$B11+X$5+Hoja1!$D$5</f>
        <v>21</v>
      </c>
      <c r="Y11">
        <f ca="1">$B11+Y$5+Hoja1!$D$5</f>
        <v>21</v>
      </c>
      <c r="Z11">
        <f ca="1">$B11+Z$5+Hoja1!$D$5</f>
        <v>26</v>
      </c>
      <c r="AA11">
        <f ca="1">$B11+AA$5+Hoja1!$D$5</f>
        <v>26</v>
      </c>
      <c r="AB11">
        <f ca="1">$B11+AB$5+Hoja1!$D$5</f>
        <v>24</v>
      </c>
      <c r="AC11">
        <f ca="1">$B11+AC$5+Hoja1!$D$5</f>
        <v>25</v>
      </c>
      <c r="AD11">
        <f ca="1">$B11+AD$5+Hoja1!$D$5</f>
        <v>25</v>
      </c>
      <c r="AE11">
        <f ca="1">$B11+AE$5+Hoja1!$D$5</f>
        <v>25</v>
      </c>
      <c r="AF11">
        <f ca="1">$B11+AF$5+Hoja1!$D$5</f>
        <v>23</v>
      </c>
      <c r="AG11">
        <f ca="1">$B11+AG$5+Hoja1!$D$5</f>
        <v>21</v>
      </c>
      <c r="AH11">
        <f ca="1">$B11+AH$5+Hoja1!$D$5</f>
        <v>23</v>
      </c>
      <c r="AI11">
        <f ca="1">$B11+AI$5+Hoja1!$D$5</f>
        <v>26</v>
      </c>
      <c r="AJ11">
        <f ca="1">$B11+AJ$5+Hoja1!$D$5</f>
        <v>23</v>
      </c>
      <c r="AK11">
        <f ca="1">$B11+AK$5+Hoja1!$D$5</f>
        <v>21</v>
      </c>
      <c r="AL11">
        <f ca="1">$B11+AL$5+Hoja1!$D$5</f>
        <v>21</v>
      </c>
      <c r="AM11">
        <f ca="1">$B11+AM$5+Hoja1!$D$5</f>
        <v>25</v>
      </c>
      <c r="AN11">
        <f ca="1">$B11+AN$5+Hoja1!$D$5</f>
        <v>25</v>
      </c>
      <c r="AO11">
        <f ca="1">$B11+AO$5+Hoja1!$D$5</f>
        <v>23</v>
      </c>
      <c r="AP11">
        <f ca="1">$B11+AP$5+Hoja1!$D$5</f>
        <v>25</v>
      </c>
      <c r="AQ11">
        <f ca="1">$B11+AQ$5+Hoja1!$D$5</f>
        <v>25</v>
      </c>
      <c r="AR11">
        <f ca="1">$B11+AR$5+Hoja1!$D$5</f>
        <v>23</v>
      </c>
      <c r="AS11">
        <f ca="1">$B11+AS$5+Hoja1!$D$5</f>
        <v>21</v>
      </c>
      <c r="AT11">
        <f ca="1">$B11+AT$5+Hoja1!$D$5</f>
        <v>24</v>
      </c>
      <c r="AU11">
        <f ca="1">$B11+AU$5+Hoja1!$D$5</f>
        <v>21</v>
      </c>
      <c r="AV11">
        <f ca="1">$B11+AV$5+Hoja1!$D$5</f>
        <v>21</v>
      </c>
      <c r="AW11">
        <f ca="1">$B11+AW$5+Hoja1!$D$5</f>
        <v>19</v>
      </c>
      <c r="AX11">
        <f ca="1">$B11+AX$5+Hoja1!$D$5</f>
        <v>20</v>
      </c>
      <c r="AY11">
        <f ca="1">$B11+AY$5+Hoja1!$D$5</f>
        <v>20</v>
      </c>
      <c r="AZ11">
        <f ca="1">$B11+AZ$5+Hoja1!$D$5</f>
        <v>16</v>
      </c>
      <c r="BA11">
        <f ca="1">$B11+BA$5+Hoja1!$D$5</f>
        <v>24</v>
      </c>
      <c r="BB11">
        <f ca="1">$B11+BB$5+Hoja1!$D$5</f>
        <v>24</v>
      </c>
      <c r="BC11">
        <f ca="1">$B11+BC$5+Hoja1!$D$5</f>
        <v>24</v>
      </c>
      <c r="BD11">
        <f ca="1">$B11+BD$5+Hoja1!$D$5</f>
        <v>24</v>
      </c>
      <c r="BE11">
        <f ca="1">$B11+BE$5+Hoja1!$D$5</f>
        <v>24</v>
      </c>
      <c r="BF11">
        <f ca="1">$B11+BF$5+Hoja1!$D$5</f>
        <v>24</v>
      </c>
      <c r="BG11">
        <f ca="1">$B11+BG$5+Hoja1!$D$5</f>
        <v>24</v>
      </c>
      <c r="BH11">
        <f ca="1">$B11+BH$5+Hoja1!$D$5</f>
        <v>24</v>
      </c>
      <c r="BI11">
        <f ca="1">$B11+BI$5+Hoja1!$D$5</f>
        <v>19</v>
      </c>
    </row>
    <row r="12" spans="1:61" x14ac:dyDescent="0.25">
      <c r="A12" t="s">
        <v>86</v>
      </c>
      <c r="B12">
        <v>12</v>
      </c>
      <c r="C12">
        <f ca="1">$B12+C$5+Hoja1!$D$5</f>
        <v>23</v>
      </c>
      <c r="D12">
        <f ca="1">$B12+D$5+Hoja1!$D$5</f>
        <v>20</v>
      </c>
      <c r="E12">
        <f ca="1">$B12+E$5+Hoja1!$D$5</f>
        <v>20</v>
      </c>
      <c r="F12">
        <f ca="1">$B12+F$5+Hoja1!$D$5</f>
        <v>20</v>
      </c>
      <c r="G12">
        <f ca="1">$B12+G$5+Hoja1!$D$5</f>
        <v>25</v>
      </c>
      <c r="H12">
        <f ca="1">$B12+H$5+Hoja1!$D$5</f>
        <v>27</v>
      </c>
      <c r="I12">
        <f ca="1">$B12+I$5+Hoja1!$D$5</f>
        <v>25</v>
      </c>
      <c r="J12">
        <f ca="1">$B12+J$5+Hoja1!$D$5</f>
        <v>26</v>
      </c>
      <c r="K12">
        <f ca="1">$B12+K$5+Hoja1!$D$5</f>
        <v>27</v>
      </c>
      <c r="L12">
        <f ca="1">$B12+L$5+Hoja1!$D$5</f>
        <v>15</v>
      </c>
      <c r="M12">
        <f ca="1">$B12+M$5+Hoja1!$D$5</f>
        <v>15</v>
      </c>
      <c r="N12">
        <f ca="1">$B12+N$5+Hoja1!$D$5</f>
        <v>25</v>
      </c>
      <c r="O12">
        <f ca="1">$B12+O$5+Hoja1!$D$5</f>
        <v>27</v>
      </c>
      <c r="P12">
        <f ca="1">$B12+P$5+Hoja1!$D$5</f>
        <v>23</v>
      </c>
      <c r="Q12">
        <f ca="1">$B12+Q$5+Hoja1!$D$5</f>
        <v>24</v>
      </c>
      <c r="R12">
        <f ca="1">$B12+R$5+Hoja1!$D$5</f>
        <v>23</v>
      </c>
      <c r="S12">
        <f ca="1">$B12+S$5+Hoja1!$D$5</f>
        <v>23</v>
      </c>
      <c r="T12">
        <f ca="1">$B12+T$5+Hoja1!$D$5</f>
        <v>23</v>
      </c>
      <c r="U12">
        <f ca="1">$B12+U$5+Hoja1!$D$5</f>
        <v>23</v>
      </c>
      <c r="V12">
        <f ca="1">$B12+V$5+Hoja1!$D$5</f>
        <v>23</v>
      </c>
      <c r="W12">
        <f ca="1">$B12+W$5+Hoja1!$D$5</f>
        <v>23</v>
      </c>
      <c r="X12">
        <f ca="1">$B12+X$5+Hoja1!$D$5</f>
        <v>23</v>
      </c>
      <c r="Y12">
        <f ca="1">$B12+Y$5+Hoja1!$D$5</f>
        <v>23</v>
      </c>
      <c r="Z12">
        <f ca="1">$B12+Z$5+Hoja1!$D$5</f>
        <v>28</v>
      </c>
      <c r="AA12">
        <f ca="1">$B12+AA$5+Hoja1!$D$5</f>
        <v>28</v>
      </c>
      <c r="AB12">
        <f ca="1">$B12+AB$5+Hoja1!$D$5</f>
        <v>26</v>
      </c>
      <c r="AC12">
        <f ca="1">$B12+AC$5+Hoja1!$D$5</f>
        <v>27</v>
      </c>
      <c r="AD12">
        <f ca="1">$B12+AD$5+Hoja1!$D$5</f>
        <v>27</v>
      </c>
      <c r="AE12">
        <f ca="1">$B12+AE$5+Hoja1!$D$5</f>
        <v>27</v>
      </c>
      <c r="AF12">
        <f ca="1">$B12+AF$5+Hoja1!$D$5</f>
        <v>25</v>
      </c>
      <c r="AG12">
        <f ca="1">$B12+AG$5+Hoja1!$D$5</f>
        <v>23</v>
      </c>
      <c r="AH12">
        <f ca="1">$B12+AH$5+Hoja1!$D$5</f>
        <v>25</v>
      </c>
      <c r="AI12">
        <f ca="1">$B12+AI$5+Hoja1!$D$5</f>
        <v>28</v>
      </c>
      <c r="AJ12">
        <f ca="1">$B12+AJ$5+Hoja1!$D$5</f>
        <v>25</v>
      </c>
      <c r="AK12">
        <f ca="1">$B12+AK$5+Hoja1!$D$5</f>
        <v>23</v>
      </c>
      <c r="AL12">
        <f ca="1">$B12+AL$5+Hoja1!$D$5</f>
        <v>23</v>
      </c>
      <c r="AM12">
        <f ca="1">$B12+AM$5+Hoja1!$D$5</f>
        <v>27</v>
      </c>
      <c r="AN12">
        <f ca="1">$B12+AN$5+Hoja1!$D$5</f>
        <v>27</v>
      </c>
      <c r="AO12">
        <f ca="1">$B12+AO$5+Hoja1!$D$5</f>
        <v>25</v>
      </c>
      <c r="AP12">
        <f ca="1">$B12+AP$5+Hoja1!$D$5</f>
        <v>27</v>
      </c>
      <c r="AQ12">
        <f ca="1">$B12+AQ$5+Hoja1!$D$5</f>
        <v>27</v>
      </c>
      <c r="AR12">
        <f ca="1">$B12+AR$5+Hoja1!$D$5</f>
        <v>25</v>
      </c>
      <c r="AS12">
        <f ca="1">$B12+AS$5+Hoja1!$D$5</f>
        <v>23</v>
      </c>
      <c r="AT12">
        <f ca="1">$B12+AT$5+Hoja1!$D$5</f>
        <v>26</v>
      </c>
      <c r="AU12">
        <f ca="1">$B12+AU$5+Hoja1!$D$5</f>
        <v>23</v>
      </c>
      <c r="AV12">
        <f ca="1">$B12+AV$5+Hoja1!$D$5</f>
        <v>23</v>
      </c>
      <c r="AW12">
        <f ca="1">$B12+AW$5+Hoja1!$D$5</f>
        <v>21</v>
      </c>
      <c r="AX12">
        <f ca="1">$B12+AX$5+Hoja1!$D$5</f>
        <v>22</v>
      </c>
      <c r="AY12">
        <f ca="1">$B12+AY$5+Hoja1!$D$5</f>
        <v>22</v>
      </c>
      <c r="AZ12">
        <f ca="1">$B12+AZ$5+Hoja1!$D$5</f>
        <v>18</v>
      </c>
      <c r="BA12">
        <f ca="1">$B12+BA$5+Hoja1!$D$5</f>
        <v>26</v>
      </c>
      <c r="BB12">
        <f ca="1">$B12+BB$5+Hoja1!$D$5</f>
        <v>26</v>
      </c>
      <c r="BC12">
        <f ca="1">$B12+BC$5+Hoja1!$D$5</f>
        <v>26</v>
      </c>
      <c r="BD12">
        <f ca="1">$B12+BD$5+Hoja1!$D$5</f>
        <v>26</v>
      </c>
      <c r="BE12">
        <f ca="1">$B12+BE$5+Hoja1!$D$5</f>
        <v>26</v>
      </c>
      <c r="BF12">
        <f ca="1">$B12+BF$5+Hoja1!$D$5</f>
        <v>26</v>
      </c>
      <c r="BG12">
        <f ca="1">$B12+BG$5+Hoja1!$D$5</f>
        <v>26</v>
      </c>
      <c r="BH12">
        <f ca="1">$B12+BH$5+Hoja1!$D$5</f>
        <v>26</v>
      </c>
      <c r="BI12">
        <f ca="1">$B12+BI$5+Hoja1!$D$5</f>
        <v>21</v>
      </c>
    </row>
    <row r="13" spans="1:61" x14ac:dyDescent="0.25">
      <c r="A13" t="s">
        <v>87</v>
      </c>
      <c r="B13">
        <v>10</v>
      </c>
      <c r="C13">
        <f ca="1">$B13+C$5+Hoja1!$D$5</f>
        <v>21</v>
      </c>
      <c r="D13">
        <f ca="1">$B13+D$5+Hoja1!$D$5</f>
        <v>18</v>
      </c>
      <c r="E13">
        <f ca="1">$B13+E$5+Hoja1!$D$5</f>
        <v>18</v>
      </c>
      <c r="F13">
        <f ca="1">$B13+F$5+Hoja1!$D$5</f>
        <v>18</v>
      </c>
      <c r="G13">
        <f ca="1">$B13+G$5+Hoja1!$D$5</f>
        <v>23</v>
      </c>
      <c r="H13">
        <f ca="1">$B13+H$5+Hoja1!$D$5</f>
        <v>25</v>
      </c>
      <c r="I13">
        <f ca="1">$B13+I$5+Hoja1!$D$5</f>
        <v>23</v>
      </c>
      <c r="J13">
        <f ca="1">$B13+J$5+Hoja1!$D$5</f>
        <v>24</v>
      </c>
      <c r="K13">
        <f ca="1">$B13+K$5+Hoja1!$D$5</f>
        <v>25</v>
      </c>
      <c r="L13">
        <f ca="1">$B13+L$5+Hoja1!$D$5</f>
        <v>13</v>
      </c>
      <c r="M13">
        <f ca="1">$B13+M$5+Hoja1!$D$5</f>
        <v>13</v>
      </c>
      <c r="N13">
        <f ca="1">$B13+N$5+Hoja1!$D$5</f>
        <v>23</v>
      </c>
      <c r="O13">
        <f ca="1">$B13+O$5+Hoja1!$D$5</f>
        <v>25</v>
      </c>
      <c r="P13">
        <f ca="1">$B13+P$5+Hoja1!$D$5</f>
        <v>21</v>
      </c>
      <c r="Q13">
        <f ca="1">$B13+Q$5+Hoja1!$D$5</f>
        <v>22</v>
      </c>
      <c r="R13">
        <f ca="1">$B13+R$5+Hoja1!$D$5</f>
        <v>21</v>
      </c>
      <c r="S13">
        <f ca="1">$B13+S$5+Hoja1!$D$5</f>
        <v>21</v>
      </c>
      <c r="T13">
        <f ca="1">$B13+T$5+Hoja1!$D$5</f>
        <v>21</v>
      </c>
      <c r="U13">
        <f ca="1">$B13+U$5+Hoja1!$D$5</f>
        <v>21</v>
      </c>
      <c r="V13">
        <f ca="1">$B13+V$5+Hoja1!$D$5</f>
        <v>21</v>
      </c>
      <c r="W13">
        <f ca="1">$B13+W$5+Hoja1!$D$5</f>
        <v>21</v>
      </c>
      <c r="X13">
        <f ca="1">$B13+X$5+Hoja1!$D$5</f>
        <v>21</v>
      </c>
      <c r="Y13">
        <f ca="1">$B13+Y$5+Hoja1!$D$5</f>
        <v>21</v>
      </c>
      <c r="Z13">
        <f ca="1">$B13+Z$5+Hoja1!$D$5</f>
        <v>26</v>
      </c>
      <c r="AA13">
        <f ca="1">$B13+AA$5+Hoja1!$D$5</f>
        <v>26</v>
      </c>
      <c r="AB13">
        <f ca="1">$B13+AB$5+Hoja1!$D$5</f>
        <v>24</v>
      </c>
      <c r="AC13">
        <f ca="1">$B13+AC$5+Hoja1!$D$5</f>
        <v>25</v>
      </c>
      <c r="AD13">
        <f ca="1">$B13+AD$5+Hoja1!$D$5</f>
        <v>25</v>
      </c>
      <c r="AE13">
        <f ca="1">$B13+AE$5+Hoja1!$D$5</f>
        <v>25</v>
      </c>
      <c r="AF13">
        <f ca="1">$B13+AF$5+Hoja1!$D$5</f>
        <v>23</v>
      </c>
      <c r="AG13">
        <f ca="1">$B13+AG$5+Hoja1!$D$5</f>
        <v>21</v>
      </c>
      <c r="AH13">
        <f ca="1">$B13+AH$5+Hoja1!$D$5</f>
        <v>23</v>
      </c>
      <c r="AI13">
        <f ca="1">$B13+AI$5+Hoja1!$D$5</f>
        <v>26</v>
      </c>
      <c r="AJ13">
        <f ca="1">$B13+AJ$5+Hoja1!$D$5</f>
        <v>23</v>
      </c>
      <c r="AK13">
        <f ca="1">$B13+AK$5+Hoja1!$D$5</f>
        <v>21</v>
      </c>
      <c r="AL13">
        <f ca="1">$B13+AL$5+Hoja1!$D$5</f>
        <v>21</v>
      </c>
      <c r="AM13">
        <f ca="1">$B13+AM$5+Hoja1!$D$5</f>
        <v>25</v>
      </c>
      <c r="AN13">
        <f ca="1">$B13+AN$5+Hoja1!$D$5</f>
        <v>25</v>
      </c>
      <c r="AO13">
        <f ca="1">$B13+AO$5+Hoja1!$D$5</f>
        <v>23</v>
      </c>
      <c r="AP13">
        <f ca="1">$B13+AP$5+Hoja1!$D$5</f>
        <v>25</v>
      </c>
      <c r="AQ13">
        <f ca="1">$B13+AQ$5+Hoja1!$D$5</f>
        <v>25</v>
      </c>
      <c r="AR13">
        <f ca="1">$B13+AR$5+Hoja1!$D$5</f>
        <v>23</v>
      </c>
      <c r="AS13">
        <f ca="1">$B13+AS$5+Hoja1!$D$5</f>
        <v>21</v>
      </c>
      <c r="AT13">
        <f ca="1">$B13+AT$5+Hoja1!$D$5</f>
        <v>24</v>
      </c>
      <c r="AU13">
        <f ca="1">$B13+AU$5+Hoja1!$D$5</f>
        <v>21</v>
      </c>
      <c r="AV13">
        <f ca="1">$B13+AV$5+Hoja1!$D$5</f>
        <v>21</v>
      </c>
      <c r="AW13">
        <f ca="1">$B13+AW$5+Hoja1!$D$5</f>
        <v>19</v>
      </c>
      <c r="AX13">
        <f ca="1">$B13+AX$5+Hoja1!$D$5</f>
        <v>20</v>
      </c>
      <c r="AY13">
        <f ca="1">$B13+AY$5+Hoja1!$D$5</f>
        <v>20</v>
      </c>
      <c r="AZ13">
        <f ca="1">$B13+AZ$5+Hoja1!$D$5</f>
        <v>16</v>
      </c>
      <c r="BA13">
        <f ca="1">$B13+BA$5+Hoja1!$D$5</f>
        <v>24</v>
      </c>
      <c r="BB13">
        <f ca="1">$B13+BB$5+Hoja1!$D$5</f>
        <v>24</v>
      </c>
      <c r="BC13">
        <f ca="1">$B13+BC$5+Hoja1!$D$5</f>
        <v>24</v>
      </c>
      <c r="BD13">
        <f ca="1">$B13+BD$5+Hoja1!$D$5</f>
        <v>24</v>
      </c>
      <c r="BE13">
        <f ca="1">$B13+BE$5+Hoja1!$D$5</f>
        <v>24</v>
      </c>
      <c r="BF13">
        <f ca="1">$B13+BF$5+Hoja1!$D$5</f>
        <v>24</v>
      </c>
      <c r="BG13">
        <f ca="1">$B13+BG$5+Hoja1!$D$5</f>
        <v>24</v>
      </c>
      <c r="BH13">
        <f ca="1">$B13+BH$5+Hoja1!$D$5</f>
        <v>24</v>
      </c>
      <c r="BI13">
        <f ca="1">$B13+BI$5+Hoja1!$D$5</f>
        <v>19</v>
      </c>
    </row>
    <row r="14" spans="1:61" x14ac:dyDescent="0.25">
      <c r="A14" t="s">
        <v>88</v>
      </c>
      <c r="B14">
        <v>3</v>
      </c>
      <c r="C14">
        <f ca="1">$B14+C$5+Hoja1!$D$5</f>
        <v>14</v>
      </c>
      <c r="D14">
        <f ca="1">$B14+D$5+Hoja1!$D$5</f>
        <v>11</v>
      </c>
      <c r="E14">
        <f ca="1">$B14+E$5+Hoja1!$D$5</f>
        <v>11</v>
      </c>
      <c r="F14">
        <f ca="1">$B14+F$5+Hoja1!$D$5</f>
        <v>11</v>
      </c>
      <c r="G14">
        <f ca="1">$B14+G$5+Hoja1!$D$5</f>
        <v>16</v>
      </c>
      <c r="H14">
        <f ca="1">$B14+H$5+Hoja1!$D$5</f>
        <v>18</v>
      </c>
      <c r="I14">
        <f ca="1">$B14+I$5+Hoja1!$D$5</f>
        <v>16</v>
      </c>
      <c r="J14">
        <f ca="1">$B14+J$5+Hoja1!$D$5</f>
        <v>17</v>
      </c>
      <c r="K14">
        <f ca="1">$B14+K$5+Hoja1!$D$5</f>
        <v>18</v>
      </c>
      <c r="L14">
        <f ca="1">$B14+L$5+Hoja1!$D$5</f>
        <v>6</v>
      </c>
      <c r="M14">
        <f ca="1">$B14+M$5+Hoja1!$D$5</f>
        <v>6</v>
      </c>
      <c r="N14">
        <f ca="1">$B14+N$5+Hoja1!$D$5</f>
        <v>16</v>
      </c>
      <c r="O14">
        <f ca="1">$B14+O$5+Hoja1!$D$5</f>
        <v>18</v>
      </c>
      <c r="P14">
        <f ca="1">$B14+P$5+Hoja1!$D$5</f>
        <v>14</v>
      </c>
      <c r="Q14">
        <f ca="1">$B14+Q$5+Hoja1!$D$5</f>
        <v>15</v>
      </c>
      <c r="R14">
        <f ca="1">$B14+R$5+Hoja1!$D$5</f>
        <v>14</v>
      </c>
      <c r="S14">
        <f ca="1">$B14+S$5+Hoja1!$D$5</f>
        <v>14</v>
      </c>
      <c r="T14">
        <f ca="1">$B14+T$5+Hoja1!$D$5</f>
        <v>14</v>
      </c>
      <c r="U14">
        <f ca="1">$B14+U$5+Hoja1!$D$5</f>
        <v>14</v>
      </c>
      <c r="V14">
        <f ca="1">$B14+V$5+Hoja1!$D$5</f>
        <v>14</v>
      </c>
      <c r="W14">
        <f ca="1">$B14+W$5+Hoja1!$D$5</f>
        <v>14</v>
      </c>
      <c r="X14">
        <f ca="1">$B14+X$5+Hoja1!$D$5</f>
        <v>14</v>
      </c>
      <c r="Y14">
        <f ca="1">$B14+Y$5+Hoja1!$D$5</f>
        <v>14</v>
      </c>
      <c r="Z14">
        <f ca="1">$B14+Z$5+Hoja1!$D$5</f>
        <v>19</v>
      </c>
      <c r="AA14">
        <f ca="1">$B14+AA$5+Hoja1!$D$5</f>
        <v>19</v>
      </c>
      <c r="AB14">
        <f ca="1">$B14+AB$5+Hoja1!$D$5</f>
        <v>17</v>
      </c>
      <c r="AC14">
        <f ca="1">$B14+AC$5+Hoja1!$D$5</f>
        <v>18</v>
      </c>
      <c r="AD14">
        <f ca="1">$B14+AD$5+Hoja1!$D$5</f>
        <v>18</v>
      </c>
      <c r="AE14">
        <f ca="1">$B14+AE$5+Hoja1!$D$5</f>
        <v>18</v>
      </c>
      <c r="AF14">
        <f ca="1">$B14+AF$5+Hoja1!$D$5</f>
        <v>16</v>
      </c>
      <c r="AG14">
        <f ca="1">$B14+AG$5+Hoja1!$D$5</f>
        <v>14</v>
      </c>
      <c r="AH14">
        <f ca="1">$B14+AH$5+Hoja1!$D$5</f>
        <v>16</v>
      </c>
      <c r="AI14">
        <f ca="1">$B14+AI$5+Hoja1!$D$5</f>
        <v>19</v>
      </c>
      <c r="AJ14">
        <f ca="1">$B14+AJ$5+Hoja1!$D$5</f>
        <v>16</v>
      </c>
      <c r="AK14">
        <f ca="1">$B14+AK$5+Hoja1!$D$5</f>
        <v>14</v>
      </c>
      <c r="AL14">
        <f ca="1">$B14+AL$5+Hoja1!$D$5</f>
        <v>14</v>
      </c>
      <c r="AM14">
        <f ca="1">$B14+AM$5+Hoja1!$D$5</f>
        <v>18</v>
      </c>
      <c r="AN14">
        <f ca="1">$B14+AN$5+Hoja1!$D$5</f>
        <v>18</v>
      </c>
      <c r="AO14">
        <f ca="1">$B14+AO$5+Hoja1!$D$5</f>
        <v>16</v>
      </c>
      <c r="AP14">
        <f ca="1">$B14+AP$5+Hoja1!$D$5</f>
        <v>18</v>
      </c>
      <c r="AQ14">
        <f ca="1">$B14+AQ$5+Hoja1!$D$5</f>
        <v>18</v>
      </c>
      <c r="AR14">
        <f ca="1">$B14+AR$5+Hoja1!$D$5</f>
        <v>16</v>
      </c>
      <c r="AS14">
        <f ca="1">$B14+AS$5+Hoja1!$D$5</f>
        <v>14</v>
      </c>
      <c r="AT14">
        <f ca="1">$B14+AT$5+Hoja1!$D$5</f>
        <v>17</v>
      </c>
      <c r="AU14">
        <f ca="1">$B14+AU$5+Hoja1!$D$5</f>
        <v>14</v>
      </c>
      <c r="AV14">
        <f ca="1">$B14+AV$5+Hoja1!$D$5</f>
        <v>14</v>
      </c>
      <c r="AW14">
        <f ca="1">$B14+AW$5+Hoja1!$D$5</f>
        <v>12</v>
      </c>
      <c r="AX14">
        <f ca="1">$B14+AX$5+Hoja1!$D$5</f>
        <v>13</v>
      </c>
      <c r="AY14">
        <f ca="1">$B14+AY$5+Hoja1!$D$5</f>
        <v>13</v>
      </c>
      <c r="AZ14">
        <f ca="1">$B14+AZ$5+Hoja1!$D$5</f>
        <v>9</v>
      </c>
      <c r="BA14">
        <f ca="1">$B14+BA$5+Hoja1!$D$5</f>
        <v>17</v>
      </c>
      <c r="BB14">
        <f ca="1">$B14+BB$5+Hoja1!$D$5</f>
        <v>17</v>
      </c>
      <c r="BC14">
        <f ca="1">$B14+BC$5+Hoja1!$D$5</f>
        <v>17</v>
      </c>
      <c r="BD14">
        <f ca="1">$B14+BD$5+Hoja1!$D$5</f>
        <v>17</v>
      </c>
      <c r="BE14">
        <f ca="1">$B14+BE$5+Hoja1!$D$5</f>
        <v>17</v>
      </c>
      <c r="BF14">
        <f ca="1">$B14+BF$5+Hoja1!$D$5</f>
        <v>17</v>
      </c>
      <c r="BG14">
        <f ca="1">$B14+BG$5+Hoja1!$D$5</f>
        <v>17</v>
      </c>
      <c r="BH14">
        <f ca="1">$B14+BH$5+Hoja1!$D$5</f>
        <v>17</v>
      </c>
      <c r="BI14">
        <f ca="1">$B14+BI$5+Hoja1!$D$5</f>
        <v>12</v>
      </c>
    </row>
    <row r="15" spans="1:61" x14ac:dyDescent="0.25">
      <c r="A15" t="s">
        <v>90</v>
      </c>
      <c r="B15">
        <v>6</v>
      </c>
      <c r="C15">
        <f ca="1">$B15+C$5+Hoja1!$D$5</f>
        <v>17</v>
      </c>
      <c r="D15">
        <f ca="1">$B15+D$5+Hoja1!$D$5</f>
        <v>14</v>
      </c>
      <c r="E15">
        <f ca="1">$B15+E$5+Hoja1!$D$5</f>
        <v>14</v>
      </c>
      <c r="F15">
        <f ca="1">$B15+F$5+Hoja1!$D$5</f>
        <v>14</v>
      </c>
      <c r="G15">
        <f ca="1">$B15+G$5+Hoja1!$D$5</f>
        <v>19</v>
      </c>
      <c r="H15">
        <f ca="1">$B15+H$5+Hoja1!$D$5</f>
        <v>21</v>
      </c>
      <c r="I15">
        <f ca="1">$B15+I$5+Hoja1!$D$5</f>
        <v>19</v>
      </c>
      <c r="J15">
        <f ca="1">$B15+J$5+Hoja1!$D$5</f>
        <v>20</v>
      </c>
      <c r="K15">
        <f ca="1">$B15+K$5+Hoja1!$D$5</f>
        <v>21</v>
      </c>
      <c r="L15">
        <f ca="1">$B15+L$5+Hoja1!$D$5</f>
        <v>9</v>
      </c>
      <c r="M15">
        <f ca="1">$B15+M$5+Hoja1!$D$5</f>
        <v>9</v>
      </c>
      <c r="N15">
        <f ca="1">$B15+N$5+Hoja1!$D$5</f>
        <v>19</v>
      </c>
      <c r="O15">
        <f ca="1">$B15+O$5+Hoja1!$D$5</f>
        <v>21</v>
      </c>
      <c r="P15">
        <f ca="1">$B15+P$5+Hoja1!$D$5</f>
        <v>17</v>
      </c>
      <c r="Q15">
        <f ca="1">$B15+Q$5+Hoja1!$D$5</f>
        <v>18</v>
      </c>
      <c r="R15">
        <f ca="1">$B15+R$5+Hoja1!$D$5</f>
        <v>17</v>
      </c>
      <c r="S15">
        <f ca="1">$B15+S$5+Hoja1!$D$5</f>
        <v>17</v>
      </c>
      <c r="T15">
        <f ca="1">$B15+T$5+Hoja1!$D$5</f>
        <v>17</v>
      </c>
      <c r="U15">
        <f ca="1">$B15+U$5+Hoja1!$D$5</f>
        <v>17</v>
      </c>
      <c r="V15">
        <f ca="1">$B15+V$5+Hoja1!$D$5</f>
        <v>17</v>
      </c>
      <c r="W15">
        <f ca="1">$B15+W$5+Hoja1!$D$5</f>
        <v>17</v>
      </c>
      <c r="X15">
        <f ca="1">$B15+X$5+Hoja1!$D$5</f>
        <v>17</v>
      </c>
      <c r="Y15">
        <f ca="1">$B15+Y$5+Hoja1!$D$5</f>
        <v>17</v>
      </c>
      <c r="Z15">
        <f ca="1">$B15+Z$5+Hoja1!$D$5</f>
        <v>22</v>
      </c>
      <c r="AA15">
        <f ca="1">$B15+AA$5+Hoja1!$D$5</f>
        <v>22</v>
      </c>
      <c r="AB15">
        <f ca="1">$B15+AB$5+Hoja1!$D$5</f>
        <v>20</v>
      </c>
      <c r="AC15">
        <f ca="1">$B15+AC$5+Hoja1!$D$5</f>
        <v>21</v>
      </c>
      <c r="AD15">
        <f ca="1">$B15+AD$5+Hoja1!$D$5</f>
        <v>21</v>
      </c>
      <c r="AE15">
        <f ca="1">$B15+AE$5+Hoja1!$D$5</f>
        <v>21</v>
      </c>
      <c r="AF15">
        <f ca="1">$B15+AF$5+Hoja1!$D$5</f>
        <v>19</v>
      </c>
      <c r="AG15">
        <f ca="1">$B15+AG$5+Hoja1!$D$5</f>
        <v>17</v>
      </c>
      <c r="AH15">
        <f ca="1">$B15+AH$5+Hoja1!$D$5</f>
        <v>19</v>
      </c>
      <c r="AI15">
        <f ca="1">$B15+AI$5+Hoja1!$D$5</f>
        <v>22</v>
      </c>
      <c r="AJ15">
        <f ca="1">$B15+AJ$5+Hoja1!$D$5</f>
        <v>19</v>
      </c>
      <c r="AK15">
        <f ca="1">$B15+AK$5+Hoja1!$D$5</f>
        <v>17</v>
      </c>
      <c r="AL15">
        <f ca="1">$B15+AL$5+Hoja1!$D$5</f>
        <v>17</v>
      </c>
      <c r="AM15">
        <f ca="1">$B15+AM$5+Hoja1!$D$5</f>
        <v>21</v>
      </c>
      <c r="AN15">
        <f ca="1">$B15+AN$5+Hoja1!$D$5</f>
        <v>21</v>
      </c>
      <c r="AO15">
        <f ca="1">$B15+AO$5+Hoja1!$D$5</f>
        <v>19</v>
      </c>
      <c r="AP15">
        <f ca="1">$B15+AP$5+Hoja1!$D$5</f>
        <v>21</v>
      </c>
      <c r="AQ15">
        <f ca="1">$B15+AQ$5+Hoja1!$D$5</f>
        <v>21</v>
      </c>
      <c r="AR15">
        <f ca="1">$B15+AR$5+Hoja1!$D$5</f>
        <v>19</v>
      </c>
      <c r="AS15">
        <f ca="1">$B15+AS$5+Hoja1!$D$5</f>
        <v>17</v>
      </c>
      <c r="AT15">
        <f ca="1">$B15+AT$5+Hoja1!$D$5</f>
        <v>20</v>
      </c>
      <c r="AU15">
        <f ca="1">$B15+AU$5+Hoja1!$D$5</f>
        <v>17</v>
      </c>
      <c r="AV15">
        <f ca="1">$B15+AV$5+Hoja1!$D$5</f>
        <v>17</v>
      </c>
      <c r="AW15">
        <f ca="1">$B15+AW$5+Hoja1!$D$5</f>
        <v>15</v>
      </c>
      <c r="AX15">
        <f ca="1">$B15+AX$5+Hoja1!$D$5</f>
        <v>16</v>
      </c>
      <c r="AY15">
        <f ca="1">$B15+AY$5+Hoja1!$D$5</f>
        <v>16</v>
      </c>
      <c r="AZ15">
        <f ca="1">$B15+AZ$5+Hoja1!$D$5</f>
        <v>12</v>
      </c>
      <c r="BA15">
        <f ca="1">$B15+BA$5+Hoja1!$D$5</f>
        <v>20</v>
      </c>
      <c r="BB15">
        <f ca="1">$B15+BB$5+Hoja1!$D$5</f>
        <v>20</v>
      </c>
      <c r="BC15">
        <f ca="1">$B15+BC$5+Hoja1!$D$5</f>
        <v>20</v>
      </c>
      <c r="BD15">
        <f ca="1">$B15+BD$5+Hoja1!$D$5</f>
        <v>20</v>
      </c>
      <c r="BE15">
        <f ca="1">$B15+BE$5+Hoja1!$D$5</f>
        <v>20</v>
      </c>
      <c r="BF15">
        <f ca="1">$B15+BF$5+Hoja1!$D$5</f>
        <v>20</v>
      </c>
      <c r="BG15">
        <f ca="1">$B15+BG$5+Hoja1!$D$5</f>
        <v>20</v>
      </c>
      <c r="BH15">
        <f ca="1">$B15+BH$5+Hoja1!$D$5</f>
        <v>20</v>
      </c>
      <c r="BI15">
        <f ca="1">$B15+BI$5+Hoja1!$D$5</f>
        <v>15</v>
      </c>
    </row>
    <row r="16" spans="1:61" x14ac:dyDescent="0.25">
      <c r="A16" t="s">
        <v>89</v>
      </c>
      <c r="B16">
        <v>3</v>
      </c>
      <c r="C16">
        <f ca="1">$B16+C$5+Hoja1!$D$5</f>
        <v>14</v>
      </c>
      <c r="D16">
        <f ca="1">$B16+D$5+Hoja1!$D$5</f>
        <v>11</v>
      </c>
      <c r="E16">
        <f ca="1">$B16+E$5+Hoja1!$D$5</f>
        <v>11</v>
      </c>
      <c r="F16">
        <f ca="1">$B16+F$5+Hoja1!$D$5</f>
        <v>11</v>
      </c>
      <c r="G16">
        <f ca="1">$B16+G$5+Hoja1!$D$5</f>
        <v>16</v>
      </c>
      <c r="H16">
        <f ca="1">$B16+H$5+Hoja1!$D$5</f>
        <v>18</v>
      </c>
      <c r="I16">
        <f ca="1">$B16+I$5+Hoja1!$D$5</f>
        <v>16</v>
      </c>
      <c r="J16">
        <f ca="1">$B16+J$5+Hoja1!$D$5</f>
        <v>17</v>
      </c>
      <c r="K16">
        <f ca="1">$B16+K$5+Hoja1!$D$5</f>
        <v>18</v>
      </c>
      <c r="L16">
        <f ca="1">$B16+L$5+Hoja1!$D$5</f>
        <v>6</v>
      </c>
      <c r="M16">
        <f ca="1">$B16+M$5+Hoja1!$D$5</f>
        <v>6</v>
      </c>
      <c r="N16">
        <f ca="1">$B16+N$5+Hoja1!$D$5</f>
        <v>16</v>
      </c>
      <c r="O16">
        <f ca="1">$B16+O$5+Hoja1!$D$5</f>
        <v>18</v>
      </c>
      <c r="P16">
        <f ca="1">$B16+P$5+Hoja1!$D$5</f>
        <v>14</v>
      </c>
      <c r="Q16">
        <f ca="1">$B16+Q$5+Hoja1!$D$5</f>
        <v>15</v>
      </c>
      <c r="R16">
        <f ca="1">$B16+R$5+Hoja1!$D$5</f>
        <v>14</v>
      </c>
      <c r="S16">
        <f ca="1">$B16+S$5+Hoja1!$D$5</f>
        <v>14</v>
      </c>
      <c r="T16">
        <f ca="1">$B16+T$5+Hoja1!$D$5</f>
        <v>14</v>
      </c>
      <c r="U16">
        <f ca="1">$B16+U$5+Hoja1!$D$5</f>
        <v>14</v>
      </c>
      <c r="V16">
        <f ca="1">$B16+V$5+Hoja1!$D$5</f>
        <v>14</v>
      </c>
      <c r="W16">
        <f ca="1">$B16+W$5+Hoja1!$D$5</f>
        <v>14</v>
      </c>
      <c r="X16">
        <f ca="1">$B16+X$5+Hoja1!$D$5</f>
        <v>14</v>
      </c>
      <c r="Y16">
        <f ca="1">$B16+Y$5+Hoja1!$D$5</f>
        <v>14</v>
      </c>
      <c r="Z16">
        <f ca="1">$B16+Z$5+Hoja1!$D$5</f>
        <v>19</v>
      </c>
      <c r="AA16">
        <f ca="1">$B16+AA$5+Hoja1!$D$5</f>
        <v>19</v>
      </c>
      <c r="AB16">
        <f ca="1">$B16+AB$5+Hoja1!$D$5</f>
        <v>17</v>
      </c>
      <c r="AC16">
        <f ca="1">$B16+AC$5+Hoja1!$D$5</f>
        <v>18</v>
      </c>
      <c r="AD16">
        <f ca="1">$B16+AD$5+Hoja1!$D$5</f>
        <v>18</v>
      </c>
      <c r="AE16">
        <f ca="1">$B16+AE$5+Hoja1!$D$5</f>
        <v>18</v>
      </c>
      <c r="AF16">
        <f ca="1">$B16+AF$5+Hoja1!$D$5</f>
        <v>16</v>
      </c>
      <c r="AG16">
        <f ca="1">$B16+AG$5+Hoja1!$D$5</f>
        <v>14</v>
      </c>
      <c r="AH16">
        <f ca="1">$B16+AH$5+Hoja1!$D$5</f>
        <v>16</v>
      </c>
      <c r="AI16">
        <f ca="1">$B16+AI$5+Hoja1!$D$5</f>
        <v>19</v>
      </c>
      <c r="AJ16">
        <f ca="1">$B16+AJ$5+Hoja1!$D$5</f>
        <v>16</v>
      </c>
      <c r="AK16">
        <f ca="1">$B16+AK$5+Hoja1!$D$5</f>
        <v>14</v>
      </c>
      <c r="AL16">
        <f ca="1">$B16+AL$5+Hoja1!$D$5</f>
        <v>14</v>
      </c>
      <c r="AM16">
        <f ca="1">$B16+AM$5+Hoja1!$D$5</f>
        <v>18</v>
      </c>
      <c r="AN16">
        <f ca="1">$B16+AN$5+Hoja1!$D$5</f>
        <v>18</v>
      </c>
      <c r="AO16">
        <f ca="1">$B16+AO$5+Hoja1!$D$5</f>
        <v>16</v>
      </c>
      <c r="AP16">
        <f ca="1">$B16+AP$5+Hoja1!$D$5</f>
        <v>18</v>
      </c>
      <c r="AQ16">
        <f ca="1">$B16+AQ$5+Hoja1!$D$5</f>
        <v>18</v>
      </c>
      <c r="AR16">
        <f ca="1">$B16+AR$5+Hoja1!$D$5</f>
        <v>16</v>
      </c>
      <c r="AS16">
        <f ca="1">$B16+AS$5+Hoja1!$D$5</f>
        <v>14</v>
      </c>
      <c r="AT16">
        <f ca="1">$B16+AT$5+Hoja1!$D$5</f>
        <v>17</v>
      </c>
      <c r="AU16">
        <f ca="1">$B16+AU$5+Hoja1!$D$5</f>
        <v>14</v>
      </c>
      <c r="AV16">
        <f ca="1">$B16+AV$5+Hoja1!$D$5</f>
        <v>14</v>
      </c>
      <c r="AW16">
        <f ca="1">$B16+AW$5+Hoja1!$D$5</f>
        <v>12</v>
      </c>
      <c r="AX16">
        <f ca="1">$B16+AX$5+Hoja1!$D$5</f>
        <v>13</v>
      </c>
      <c r="AY16">
        <f ca="1">$B16+AY$5+Hoja1!$D$5</f>
        <v>13</v>
      </c>
      <c r="AZ16">
        <f ca="1">$B16+AZ$5+Hoja1!$D$5</f>
        <v>9</v>
      </c>
      <c r="BA16">
        <f ca="1">$B16+BA$5+Hoja1!$D$5</f>
        <v>17</v>
      </c>
      <c r="BB16">
        <f ca="1">$B16+BB$5+Hoja1!$D$5</f>
        <v>17</v>
      </c>
      <c r="BC16">
        <f ca="1">$B16+BC$5+Hoja1!$D$5</f>
        <v>17</v>
      </c>
      <c r="BD16">
        <f ca="1">$B16+BD$5+Hoja1!$D$5</f>
        <v>17</v>
      </c>
      <c r="BE16">
        <f ca="1">$B16+BE$5+Hoja1!$D$5</f>
        <v>17</v>
      </c>
      <c r="BF16">
        <f ca="1">$B16+BF$5+Hoja1!$D$5</f>
        <v>17</v>
      </c>
      <c r="BG16">
        <f ca="1">$B16+BG$5+Hoja1!$D$5</f>
        <v>17</v>
      </c>
      <c r="BH16">
        <f ca="1">$B16+BH$5+Hoja1!$D$5</f>
        <v>17</v>
      </c>
      <c r="BI16">
        <f ca="1">$B16+BI$5+Hoja1!$D$5</f>
        <v>12</v>
      </c>
    </row>
    <row r="17" spans="1:61" x14ac:dyDescent="0.25">
      <c r="A17" t="s">
        <v>91</v>
      </c>
      <c r="B17">
        <v>6</v>
      </c>
      <c r="C17">
        <f ca="1">$B17+C$5+Hoja1!$D$5</f>
        <v>17</v>
      </c>
      <c r="D17">
        <f ca="1">$B17+D$5+Hoja1!$D$5</f>
        <v>14</v>
      </c>
      <c r="E17">
        <f ca="1">$B17+E$5+Hoja1!$D$5</f>
        <v>14</v>
      </c>
      <c r="F17">
        <f ca="1">$B17+F$5+Hoja1!$D$5</f>
        <v>14</v>
      </c>
      <c r="G17">
        <f ca="1">$B17+G$5+Hoja1!$D$5</f>
        <v>19</v>
      </c>
      <c r="H17">
        <f ca="1">$B17+H$5+Hoja1!$D$5</f>
        <v>21</v>
      </c>
      <c r="I17">
        <f ca="1">$B17+I$5+Hoja1!$D$5</f>
        <v>19</v>
      </c>
      <c r="J17">
        <f ca="1">$B17+J$5+Hoja1!$D$5</f>
        <v>20</v>
      </c>
      <c r="K17">
        <f ca="1">$B17+K$5+Hoja1!$D$5</f>
        <v>21</v>
      </c>
      <c r="L17">
        <f ca="1">$B17+L$5+Hoja1!$D$5</f>
        <v>9</v>
      </c>
      <c r="M17">
        <f ca="1">$B17+M$5+Hoja1!$D$5</f>
        <v>9</v>
      </c>
      <c r="N17">
        <f ca="1">$B17+N$5+Hoja1!$D$5</f>
        <v>19</v>
      </c>
      <c r="O17">
        <f ca="1">$B17+O$5+Hoja1!$D$5</f>
        <v>21</v>
      </c>
      <c r="P17">
        <f ca="1">$B17+P$5+Hoja1!$D$5</f>
        <v>17</v>
      </c>
      <c r="Q17">
        <f ca="1">$B17+Q$5+Hoja1!$D$5</f>
        <v>18</v>
      </c>
      <c r="R17">
        <f ca="1">$B17+R$5+Hoja1!$D$5</f>
        <v>17</v>
      </c>
      <c r="S17">
        <f ca="1">$B17+S$5+Hoja1!$D$5</f>
        <v>17</v>
      </c>
      <c r="T17">
        <f ca="1">$B17+T$5+Hoja1!$D$5</f>
        <v>17</v>
      </c>
      <c r="U17">
        <f ca="1">$B17+U$5+Hoja1!$D$5</f>
        <v>17</v>
      </c>
      <c r="V17">
        <f ca="1">$B17+V$5+Hoja1!$D$5</f>
        <v>17</v>
      </c>
      <c r="W17">
        <f ca="1">$B17+W$5+Hoja1!$D$5</f>
        <v>17</v>
      </c>
      <c r="X17">
        <f ca="1">$B17+X$5+Hoja1!$D$5</f>
        <v>17</v>
      </c>
      <c r="Y17">
        <f ca="1">$B17+Y$5+Hoja1!$D$5</f>
        <v>17</v>
      </c>
      <c r="Z17">
        <f ca="1">$B17+Z$5+Hoja1!$D$5</f>
        <v>22</v>
      </c>
      <c r="AA17">
        <f ca="1">$B17+AA$5+Hoja1!$D$5</f>
        <v>22</v>
      </c>
      <c r="AB17">
        <f ca="1">$B17+AB$5+Hoja1!$D$5</f>
        <v>20</v>
      </c>
      <c r="AC17">
        <f ca="1">$B17+AC$5+Hoja1!$D$5</f>
        <v>21</v>
      </c>
      <c r="AD17">
        <f ca="1">$B17+AD$5+Hoja1!$D$5</f>
        <v>21</v>
      </c>
      <c r="AE17">
        <f ca="1">$B17+AE$5+Hoja1!$D$5</f>
        <v>21</v>
      </c>
      <c r="AF17">
        <f ca="1">$B17+AF$5+Hoja1!$D$5</f>
        <v>19</v>
      </c>
      <c r="AG17">
        <f ca="1">$B17+AG$5+Hoja1!$D$5</f>
        <v>17</v>
      </c>
      <c r="AH17">
        <f ca="1">$B17+AH$5+Hoja1!$D$5</f>
        <v>19</v>
      </c>
      <c r="AI17">
        <f ca="1">$B17+AI$5+Hoja1!$D$5</f>
        <v>22</v>
      </c>
      <c r="AJ17">
        <f ca="1">$B17+AJ$5+Hoja1!$D$5</f>
        <v>19</v>
      </c>
      <c r="AK17">
        <f ca="1">$B17+AK$5+Hoja1!$D$5</f>
        <v>17</v>
      </c>
      <c r="AL17">
        <f ca="1">$B17+AL$5+Hoja1!$D$5</f>
        <v>17</v>
      </c>
      <c r="AM17">
        <f ca="1">$B17+AM$5+Hoja1!$D$5</f>
        <v>21</v>
      </c>
      <c r="AN17">
        <f ca="1">$B17+AN$5+Hoja1!$D$5</f>
        <v>21</v>
      </c>
      <c r="AO17">
        <f ca="1">$B17+AO$5+Hoja1!$D$5</f>
        <v>19</v>
      </c>
      <c r="AP17">
        <f ca="1">$B17+AP$5+Hoja1!$D$5</f>
        <v>21</v>
      </c>
      <c r="AQ17">
        <f ca="1">$B17+AQ$5+Hoja1!$D$5</f>
        <v>21</v>
      </c>
      <c r="AR17">
        <f ca="1">$B17+AR$5+Hoja1!$D$5</f>
        <v>19</v>
      </c>
      <c r="AS17">
        <f ca="1">$B17+AS$5+Hoja1!$D$5</f>
        <v>17</v>
      </c>
      <c r="AT17">
        <f ca="1">$B17+AT$5+Hoja1!$D$5</f>
        <v>20</v>
      </c>
      <c r="AU17">
        <f ca="1">$B17+AU$5+Hoja1!$D$5</f>
        <v>17</v>
      </c>
      <c r="AV17">
        <f ca="1">$B17+AV$5+Hoja1!$D$5</f>
        <v>17</v>
      </c>
      <c r="AW17">
        <f ca="1">$B17+AW$5+Hoja1!$D$5</f>
        <v>15</v>
      </c>
      <c r="AX17">
        <f ca="1">$B17+AX$5+Hoja1!$D$5</f>
        <v>16</v>
      </c>
      <c r="AY17">
        <f ca="1">$B17+AY$5+Hoja1!$D$5</f>
        <v>16</v>
      </c>
      <c r="AZ17">
        <f ca="1">$B17+AZ$5+Hoja1!$D$5</f>
        <v>12</v>
      </c>
      <c r="BA17">
        <f ca="1">$B17+BA$5+Hoja1!$D$5</f>
        <v>20</v>
      </c>
      <c r="BB17">
        <f ca="1">$B17+BB$5+Hoja1!$D$5</f>
        <v>20</v>
      </c>
      <c r="BC17">
        <f ca="1">$B17+BC$5+Hoja1!$D$5</f>
        <v>20</v>
      </c>
      <c r="BD17">
        <f ca="1">$B17+BD$5+Hoja1!$D$5</f>
        <v>20</v>
      </c>
      <c r="BE17">
        <f ca="1">$B17+BE$5+Hoja1!$D$5</f>
        <v>20</v>
      </c>
      <c r="BF17">
        <f ca="1">$B17+BF$5+Hoja1!$D$5</f>
        <v>20</v>
      </c>
      <c r="BG17">
        <f ca="1">$B17+BG$5+Hoja1!$D$5</f>
        <v>20</v>
      </c>
      <c r="BH17">
        <f ca="1">$B17+BH$5+Hoja1!$D$5</f>
        <v>20</v>
      </c>
      <c r="BI17">
        <f ca="1">$B17+BI$5+Hoja1!$D$5</f>
        <v>15</v>
      </c>
    </row>
    <row r="18" spans="1:61" x14ac:dyDescent="0.25">
      <c r="A18" t="s">
        <v>93</v>
      </c>
      <c r="B18">
        <v>3</v>
      </c>
      <c r="C18">
        <f ca="1">$B18+C$5+Hoja1!$D$5</f>
        <v>14</v>
      </c>
      <c r="D18">
        <f ca="1">$B18+D$5+Hoja1!$D$5</f>
        <v>11</v>
      </c>
      <c r="E18">
        <f ca="1">$B18+E$5+Hoja1!$D$5</f>
        <v>11</v>
      </c>
      <c r="F18">
        <f ca="1">$B18+F$5+Hoja1!$D$5</f>
        <v>11</v>
      </c>
      <c r="G18">
        <f ca="1">$B18+G$5+Hoja1!$D$5</f>
        <v>16</v>
      </c>
      <c r="H18">
        <f ca="1">$B18+H$5+Hoja1!$D$5</f>
        <v>18</v>
      </c>
      <c r="I18">
        <f ca="1">$B18+I$5+Hoja1!$D$5</f>
        <v>16</v>
      </c>
      <c r="J18">
        <f ca="1">$B18+J$5+Hoja1!$D$5</f>
        <v>17</v>
      </c>
      <c r="K18">
        <f ca="1">$B18+K$5+Hoja1!$D$5</f>
        <v>18</v>
      </c>
      <c r="L18">
        <f ca="1">$B18+L$5+Hoja1!$D$5</f>
        <v>6</v>
      </c>
      <c r="M18">
        <f ca="1">$B18+M$5+Hoja1!$D$5</f>
        <v>6</v>
      </c>
      <c r="N18">
        <f ca="1">$B18+N$5+Hoja1!$D$5</f>
        <v>16</v>
      </c>
      <c r="O18">
        <f ca="1">$B18+O$5+Hoja1!$D$5</f>
        <v>18</v>
      </c>
      <c r="P18">
        <f ca="1">$B18+P$5+Hoja1!$D$5</f>
        <v>14</v>
      </c>
      <c r="Q18">
        <f ca="1">$B18+Q$5+Hoja1!$D$5</f>
        <v>15</v>
      </c>
      <c r="R18">
        <f ca="1">$B18+R$5+Hoja1!$D$5</f>
        <v>14</v>
      </c>
      <c r="S18">
        <f ca="1">$B18+S$5+Hoja1!$D$5</f>
        <v>14</v>
      </c>
      <c r="T18">
        <f ca="1">$B18+T$5+Hoja1!$D$5</f>
        <v>14</v>
      </c>
      <c r="U18">
        <f ca="1">$B18+U$5+Hoja1!$D$5</f>
        <v>14</v>
      </c>
      <c r="V18">
        <f ca="1">$B18+V$5+Hoja1!$D$5</f>
        <v>14</v>
      </c>
      <c r="W18">
        <f ca="1">$B18+W$5+Hoja1!$D$5</f>
        <v>14</v>
      </c>
      <c r="X18">
        <f ca="1">$B18+X$5+Hoja1!$D$5</f>
        <v>14</v>
      </c>
      <c r="Y18">
        <f ca="1">$B18+Y$5+Hoja1!$D$5</f>
        <v>14</v>
      </c>
      <c r="Z18">
        <f ca="1">$B18+Z$5+Hoja1!$D$5</f>
        <v>19</v>
      </c>
      <c r="AA18">
        <f ca="1">$B18+AA$5+Hoja1!$D$5</f>
        <v>19</v>
      </c>
      <c r="AB18">
        <f ca="1">$B18+AB$5+Hoja1!$D$5</f>
        <v>17</v>
      </c>
      <c r="AC18">
        <f ca="1">$B18+AC$5+Hoja1!$D$5</f>
        <v>18</v>
      </c>
      <c r="AD18">
        <f ca="1">$B18+AD$5+Hoja1!$D$5</f>
        <v>18</v>
      </c>
      <c r="AE18">
        <f ca="1">$B18+AE$5+Hoja1!$D$5</f>
        <v>18</v>
      </c>
      <c r="AF18">
        <f ca="1">$B18+AF$5+Hoja1!$D$5</f>
        <v>16</v>
      </c>
      <c r="AG18">
        <f ca="1">$B18+AG$5+Hoja1!$D$5</f>
        <v>14</v>
      </c>
      <c r="AH18">
        <f ca="1">$B18+AH$5+Hoja1!$D$5</f>
        <v>16</v>
      </c>
      <c r="AI18">
        <f ca="1">$B18+AI$5+Hoja1!$D$5</f>
        <v>19</v>
      </c>
      <c r="AJ18">
        <f ca="1">$B18+AJ$5+Hoja1!$D$5</f>
        <v>16</v>
      </c>
      <c r="AK18">
        <f ca="1">$B18+AK$5+Hoja1!$D$5</f>
        <v>14</v>
      </c>
      <c r="AL18">
        <f ca="1">$B18+AL$5+Hoja1!$D$5</f>
        <v>14</v>
      </c>
      <c r="AM18">
        <f ca="1">$B18+AM$5+Hoja1!$D$5</f>
        <v>18</v>
      </c>
      <c r="AN18">
        <f ca="1">$B18+AN$5+Hoja1!$D$5</f>
        <v>18</v>
      </c>
      <c r="AO18">
        <f ca="1">$B18+AO$5+Hoja1!$D$5</f>
        <v>16</v>
      </c>
      <c r="AP18">
        <f ca="1">$B18+AP$5+Hoja1!$D$5</f>
        <v>18</v>
      </c>
      <c r="AQ18">
        <f ca="1">$B18+AQ$5+Hoja1!$D$5</f>
        <v>18</v>
      </c>
      <c r="AR18">
        <f ca="1">$B18+AR$5+Hoja1!$D$5</f>
        <v>16</v>
      </c>
      <c r="AS18">
        <f ca="1">$B18+AS$5+Hoja1!$D$5</f>
        <v>14</v>
      </c>
      <c r="AT18">
        <f ca="1">$B18+AT$5+Hoja1!$D$5</f>
        <v>17</v>
      </c>
      <c r="AU18">
        <f ca="1">$B18+AU$5+Hoja1!$D$5</f>
        <v>14</v>
      </c>
      <c r="AV18">
        <f ca="1">$B18+AV$5+Hoja1!$D$5</f>
        <v>14</v>
      </c>
      <c r="AW18">
        <f ca="1">$B18+AW$5+Hoja1!$D$5</f>
        <v>12</v>
      </c>
      <c r="AX18">
        <f ca="1">$B18+AX$5+Hoja1!$D$5</f>
        <v>13</v>
      </c>
      <c r="AY18">
        <f ca="1">$B18+AY$5+Hoja1!$D$5</f>
        <v>13</v>
      </c>
      <c r="AZ18">
        <f ca="1">$B18+AZ$5+Hoja1!$D$5</f>
        <v>9</v>
      </c>
      <c r="BA18">
        <f ca="1">$B18+BA$5+Hoja1!$D$5</f>
        <v>17</v>
      </c>
      <c r="BB18">
        <f ca="1">$B18+BB$5+Hoja1!$D$5</f>
        <v>17</v>
      </c>
      <c r="BC18">
        <f ca="1">$B18+BC$5+Hoja1!$D$5</f>
        <v>17</v>
      </c>
      <c r="BD18">
        <f ca="1">$B18+BD$5+Hoja1!$D$5</f>
        <v>17</v>
      </c>
      <c r="BE18">
        <f ca="1">$B18+BE$5+Hoja1!$D$5</f>
        <v>17</v>
      </c>
      <c r="BF18">
        <f ca="1">$B18+BF$5+Hoja1!$D$5</f>
        <v>17</v>
      </c>
      <c r="BG18">
        <f ca="1">$B18+BG$5+Hoja1!$D$5</f>
        <v>17</v>
      </c>
      <c r="BH18">
        <f ca="1">$B18+BH$5+Hoja1!$D$5</f>
        <v>17</v>
      </c>
      <c r="BI18">
        <f ca="1">$B18+BI$5+Hoja1!$D$5</f>
        <v>12</v>
      </c>
    </row>
    <row r="19" spans="1:61" x14ac:dyDescent="0.25">
      <c r="A19" t="s">
        <v>94</v>
      </c>
      <c r="B19">
        <v>6</v>
      </c>
      <c r="C19">
        <f ca="1">$B19+C$5+Hoja1!$D$5</f>
        <v>17</v>
      </c>
      <c r="D19">
        <f ca="1">$B19+D$5+Hoja1!$D$5</f>
        <v>14</v>
      </c>
      <c r="E19">
        <f ca="1">$B19+E$5+Hoja1!$D$5</f>
        <v>14</v>
      </c>
      <c r="F19">
        <f ca="1">$B19+F$5+Hoja1!$D$5</f>
        <v>14</v>
      </c>
      <c r="G19">
        <f ca="1">$B19+G$5+Hoja1!$D$5</f>
        <v>19</v>
      </c>
      <c r="H19">
        <f ca="1">$B19+H$5+Hoja1!$D$5</f>
        <v>21</v>
      </c>
      <c r="I19">
        <f ca="1">$B19+I$5+Hoja1!$D$5</f>
        <v>19</v>
      </c>
      <c r="J19">
        <f ca="1">$B19+J$5+Hoja1!$D$5</f>
        <v>20</v>
      </c>
      <c r="K19">
        <f ca="1">$B19+K$5+Hoja1!$D$5</f>
        <v>21</v>
      </c>
      <c r="L19">
        <f ca="1">$B19+L$5+Hoja1!$D$5</f>
        <v>9</v>
      </c>
      <c r="M19">
        <f ca="1">$B19+M$5+Hoja1!$D$5</f>
        <v>9</v>
      </c>
      <c r="N19">
        <f ca="1">$B19+N$5+Hoja1!$D$5</f>
        <v>19</v>
      </c>
      <c r="O19">
        <f ca="1">$B19+O$5+Hoja1!$D$5</f>
        <v>21</v>
      </c>
      <c r="P19">
        <f ca="1">$B19+P$5+Hoja1!$D$5</f>
        <v>17</v>
      </c>
      <c r="Q19">
        <f ca="1">$B19+Q$5+Hoja1!$D$5</f>
        <v>18</v>
      </c>
      <c r="R19">
        <f ca="1">$B19+R$5+Hoja1!$D$5</f>
        <v>17</v>
      </c>
      <c r="S19">
        <f ca="1">$B19+S$5+Hoja1!$D$5</f>
        <v>17</v>
      </c>
      <c r="T19">
        <f ca="1">$B19+T$5+Hoja1!$D$5</f>
        <v>17</v>
      </c>
      <c r="U19">
        <f ca="1">$B19+U$5+Hoja1!$D$5</f>
        <v>17</v>
      </c>
      <c r="V19">
        <f ca="1">$B19+V$5+Hoja1!$D$5</f>
        <v>17</v>
      </c>
      <c r="W19">
        <f ca="1">$B19+W$5+Hoja1!$D$5</f>
        <v>17</v>
      </c>
      <c r="X19">
        <f ca="1">$B19+X$5+Hoja1!$D$5</f>
        <v>17</v>
      </c>
      <c r="Y19">
        <f ca="1">$B19+Y$5+Hoja1!$D$5</f>
        <v>17</v>
      </c>
      <c r="Z19">
        <f ca="1">$B19+Z$5+Hoja1!$D$5</f>
        <v>22</v>
      </c>
      <c r="AA19">
        <f ca="1">$B19+AA$5+Hoja1!$D$5</f>
        <v>22</v>
      </c>
      <c r="AB19">
        <f ca="1">$B19+AB$5+Hoja1!$D$5</f>
        <v>20</v>
      </c>
      <c r="AC19">
        <f ca="1">$B19+AC$5+Hoja1!$D$5</f>
        <v>21</v>
      </c>
      <c r="AD19">
        <f ca="1">$B19+AD$5+Hoja1!$D$5</f>
        <v>21</v>
      </c>
      <c r="AE19">
        <f ca="1">$B19+AE$5+Hoja1!$D$5</f>
        <v>21</v>
      </c>
      <c r="AF19">
        <f ca="1">$B19+AF$5+Hoja1!$D$5</f>
        <v>19</v>
      </c>
      <c r="AG19">
        <f ca="1">$B19+AG$5+Hoja1!$D$5</f>
        <v>17</v>
      </c>
      <c r="AH19">
        <f ca="1">$B19+AH$5+Hoja1!$D$5</f>
        <v>19</v>
      </c>
      <c r="AI19">
        <f ca="1">$B19+AI$5+Hoja1!$D$5</f>
        <v>22</v>
      </c>
      <c r="AJ19">
        <f ca="1">$B19+AJ$5+Hoja1!$D$5</f>
        <v>19</v>
      </c>
      <c r="AK19">
        <f ca="1">$B19+AK$5+Hoja1!$D$5</f>
        <v>17</v>
      </c>
      <c r="AL19">
        <f ca="1">$B19+AL$5+Hoja1!$D$5</f>
        <v>17</v>
      </c>
      <c r="AM19">
        <f ca="1">$B19+AM$5+Hoja1!$D$5</f>
        <v>21</v>
      </c>
      <c r="AN19">
        <f ca="1">$B19+AN$5+Hoja1!$D$5</f>
        <v>21</v>
      </c>
      <c r="AO19">
        <f ca="1">$B19+AO$5+Hoja1!$D$5</f>
        <v>19</v>
      </c>
      <c r="AP19">
        <f ca="1">$B19+AP$5+Hoja1!$D$5</f>
        <v>21</v>
      </c>
      <c r="AQ19">
        <f ca="1">$B19+AQ$5+Hoja1!$D$5</f>
        <v>21</v>
      </c>
      <c r="AR19">
        <f ca="1">$B19+AR$5+Hoja1!$D$5</f>
        <v>19</v>
      </c>
      <c r="AS19">
        <f ca="1">$B19+AS$5+Hoja1!$D$5</f>
        <v>17</v>
      </c>
      <c r="AT19">
        <f ca="1">$B19+AT$5+Hoja1!$D$5</f>
        <v>20</v>
      </c>
      <c r="AU19">
        <f ca="1">$B19+AU$5+Hoja1!$D$5</f>
        <v>17</v>
      </c>
      <c r="AV19">
        <f ca="1">$B19+AV$5+Hoja1!$D$5</f>
        <v>17</v>
      </c>
      <c r="AW19">
        <f ca="1">$B19+AW$5+Hoja1!$D$5</f>
        <v>15</v>
      </c>
      <c r="AX19">
        <f ca="1">$B19+AX$5+Hoja1!$D$5</f>
        <v>16</v>
      </c>
      <c r="AY19">
        <f ca="1">$B19+AY$5+Hoja1!$D$5</f>
        <v>16</v>
      </c>
      <c r="AZ19">
        <f ca="1">$B19+AZ$5+Hoja1!$D$5</f>
        <v>12</v>
      </c>
      <c r="BA19">
        <f ca="1">$B19+BA$5+Hoja1!$D$5</f>
        <v>20</v>
      </c>
      <c r="BB19">
        <f ca="1">$B19+BB$5+Hoja1!$D$5</f>
        <v>20</v>
      </c>
      <c r="BC19">
        <f ca="1">$B19+BC$5+Hoja1!$D$5</f>
        <v>20</v>
      </c>
      <c r="BD19">
        <f ca="1">$B19+BD$5+Hoja1!$D$5</f>
        <v>20</v>
      </c>
      <c r="BE19">
        <f ca="1">$B19+BE$5+Hoja1!$D$5</f>
        <v>20</v>
      </c>
      <c r="BF19">
        <f ca="1">$B19+BF$5+Hoja1!$D$5</f>
        <v>20</v>
      </c>
      <c r="BG19">
        <f ca="1">$B19+BG$5+Hoja1!$D$5</f>
        <v>20</v>
      </c>
      <c r="BH19">
        <f ca="1">$B19+BH$5+Hoja1!$D$5</f>
        <v>20</v>
      </c>
      <c r="BI19">
        <f ca="1">$B19+BI$5+Hoja1!$D$5</f>
        <v>15</v>
      </c>
    </row>
    <row r="20" spans="1:61" x14ac:dyDescent="0.25">
      <c r="A20" t="s">
        <v>92</v>
      </c>
      <c r="B20">
        <v>10</v>
      </c>
      <c r="C20">
        <f ca="1">$B20+C$5+Hoja1!$D$5</f>
        <v>21</v>
      </c>
      <c r="D20">
        <f ca="1">$B20+D$5+Hoja1!$D$5</f>
        <v>18</v>
      </c>
      <c r="E20">
        <f ca="1">$B20+E$5+Hoja1!$D$5</f>
        <v>18</v>
      </c>
      <c r="F20">
        <f ca="1">$B20+F$5+Hoja1!$D$5</f>
        <v>18</v>
      </c>
      <c r="G20">
        <f ca="1">$B20+G$5+Hoja1!$D$5</f>
        <v>23</v>
      </c>
      <c r="H20">
        <f ca="1">$B20+H$5+Hoja1!$D$5</f>
        <v>25</v>
      </c>
      <c r="I20">
        <f ca="1">$B20+I$5+Hoja1!$D$5</f>
        <v>23</v>
      </c>
      <c r="J20">
        <f ca="1">$B20+J$5+Hoja1!$D$5</f>
        <v>24</v>
      </c>
      <c r="K20">
        <f ca="1">$B20+K$5+Hoja1!$D$5</f>
        <v>25</v>
      </c>
      <c r="L20">
        <f ca="1">$B20+L$5+Hoja1!$D$5</f>
        <v>13</v>
      </c>
      <c r="M20">
        <f ca="1">$B20+M$5+Hoja1!$D$5</f>
        <v>13</v>
      </c>
      <c r="N20">
        <f ca="1">$B20+N$5+Hoja1!$D$5</f>
        <v>23</v>
      </c>
      <c r="O20">
        <f ca="1">$B20+O$5+Hoja1!$D$5</f>
        <v>25</v>
      </c>
      <c r="P20">
        <f ca="1">$B20+P$5+Hoja1!$D$5</f>
        <v>21</v>
      </c>
      <c r="Q20">
        <f ca="1">$B20+Q$5+Hoja1!$D$5</f>
        <v>22</v>
      </c>
      <c r="R20">
        <f ca="1">$B20+R$5+Hoja1!$D$5</f>
        <v>21</v>
      </c>
      <c r="S20">
        <f ca="1">$B20+S$5+Hoja1!$D$5</f>
        <v>21</v>
      </c>
      <c r="T20">
        <f ca="1">$B20+T$5+Hoja1!$D$5</f>
        <v>21</v>
      </c>
      <c r="U20">
        <f ca="1">$B20+U$5+Hoja1!$D$5</f>
        <v>21</v>
      </c>
      <c r="V20">
        <f ca="1">$B20+V$5+Hoja1!$D$5</f>
        <v>21</v>
      </c>
      <c r="W20">
        <f ca="1">$B20+W$5+Hoja1!$D$5</f>
        <v>21</v>
      </c>
      <c r="X20">
        <f ca="1">$B20+X$5+Hoja1!$D$5</f>
        <v>21</v>
      </c>
      <c r="Y20">
        <f ca="1">$B20+Y$5+Hoja1!$D$5</f>
        <v>21</v>
      </c>
      <c r="Z20">
        <f ca="1">$B20+Z$5+Hoja1!$D$5</f>
        <v>26</v>
      </c>
      <c r="AA20">
        <f ca="1">$B20+AA$5+Hoja1!$D$5</f>
        <v>26</v>
      </c>
      <c r="AB20">
        <f ca="1">$B20+AB$5+Hoja1!$D$5</f>
        <v>24</v>
      </c>
      <c r="AC20">
        <f ca="1">$B20+AC$5+Hoja1!$D$5</f>
        <v>25</v>
      </c>
      <c r="AD20">
        <f ca="1">$B20+AD$5+Hoja1!$D$5</f>
        <v>25</v>
      </c>
      <c r="AE20">
        <f ca="1">$B20+AE$5+Hoja1!$D$5</f>
        <v>25</v>
      </c>
      <c r="AF20">
        <f ca="1">$B20+AF$5+Hoja1!$D$5</f>
        <v>23</v>
      </c>
      <c r="AG20">
        <f ca="1">$B20+AG$5+Hoja1!$D$5</f>
        <v>21</v>
      </c>
      <c r="AH20">
        <f ca="1">$B20+AH$5+Hoja1!$D$5</f>
        <v>23</v>
      </c>
      <c r="AI20">
        <f ca="1">$B20+AI$5+Hoja1!$D$5</f>
        <v>26</v>
      </c>
      <c r="AJ20">
        <f ca="1">$B20+AJ$5+Hoja1!$D$5</f>
        <v>23</v>
      </c>
      <c r="AK20">
        <f ca="1">$B20+AK$5+Hoja1!$D$5</f>
        <v>21</v>
      </c>
      <c r="AL20">
        <f ca="1">$B20+AL$5+Hoja1!$D$5</f>
        <v>21</v>
      </c>
      <c r="AM20">
        <f ca="1">$B20+AM$5+Hoja1!$D$5</f>
        <v>25</v>
      </c>
      <c r="AN20">
        <f ca="1">$B20+AN$5+Hoja1!$D$5</f>
        <v>25</v>
      </c>
      <c r="AO20">
        <f ca="1">$B20+AO$5+Hoja1!$D$5</f>
        <v>23</v>
      </c>
      <c r="AP20">
        <f ca="1">$B20+AP$5+Hoja1!$D$5</f>
        <v>25</v>
      </c>
      <c r="AQ20">
        <f ca="1">$B20+AQ$5+Hoja1!$D$5</f>
        <v>25</v>
      </c>
      <c r="AR20">
        <f ca="1">$B20+AR$5+Hoja1!$D$5</f>
        <v>23</v>
      </c>
      <c r="AS20">
        <f ca="1">$B20+AS$5+Hoja1!$D$5</f>
        <v>21</v>
      </c>
      <c r="AT20">
        <f ca="1">$B20+AT$5+Hoja1!$D$5</f>
        <v>24</v>
      </c>
      <c r="AU20">
        <f ca="1">$B20+AU$5+Hoja1!$D$5</f>
        <v>21</v>
      </c>
      <c r="AV20">
        <f ca="1">$B20+AV$5+Hoja1!$D$5</f>
        <v>21</v>
      </c>
      <c r="AW20">
        <f ca="1">$B20+AW$5+Hoja1!$D$5</f>
        <v>19</v>
      </c>
      <c r="AX20">
        <f ca="1">$B20+AX$5+Hoja1!$D$5</f>
        <v>20</v>
      </c>
      <c r="AY20">
        <f ca="1">$B20+AY$5+Hoja1!$D$5</f>
        <v>20</v>
      </c>
      <c r="AZ20">
        <f ca="1">$B20+AZ$5+Hoja1!$D$5</f>
        <v>16</v>
      </c>
      <c r="BA20">
        <f ca="1">$B20+BA$5+Hoja1!$D$5</f>
        <v>24</v>
      </c>
      <c r="BB20">
        <f ca="1">$B20+BB$5+Hoja1!$D$5</f>
        <v>24</v>
      </c>
      <c r="BC20">
        <f ca="1">$B20+BC$5+Hoja1!$D$5</f>
        <v>24</v>
      </c>
      <c r="BD20">
        <f ca="1">$B20+BD$5+Hoja1!$D$5</f>
        <v>24</v>
      </c>
      <c r="BE20">
        <f ca="1">$B20+BE$5+Hoja1!$D$5</f>
        <v>24</v>
      </c>
      <c r="BF20">
        <f ca="1">$B20+BF$5+Hoja1!$D$5</f>
        <v>24</v>
      </c>
      <c r="BG20">
        <f ca="1">$B20+BG$5+Hoja1!$D$5</f>
        <v>24</v>
      </c>
      <c r="BH20">
        <f ca="1">$B20+BH$5+Hoja1!$D$5</f>
        <v>24</v>
      </c>
      <c r="BI20">
        <f ca="1">$B20+BI$5+Hoja1!$D$5</f>
        <v>19</v>
      </c>
    </row>
    <row r="21" spans="1:61" x14ac:dyDescent="0.25">
      <c r="A21" t="s">
        <v>95</v>
      </c>
      <c r="B21">
        <v>4</v>
      </c>
      <c r="C21">
        <f ca="1">$B21+C$5+Hoja1!$D$5</f>
        <v>15</v>
      </c>
      <c r="D21">
        <f ca="1">$B21+D$5+Hoja1!$D$5</f>
        <v>12</v>
      </c>
      <c r="E21">
        <f ca="1">$B21+E$5+Hoja1!$D$5</f>
        <v>12</v>
      </c>
      <c r="F21">
        <f ca="1">$B21+F$5+Hoja1!$D$5</f>
        <v>12</v>
      </c>
      <c r="G21">
        <f ca="1">$B21+G$5+Hoja1!$D$5</f>
        <v>17</v>
      </c>
      <c r="H21">
        <f ca="1">$B21+H$5+Hoja1!$D$5</f>
        <v>19</v>
      </c>
      <c r="I21">
        <f ca="1">$B21+I$5+Hoja1!$D$5</f>
        <v>17</v>
      </c>
      <c r="J21">
        <f ca="1">$B21+J$5+Hoja1!$D$5</f>
        <v>18</v>
      </c>
      <c r="K21">
        <f ca="1">$B21+K$5+Hoja1!$D$5</f>
        <v>19</v>
      </c>
      <c r="L21">
        <f ca="1">$B21+L$5+Hoja1!$D$5</f>
        <v>7</v>
      </c>
      <c r="M21">
        <f ca="1">$B21+M$5+Hoja1!$D$5</f>
        <v>7</v>
      </c>
      <c r="N21">
        <f ca="1">$B21+N$5+Hoja1!$D$5</f>
        <v>17</v>
      </c>
      <c r="O21">
        <f ca="1">$B21+O$5+Hoja1!$D$5</f>
        <v>19</v>
      </c>
      <c r="P21">
        <f ca="1">$B21+P$5+Hoja1!$D$5</f>
        <v>15</v>
      </c>
      <c r="Q21">
        <f ca="1">$B21+Q$5+Hoja1!$D$5</f>
        <v>16</v>
      </c>
      <c r="R21">
        <f ca="1">$B21+R$5+Hoja1!$D$5</f>
        <v>15</v>
      </c>
      <c r="S21">
        <f ca="1">$B21+S$5+Hoja1!$D$5</f>
        <v>15</v>
      </c>
      <c r="T21">
        <f ca="1">$B21+T$5+Hoja1!$D$5</f>
        <v>15</v>
      </c>
      <c r="U21">
        <f ca="1">$B21+U$5+Hoja1!$D$5</f>
        <v>15</v>
      </c>
      <c r="V21">
        <f ca="1">$B21+V$5+Hoja1!$D$5</f>
        <v>15</v>
      </c>
      <c r="W21">
        <f ca="1">$B21+W$5+Hoja1!$D$5</f>
        <v>15</v>
      </c>
      <c r="X21">
        <f ca="1">$B21+X$5+Hoja1!$D$5</f>
        <v>15</v>
      </c>
      <c r="Y21">
        <f ca="1">$B21+Y$5+Hoja1!$D$5</f>
        <v>15</v>
      </c>
      <c r="Z21">
        <f ca="1">$B21+Z$5+Hoja1!$D$5</f>
        <v>20</v>
      </c>
      <c r="AA21">
        <f ca="1">$B21+AA$5+Hoja1!$D$5</f>
        <v>20</v>
      </c>
      <c r="AB21">
        <f ca="1">$B21+AB$5+Hoja1!$D$5</f>
        <v>18</v>
      </c>
      <c r="AC21">
        <f ca="1">$B21+AC$5+Hoja1!$D$5</f>
        <v>19</v>
      </c>
      <c r="AD21">
        <f ca="1">$B21+AD$5+Hoja1!$D$5</f>
        <v>19</v>
      </c>
      <c r="AE21">
        <f ca="1">$B21+AE$5+Hoja1!$D$5</f>
        <v>19</v>
      </c>
      <c r="AF21">
        <f ca="1">$B21+AF$5+Hoja1!$D$5</f>
        <v>17</v>
      </c>
      <c r="AG21">
        <f ca="1">$B21+AG$5+Hoja1!$D$5</f>
        <v>15</v>
      </c>
      <c r="AH21">
        <f ca="1">$B21+AH$5+Hoja1!$D$5</f>
        <v>17</v>
      </c>
      <c r="AI21">
        <f ca="1">$B21+AI$5+Hoja1!$D$5</f>
        <v>20</v>
      </c>
      <c r="AJ21">
        <f ca="1">$B21+AJ$5+Hoja1!$D$5</f>
        <v>17</v>
      </c>
      <c r="AK21">
        <f ca="1">$B21+AK$5+Hoja1!$D$5</f>
        <v>15</v>
      </c>
      <c r="AL21">
        <f ca="1">$B21+AL$5+Hoja1!$D$5</f>
        <v>15</v>
      </c>
      <c r="AM21">
        <f ca="1">$B21+AM$5+Hoja1!$D$5</f>
        <v>19</v>
      </c>
      <c r="AN21">
        <f ca="1">$B21+AN$5+Hoja1!$D$5</f>
        <v>19</v>
      </c>
      <c r="AO21">
        <f ca="1">$B21+AO$5+Hoja1!$D$5</f>
        <v>17</v>
      </c>
      <c r="AP21">
        <f ca="1">$B21+AP$5+Hoja1!$D$5</f>
        <v>19</v>
      </c>
      <c r="AQ21">
        <f ca="1">$B21+AQ$5+Hoja1!$D$5</f>
        <v>19</v>
      </c>
      <c r="AR21">
        <f ca="1">$B21+AR$5+Hoja1!$D$5</f>
        <v>17</v>
      </c>
      <c r="AS21">
        <f ca="1">$B21+AS$5+Hoja1!$D$5</f>
        <v>15</v>
      </c>
      <c r="AT21">
        <f ca="1">$B21+AT$5+Hoja1!$D$5</f>
        <v>18</v>
      </c>
      <c r="AU21">
        <f ca="1">$B21+AU$5+Hoja1!$D$5</f>
        <v>15</v>
      </c>
      <c r="AV21">
        <f ca="1">$B21+AV$5+Hoja1!$D$5</f>
        <v>15</v>
      </c>
      <c r="AW21">
        <f ca="1">$B21+AW$5+Hoja1!$D$5</f>
        <v>13</v>
      </c>
      <c r="AX21">
        <f ca="1">$B21+AX$5+Hoja1!$D$5</f>
        <v>14</v>
      </c>
      <c r="AY21">
        <f ca="1">$B21+AY$5+Hoja1!$D$5</f>
        <v>14</v>
      </c>
      <c r="AZ21">
        <f ca="1">$B21+AZ$5+Hoja1!$D$5</f>
        <v>10</v>
      </c>
      <c r="BA21">
        <f ca="1">$B21+BA$5+Hoja1!$D$5</f>
        <v>18</v>
      </c>
      <c r="BB21">
        <f ca="1">$B21+BB$5+Hoja1!$D$5</f>
        <v>18</v>
      </c>
      <c r="BC21">
        <f ca="1">$B21+BC$5+Hoja1!$D$5</f>
        <v>18</v>
      </c>
      <c r="BD21">
        <f ca="1">$B21+BD$5+Hoja1!$D$5</f>
        <v>18</v>
      </c>
      <c r="BE21">
        <f ca="1">$B21+BE$5+Hoja1!$D$5</f>
        <v>18</v>
      </c>
      <c r="BF21">
        <f ca="1">$B21+BF$5+Hoja1!$D$5</f>
        <v>18</v>
      </c>
      <c r="BG21">
        <f ca="1">$B21+BG$5+Hoja1!$D$5</f>
        <v>18</v>
      </c>
      <c r="BH21">
        <f ca="1">$B21+BH$5+Hoja1!$D$5</f>
        <v>18</v>
      </c>
      <c r="BI21">
        <f ca="1">$B21+BI$5+Hoja1!$D$5</f>
        <v>13</v>
      </c>
    </row>
    <row r="22" spans="1:61" x14ac:dyDescent="0.25">
      <c r="A22" t="s">
        <v>97</v>
      </c>
      <c r="B22">
        <v>8</v>
      </c>
      <c r="C22">
        <f ca="1">$B22+C$5+Hoja1!$D$5</f>
        <v>19</v>
      </c>
      <c r="D22">
        <f ca="1">$B22+D$5+Hoja1!$D$5</f>
        <v>16</v>
      </c>
      <c r="E22">
        <f ca="1">$B22+E$5+Hoja1!$D$5</f>
        <v>16</v>
      </c>
      <c r="F22">
        <f ca="1">$B22+F$5+Hoja1!$D$5</f>
        <v>16</v>
      </c>
      <c r="G22">
        <f ca="1">$B22+G$5+Hoja1!$D$5</f>
        <v>21</v>
      </c>
      <c r="H22">
        <f ca="1">$B22+H$5+Hoja1!$D$5</f>
        <v>23</v>
      </c>
      <c r="I22">
        <f ca="1">$B22+I$5+Hoja1!$D$5</f>
        <v>21</v>
      </c>
      <c r="J22">
        <f ca="1">$B22+J$5+Hoja1!$D$5</f>
        <v>22</v>
      </c>
      <c r="K22">
        <f ca="1">$B22+K$5+Hoja1!$D$5</f>
        <v>23</v>
      </c>
      <c r="L22">
        <f ca="1">$B22+L$5+Hoja1!$D$5</f>
        <v>11</v>
      </c>
      <c r="M22">
        <f ca="1">$B22+M$5+Hoja1!$D$5</f>
        <v>11</v>
      </c>
      <c r="N22">
        <f ca="1">$B22+N$5+Hoja1!$D$5</f>
        <v>21</v>
      </c>
      <c r="O22">
        <f ca="1">$B22+O$5+Hoja1!$D$5</f>
        <v>23</v>
      </c>
      <c r="P22">
        <f ca="1">$B22+P$5+Hoja1!$D$5</f>
        <v>19</v>
      </c>
      <c r="Q22">
        <f ca="1">$B22+Q$5+Hoja1!$D$5</f>
        <v>20</v>
      </c>
      <c r="R22">
        <f ca="1">$B22+R$5+Hoja1!$D$5</f>
        <v>19</v>
      </c>
      <c r="S22">
        <f ca="1">$B22+S$5+Hoja1!$D$5</f>
        <v>19</v>
      </c>
      <c r="T22">
        <f ca="1">$B22+T$5+Hoja1!$D$5</f>
        <v>19</v>
      </c>
      <c r="U22">
        <f ca="1">$B22+U$5+Hoja1!$D$5</f>
        <v>19</v>
      </c>
      <c r="V22">
        <f ca="1">$B22+V$5+Hoja1!$D$5</f>
        <v>19</v>
      </c>
      <c r="W22">
        <f ca="1">$B22+W$5+Hoja1!$D$5</f>
        <v>19</v>
      </c>
      <c r="X22">
        <f ca="1">$B22+X$5+Hoja1!$D$5</f>
        <v>19</v>
      </c>
      <c r="Y22">
        <f ca="1">$B22+Y$5+Hoja1!$D$5</f>
        <v>19</v>
      </c>
      <c r="Z22">
        <f ca="1">$B22+Z$5+Hoja1!$D$5</f>
        <v>24</v>
      </c>
      <c r="AA22">
        <f ca="1">$B22+AA$5+Hoja1!$D$5</f>
        <v>24</v>
      </c>
      <c r="AB22">
        <f ca="1">$B22+AB$5+Hoja1!$D$5</f>
        <v>22</v>
      </c>
      <c r="AC22">
        <f ca="1">$B22+AC$5+Hoja1!$D$5</f>
        <v>23</v>
      </c>
      <c r="AD22">
        <f ca="1">$B22+AD$5+Hoja1!$D$5</f>
        <v>23</v>
      </c>
      <c r="AE22">
        <f ca="1">$B22+AE$5+Hoja1!$D$5</f>
        <v>23</v>
      </c>
      <c r="AF22">
        <f ca="1">$B22+AF$5+Hoja1!$D$5</f>
        <v>21</v>
      </c>
      <c r="AG22">
        <f ca="1">$B22+AG$5+Hoja1!$D$5</f>
        <v>19</v>
      </c>
      <c r="AH22">
        <f ca="1">$B22+AH$5+Hoja1!$D$5</f>
        <v>21</v>
      </c>
      <c r="AI22">
        <f ca="1">$B22+AI$5+Hoja1!$D$5</f>
        <v>24</v>
      </c>
      <c r="AJ22">
        <f ca="1">$B22+AJ$5+Hoja1!$D$5</f>
        <v>21</v>
      </c>
      <c r="AK22">
        <f ca="1">$B22+AK$5+Hoja1!$D$5</f>
        <v>19</v>
      </c>
      <c r="AL22">
        <f ca="1">$B22+AL$5+Hoja1!$D$5</f>
        <v>19</v>
      </c>
      <c r="AM22">
        <f ca="1">$B22+AM$5+Hoja1!$D$5</f>
        <v>23</v>
      </c>
      <c r="AN22">
        <f ca="1">$B22+AN$5+Hoja1!$D$5</f>
        <v>23</v>
      </c>
      <c r="AO22">
        <f ca="1">$B22+AO$5+Hoja1!$D$5</f>
        <v>21</v>
      </c>
      <c r="AP22">
        <f ca="1">$B22+AP$5+Hoja1!$D$5</f>
        <v>23</v>
      </c>
      <c r="AQ22">
        <f ca="1">$B22+AQ$5+Hoja1!$D$5</f>
        <v>23</v>
      </c>
      <c r="AR22">
        <f ca="1">$B22+AR$5+Hoja1!$D$5</f>
        <v>21</v>
      </c>
      <c r="AS22">
        <f ca="1">$B22+AS$5+Hoja1!$D$5</f>
        <v>19</v>
      </c>
      <c r="AT22">
        <f ca="1">$B22+AT$5+Hoja1!$D$5</f>
        <v>22</v>
      </c>
      <c r="AU22">
        <f ca="1">$B22+AU$5+Hoja1!$D$5</f>
        <v>19</v>
      </c>
      <c r="AV22">
        <f ca="1">$B22+AV$5+Hoja1!$D$5</f>
        <v>19</v>
      </c>
      <c r="AW22">
        <f ca="1">$B22+AW$5+Hoja1!$D$5</f>
        <v>17</v>
      </c>
      <c r="AX22">
        <f ca="1">$B22+AX$5+Hoja1!$D$5</f>
        <v>18</v>
      </c>
      <c r="AY22">
        <f ca="1">$B22+AY$5+Hoja1!$D$5</f>
        <v>18</v>
      </c>
      <c r="AZ22">
        <f ca="1">$B22+AZ$5+Hoja1!$D$5</f>
        <v>14</v>
      </c>
      <c r="BA22">
        <f ca="1">$B22+BA$5+Hoja1!$D$5</f>
        <v>22</v>
      </c>
      <c r="BB22">
        <f ca="1">$B22+BB$5+Hoja1!$D$5</f>
        <v>22</v>
      </c>
      <c r="BC22">
        <f ca="1">$B22+BC$5+Hoja1!$D$5</f>
        <v>22</v>
      </c>
      <c r="BD22">
        <f ca="1">$B22+BD$5+Hoja1!$D$5</f>
        <v>22</v>
      </c>
      <c r="BE22">
        <f ca="1">$B22+BE$5+Hoja1!$D$5</f>
        <v>22</v>
      </c>
      <c r="BF22">
        <f ca="1">$B22+BF$5+Hoja1!$D$5</f>
        <v>22</v>
      </c>
      <c r="BG22">
        <f ca="1">$B22+BG$5+Hoja1!$D$5</f>
        <v>22</v>
      </c>
      <c r="BH22">
        <f ca="1">$B22+BH$5+Hoja1!$D$5</f>
        <v>22</v>
      </c>
      <c r="BI22">
        <f ca="1">$B22+BI$5+Hoja1!$D$5</f>
        <v>17</v>
      </c>
    </row>
    <row r="23" spans="1:61" x14ac:dyDescent="0.25">
      <c r="A23" t="s">
        <v>96</v>
      </c>
      <c r="B23">
        <v>4</v>
      </c>
      <c r="C23">
        <f ca="1">$B23+C$5+Hoja1!$D$5</f>
        <v>15</v>
      </c>
      <c r="D23">
        <f ca="1">$B23+D$5+Hoja1!$D$5</f>
        <v>12</v>
      </c>
      <c r="E23">
        <f ca="1">$B23+E$5+Hoja1!$D$5</f>
        <v>12</v>
      </c>
      <c r="F23">
        <f ca="1">$B23+F$5+Hoja1!$D$5</f>
        <v>12</v>
      </c>
      <c r="G23">
        <f ca="1">$B23+G$5+Hoja1!$D$5</f>
        <v>17</v>
      </c>
      <c r="H23">
        <f ca="1">$B23+H$5+Hoja1!$D$5</f>
        <v>19</v>
      </c>
      <c r="I23">
        <f ca="1">$B23+I$5+Hoja1!$D$5</f>
        <v>17</v>
      </c>
      <c r="J23">
        <f ca="1">$B23+J$5+Hoja1!$D$5</f>
        <v>18</v>
      </c>
      <c r="K23">
        <f ca="1">$B23+K$5+Hoja1!$D$5</f>
        <v>19</v>
      </c>
      <c r="L23">
        <f ca="1">$B23+L$5+Hoja1!$D$5</f>
        <v>7</v>
      </c>
      <c r="M23">
        <f ca="1">$B23+M$5+Hoja1!$D$5</f>
        <v>7</v>
      </c>
      <c r="N23">
        <f ca="1">$B23+N$5+Hoja1!$D$5</f>
        <v>17</v>
      </c>
      <c r="O23">
        <f ca="1">$B23+O$5+Hoja1!$D$5</f>
        <v>19</v>
      </c>
      <c r="P23">
        <f ca="1">$B23+P$5+Hoja1!$D$5</f>
        <v>15</v>
      </c>
      <c r="Q23">
        <f ca="1">$B23+Q$5+Hoja1!$D$5</f>
        <v>16</v>
      </c>
      <c r="R23">
        <f ca="1">$B23+R$5+Hoja1!$D$5</f>
        <v>15</v>
      </c>
      <c r="S23">
        <f ca="1">$B23+S$5+Hoja1!$D$5</f>
        <v>15</v>
      </c>
      <c r="T23">
        <f ca="1">$B23+T$5+Hoja1!$D$5</f>
        <v>15</v>
      </c>
      <c r="U23">
        <f ca="1">$B23+U$5+Hoja1!$D$5</f>
        <v>15</v>
      </c>
      <c r="V23">
        <f ca="1">$B23+V$5+Hoja1!$D$5</f>
        <v>15</v>
      </c>
      <c r="W23">
        <f ca="1">$B23+W$5+Hoja1!$D$5</f>
        <v>15</v>
      </c>
      <c r="X23">
        <f ca="1">$B23+X$5+Hoja1!$D$5</f>
        <v>15</v>
      </c>
      <c r="Y23">
        <f ca="1">$B23+Y$5+Hoja1!$D$5</f>
        <v>15</v>
      </c>
      <c r="Z23">
        <f ca="1">$B23+Z$5+Hoja1!$D$5</f>
        <v>20</v>
      </c>
      <c r="AA23">
        <f ca="1">$B23+AA$5+Hoja1!$D$5</f>
        <v>20</v>
      </c>
      <c r="AB23">
        <f ca="1">$B23+AB$5+Hoja1!$D$5</f>
        <v>18</v>
      </c>
      <c r="AC23">
        <f ca="1">$B23+AC$5+Hoja1!$D$5</f>
        <v>19</v>
      </c>
      <c r="AD23">
        <f ca="1">$B23+AD$5+Hoja1!$D$5</f>
        <v>19</v>
      </c>
      <c r="AE23">
        <f ca="1">$B23+AE$5+Hoja1!$D$5</f>
        <v>19</v>
      </c>
      <c r="AF23">
        <f ca="1">$B23+AF$5+Hoja1!$D$5</f>
        <v>17</v>
      </c>
      <c r="AG23">
        <f ca="1">$B23+AG$5+Hoja1!$D$5</f>
        <v>15</v>
      </c>
      <c r="AH23">
        <f ca="1">$B23+AH$5+Hoja1!$D$5</f>
        <v>17</v>
      </c>
      <c r="AI23">
        <f ca="1">$B23+AI$5+Hoja1!$D$5</f>
        <v>20</v>
      </c>
      <c r="AJ23">
        <f ca="1">$B23+AJ$5+Hoja1!$D$5</f>
        <v>17</v>
      </c>
      <c r="AK23">
        <f ca="1">$B23+AK$5+Hoja1!$D$5</f>
        <v>15</v>
      </c>
      <c r="AL23">
        <f ca="1">$B23+AL$5+Hoja1!$D$5</f>
        <v>15</v>
      </c>
      <c r="AM23">
        <f ca="1">$B23+AM$5+Hoja1!$D$5</f>
        <v>19</v>
      </c>
      <c r="AN23">
        <f ca="1">$B23+AN$5+Hoja1!$D$5</f>
        <v>19</v>
      </c>
      <c r="AO23">
        <f ca="1">$B23+AO$5+Hoja1!$D$5</f>
        <v>17</v>
      </c>
      <c r="AP23">
        <f ca="1">$B23+AP$5+Hoja1!$D$5</f>
        <v>19</v>
      </c>
      <c r="AQ23">
        <f ca="1">$B23+AQ$5+Hoja1!$D$5</f>
        <v>19</v>
      </c>
      <c r="AR23">
        <f ca="1">$B23+AR$5+Hoja1!$D$5</f>
        <v>17</v>
      </c>
      <c r="AS23">
        <f ca="1">$B23+AS$5+Hoja1!$D$5</f>
        <v>15</v>
      </c>
      <c r="AT23">
        <f ca="1">$B23+AT$5+Hoja1!$D$5</f>
        <v>18</v>
      </c>
      <c r="AU23">
        <f ca="1">$B23+AU$5+Hoja1!$D$5</f>
        <v>15</v>
      </c>
      <c r="AV23">
        <f ca="1">$B23+AV$5+Hoja1!$D$5</f>
        <v>15</v>
      </c>
      <c r="AW23">
        <f ca="1">$B23+AW$5+Hoja1!$D$5</f>
        <v>13</v>
      </c>
      <c r="AX23">
        <f ca="1">$B23+AX$5+Hoja1!$D$5</f>
        <v>14</v>
      </c>
      <c r="AY23">
        <f ca="1">$B23+AY$5+Hoja1!$D$5</f>
        <v>14</v>
      </c>
      <c r="AZ23">
        <f ca="1">$B23+AZ$5+Hoja1!$D$5</f>
        <v>10</v>
      </c>
      <c r="BA23">
        <f ca="1">$B23+BA$5+Hoja1!$D$5</f>
        <v>18</v>
      </c>
      <c r="BB23">
        <f ca="1">$B23+BB$5+Hoja1!$D$5</f>
        <v>18</v>
      </c>
      <c r="BC23">
        <f ca="1">$B23+BC$5+Hoja1!$D$5</f>
        <v>18</v>
      </c>
      <c r="BD23">
        <f ca="1">$B23+BD$5+Hoja1!$D$5</f>
        <v>18</v>
      </c>
      <c r="BE23">
        <f ca="1">$B23+BE$5+Hoja1!$D$5</f>
        <v>18</v>
      </c>
      <c r="BF23">
        <f ca="1">$B23+BF$5+Hoja1!$D$5</f>
        <v>18</v>
      </c>
      <c r="BG23">
        <f ca="1">$B23+BG$5+Hoja1!$D$5</f>
        <v>18</v>
      </c>
      <c r="BH23">
        <f ca="1">$B23+BH$5+Hoja1!$D$5</f>
        <v>18</v>
      </c>
      <c r="BI23">
        <f ca="1">$B23+BI$5+Hoja1!$D$5</f>
        <v>13</v>
      </c>
    </row>
    <row r="24" spans="1:61" x14ac:dyDescent="0.25">
      <c r="A24" t="s">
        <v>98</v>
      </c>
      <c r="B24">
        <v>8</v>
      </c>
      <c r="C24">
        <f ca="1">$B24+C$5+Hoja1!$D$5</f>
        <v>19</v>
      </c>
      <c r="D24">
        <f ca="1">$B24+D$5+Hoja1!$D$5</f>
        <v>16</v>
      </c>
      <c r="E24">
        <f ca="1">$B24+E$5+Hoja1!$D$5</f>
        <v>16</v>
      </c>
      <c r="F24">
        <f ca="1">$B24+F$5+Hoja1!$D$5</f>
        <v>16</v>
      </c>
      <c r="G24">
        <f ca="1">$B24+G$5+Hoja1!$D$5</f>
        <v>21</v>
      </c>
      <c r="H24">
        <f ca="1">$B24+H$5+Hoja1!$D$5</f>
        <v>23</v>
      </c>
      <c r="I24">
        <f ca="1">$B24+I$5+Hoja1!$D$5</f>
        <v>21</v>
      </c>
      <c r="J24">
        <f ca="1">$B24+J$5+Hoja1!$D$5</f>
        <v>22</v>
      </c>
      <c r="K24">
        <f ca="1">$B24+K$5+Hoja1!$D$5</f>
        <v>23</v>
      </c>
      <c r="L24">
        <f ca="1">$B24+L$5+Hoja1!$D$5</f>
        <v>11</v>
      </c>
      <c r="M24">
        <f ca="1">$B24+M$5+Hoja1!$D$5</f>
        <v>11</v>
      </c>
      <c r="N24">
        <f ca="1">$B24+N$5+Hoja1!$D$5</f>
        <v>21</v>
      </c>
      <c r="O24">
        <f ca="1">$B24+O$5+Hoja1!$D$5</f>
        <v>23</v>
      </c>
      <c r="P24">
        <f ca="1">$B24+P$5+Hoja1!$D$5</f>
        <v>19</v>
      </c>
      <c r="Q24">
        <f ca="1">$B24+Q$5+Hoja1!$D$5</f>
        <v>20</v>
      </c>
      <c r="R24">
        <f ca="1">$B24+R$5+Hoja1!$D$5</f>
        <v>19</v>
      </c>
      <c r="S24">
        <f ca="1">$B24+S$5+Hoja1!$D$5</f>
        <v>19</v>
      </c>
      <c r="T24">
        <f ca="1">$B24+T$5+Hoja1!$D$5</f>
        <v>19</v>
      </c>
      <c r="U24">
        <f ca="1">$B24+U$5+Hoja1!$D$5</f>
        <v>19</v>
      </c>
      <c r="V24">
        <f ca="1">$B24+V$5+Hoja1!$D$5</f>
        <v>19</v>
      </c>
      <c r="W24">
        <f ca="1">$B24+W$5+Hoja1!$D$5</f>
        <v>19</v>
      </c>
      <c r="X24">
        <f ca="1">$B24+X$5+Hoja1!$D$5</f>
        <v>19</v>
      </c>
      <c r="Y24">
        <f ca="1">$B24+Y$5+Hoja1!$D$5</f>
        <v>19</v>
      </c>
      <c r="Z24">
        <f ca="1">$B24+Z$5+Hoja1!$D$5</f>
        <v>24</v>
      </c>
      <c r="AA24">
        <f ca="1">$B24+AA$5+Hoja1!$D$5</f>
        <v>24</v>
      </c>
      <c r="AB24">
        <f ca="1">$B24+AB$5+Hoja1!$D$5</f>
        <v>22</v>
      </c>
      <c r="AC24">
        <f ca="1">$B24+AC$5+Hoja1!$D$5</f>
        <v>23</v>
      </c>
      <c r="AD24">
        <f ca="1">$B24+AD$5+Hoja1!$D$5</f>
        <v>23</v>
      </c>
      <c r="AE24">
        <f ca="1">$B24+AE$5+Hoja1!$D$5</f>
        <v>23</v>
      </c>
      <c r="AF24">
        <f ca="1">$B24+AF$5+Hoja1!$D$5</f>
        <v>21</v>
      </c>
      <c r="AG24">
        <f ca="1">$B24+AG$5+Hoja1!$D$5</f>
        <v>19</v>
      </c>
      <c r="AH24">
        <f ca="1">$B24+AH$5+Hoja1!$D$5</f>
        <v>21</v>
      </c>
      <c r="AI24">
        <f ca="1">$B24+AI$5+Hoja1!$D$5</f>
        <v>24</v>
      </c>
      <c r="AJ24">
        <f ca="1">$B24+AJ$5+Hoja1!$D$5</f>
        <v>21</v>
      </c>
      <c r="AK24">
        <f ca="1">$B24+AK$5+Hoja1!$D$5</f>
        <v>19</v>
      </c>
      <c r="AL24">
        <f ca="1">$B24+AL$5+Hoja1!$D$5</f>
        <v>19</v>
      </c>
      <c r="AM24">
        <f ca="1">$B24+AM$5+Hoja1!$D$5</f>
        <v>23</v>
      </c>
      <c r="AN24">
        <f ca="1">$B24+AN$5+Hoja1!$D$5</f>
        <v>23</v>
      </c>
      <c r="AO24">
        <f ca="1">$B24+AO$5+Hoja1!$D$5</f>
        <v>21</v>
      </c>
      <c r="AP24">
        <f ca="1">$B24+AP$5+Hoja1!$D$5</f>
        <v>23</v>
      </c>
      <c r="AQ24">
        <f ca="1">$B24+AQ$5+Hoja1!$D$5</f>
        <v>23</v>
      </c>
      <c r="AR24">
        <f ca="1">$B24+AR$5+Hoja1!$D$5</f>
        <v>21</v>
      </c>
      <c r="AS24">
        <f ca="1">$B24+AS$5+Hoja1!$D$5</f>
        <v>19</v>
      </c>
      <c r="AT24">
        <f ca="1">$B24+AT$5+Hoja1!$D$5</f>
        <v>22</v>
      </c>
      <c r="AU24">
        <f ca="1">$B24+AU$5+Hoja1!$D$5</f>
        <v>19</v>
      </c>
      <c r="AV24">
        <f ca="1">$B24+AV$5+Hoja1!$D$5</f>
        <v>19</v>
      </c>
      <c r="AW24">
        <f ca="1">$B24+AW$5+Hoja1!$D$5</f>
        <v>17</v>
      </c>
      <c r="AX24">
        <f ca="1">$B24+AX$5+Hoja1!$D$5</f>
        <v>18</v>
      </c>
      <c r="AY24">
        <f ca="1">$B24+AY$5+Hoja1!$D$5</f>
        <v>18</v>
      </c>
      <c r="AZ24">
        <f ca="1">$B24+AZ$5+Hoja1!$D$5</f>
        <v>14</v>
      </c>
      <c r="BA24">
        <f ca="1">$B24+BA$5+Hoja1!$D$5</f>
        <v>22</v>
      </c>
      <c r="BB24">
        <f ca="1">$B24+BB$5+Hoja1!$D$5</f>
        <v>22</v>
      </c>
      <c r="BC24">
        <f ca="1">$B24+BC$5+Hoja1!$D$5</f>
        <v>22</v>
      </c>
      <c r="BD24">
        <f ca="1">$B24+BD$5+Hoja1!$D$5</f>
        <v>22</v>
      </c>
      <c r="BE24">
        <f ca="1">$B24+BE$5+Hoja1!$D$5</f>
        <v>22</v>
      </c>
      <c r="BF24">
        <f ca="1">$B24+BF$5+Hoja1!$D$5</f>
        <v>22</v>
      </c>
      <c r="BG24">
        <f ca="1">$B24+BG$5+Hoja1!$D$5</f>
        <v>22</v>
      </c>
      <c r="BH24">
        <f ca="1">$B24+BH$5+Hoja1!$D$5</f>
        <v>22</v>
      </c>
      <c r="BI24">
        <f ca="1">$B24+BI$5+Hoja1!$D$5</f>
        <v>17</v>
      </c>
    </row>
    <row r="25" spans="1:61" x14ac:dyDescent="0.25">
      <c r="A25" t="s">
        <v>101</v>
      </c>
      <c r="B25">
        <v>11</v>
      </c>
      <c r="C25">
        <f ca="1">$B25+C$5+Hoja1!$D$5</f>
        <v>22</v>
      </c>
      <c r="D25">
        <f ca="1">$B25+D$5+Hoja1!$D$5</f>
        <v>19</v>
      </c>
      <c r="E25">
        <f ca="1">$B25+E$5+Hoja1!$D$5</f>
        <v>19</v>
      </c>
      <c r="F25">
        <f ca="1">$B25+F$5+Hoja1!$D$5</f>
        <v>19</v>
      </c>
      <c r="G25">
        <f ca="1">$B25+G$5+Hoja1!$D$5</f>
        <v>24</v>
      </c>
      <c r="H25">
        <f ca="1">$B25+H$5+Hoja1!$D$5</f>
        <v>26</v>
      </c>
      <c r="I25">
        <f ca="1">$B25+I$5+Hoja1!$D$5</f>
        <v>24</v>
      </c>
      <c r="J25">
        <f ca="1">$B25+J$5+Hoja1!$D$5</f>
        <v>25</v>
      </c>
      <c r="K25">
        <f ca="1">$B25+K$5+Hoja1!$D$5</f>
        <v>26</v>
      </c>
      <c r="L25">
        <f ca="1">$B25+L$5+Hoja1!$D$5</f>
        <v>14</v>
      </c>
      <c r="M25">
        <f ca="1">$B25+M$5+Hoja1!$D$5</f>
        <v>14</v>
      </c>
      <c r="N25">
        <f ca="1">$B25+N$5+Hoja1!$D$5</f>
        <v>24</v>
      </c>
      <c r="O25">
        <f ca="1">$B25+O$5+Hoja1!$D$5</f>
        <v>26</v>
      </c>
      <c r="P25">
        <f ca="1">$B25+P$5+Hoja1!$D$5</f>
        <v>22</v>
      </c>
      <c r="Q25">
        <f ca="1">$B25+Q$5+Hoja1!$D$5</f>
        <v>23</v>
      </c>
      <c r="R25">
        <f ca="1">$B25+R$5+Hoja1!$D$5</f>
        <v>22</v>
      </c>
      <c r="S25">
        <f ca="1">$B25+S$5+Hoja1!$D$5</f>
        <v>22</v>
      </c>
      <c r="T25">
        <f ca="1">$B25+T$5+Hoja1!$D$5</f>
        <v>22</v>
      </c>
      <c r="U25">
        <f ca="1">$B25+U$5+Hoja1!$D$5</f>
        <v>22</v>
      </c>
      <c r="V25">
        <f ca="1">$B25+V$5+Hoja1!$D$5</f>
        <v>22</v>
      </c>
      <c r="W25">
        <f ca="1">$B25+W$5+Hoja1!$D$5</f>
        <v>22</v>
      </c>
      <c r="X25">
        <f ca="1">$B25+X$5+Hoja1!$D$5</f>
        <v>22</v>
      </c>
      <c r="Y25">
        <f ca="1">$B25+Y$5+Hoja1!$D$5</f>
        <v>22</v>
      </c>
      <c r="Z25">
        <f ca="1">$B25+Z$5+Hoja1!$D$5</f>
        <v>27</v>
      </c>
      <c r="AA25">
        <f ca="1">$B25+AA$5+Hoja1!$D$5</f>
        <v>27</v>
      </c>
      <c r="AB25">
        <f ca="1">$B25+AB$5+Hoja1!$D$5</f>
        <v>25</v>
      </c>
      <c r="AC25">
        <f ca="1">$B25+AC$5+Hoja1!$D$5</f>
        <v>26</v>
      </c>
      <c r="AD25">
        <f ca="1">$B25+AD$5+Hoja1!$D$5</f>
        <v>26</v>
      </c>
      <c r="AE25">
        <f ca="1">$B25+AE$5+Hoja1!$D$5</f>
        <v>26</v>
      </c>
      <c r="AF25">
        <f ca="1">$B25+AF$5+Hoja1!$D$5</f>
        <v>24</v>
      </c>
      <c r="AG25">
        <f ca="1">$B25+AG$5+Hoja1!$D$5</f>
        <v>22</v>
      </c>
      <c r="AH25">
        <f ca="1">$B25+AH$5+Hoja1!$D$5</f>
        <v>24</v>
      </c>
      <c r="AI25">
        <f ca="1">$B25+AI$5+Hoja1!$D$5</f>
        <v>27</v>
      </c>
      <c r="AJ25">
        <f ca="1">$B25+AJ$5+Hoja1!$D$5</f>
        <v>24</v>
      </c>
      <c r="AK25">
        <f ca="1">$B25+AK$5+Hoja1!$D$5</f>
        <v>22</v>
      </c>
      <c r="AL25">
        <f ca="1">$B25+AL$5+Hoja1!$D$5</f>
        <v>22</v>
      </c>
      <c r="AM25">
        <f ca="1">$B25+AM$5+Hoja1!$D$5</f>
        <v>26</v>
      </c>
      <c r="AN25">
        <f ca="1">$B25+AN$5+Hoja1!$D$5</f>
        <v>26</v>
      </c>
      <c r="AO25">
        <f ca="1">$B25+AO$5+Hoja1!$D$5</f>
        <v>24</v>
      </c>
      <c r="AP25">
        <f ca="1">$B25+AP$5+Hoja1!$D$5</f>
        <v>26</v>
      </c>
      <c r="AQ25">
        <f ca="1">$B25+AQ$5+Hoja1!$D$5</f>
        <v>26</v>
      </c>
      <c r="AR25">
        <f ca="1">$B25+AR$5+Hoja1!$D$5</f>
        <v>24</v>
      </c>
      <c r="AS25">
        <f ca="1">$B25+AS$5+Hoja1!$D$5</f>
        <v>22</v>
      </c>
      <c r="AT25">
        <f ca="1">$B25+AT$5+Hoja1!$D$5</f>
        <v>25</v>
      </c>
      <c r="AU25">
        <f ca="1">$B25+AU$5+Hoja1!$D$5</f>
        <v>22</v>
      </c>
      <c r="AV25">
        <f ca="1">$B25+AV$5+Hoja1!$D$5</f>
        <v>22</v>
      </c>
      <c r="AW25">
        <f ca="1">$B25+AW$5+Hoja1!$D$5</f>
        <v>20</v>
      </c>
      <c r="AX25">
        <f ca="1">$B25+AX$5+Hoja1!$D$5</f>
        <v>21</v>
      </c>
      <c r="AY25">
        <f ca="1">$B25+AY$5+Hoja1!$D$5</f>
        <v>21</v>
      </c>
      <c r="AZ25">
        <f ca="1">$B25+AZ$5+Hoja1!$D$5</f>
        <v>17</v>
      </c>
      <c r="BA25">
        <f ca="1">$B25+BA$5+Hoja1!$D$5</f>
        <v>25</v>
      </c>
      <c r="BB25">
        <f ca="1">$B25+BB$5+Hoja1!$D$5</f>
        <v>25</v>
      </c>
      <c r="BC25">
        <f ca="1">$B25+BC$5+Hoja1!$D$5</f>
        <v>25</v>
      </c>
      <c r="BD25">
        <f ca="1">$B25+BD$5+Hoja1!$D$5</f>
        <v>25</v>
      </c>
      <c r="BE25">
        <f ca="1">$B25+BE$5+Hoja1!$D$5</f>
        <v>25</v>
      </c>
      <c r="BF25">
        <f ca="1">$B25+BF$5+Hoja1!$D$5</f>
        <v>25</v>
      </c>
      <c r="BG25">
        <f ca="1">$B25+BG$5+Hoja1!$D$5</f>
        <v>25</v>
      </c>
      <c r="BH25">
        <f ca="1">$B25+BH$5+Hoja1!$D$5</f>
        <v>25</v>
      </c>
      <c r="BI25">
        <f ca="1">$B25+BI$5+Hoja1!$D$5</f>
        <v>20</v>
      </c>
    </row>
    <row r="26" spans="1:61" x14ac:dyDescent="0.25">
      <c r="A26" t="s">
        <v>102</v>
      </c>
      <c r="B26">
        <v>16</v>
      </c>
      <c r="C26">
        <f ca="1">$B26+C$5+Hoja1!$D$5</f>
        <v>27</v>
      </c>
      <c r="D26">
        <f ca="1">$B26+D$5+Hoja1!$D$5</f>
        <v>24</v>
      </c>
      <c r="E26">
        <f ca="1">$B26+E$5+Hoja1!$D$5</f>
        <v>24</v>
      </c>
      <c r="F26">
        <f ca="1">$B26+F$5+Hoja1!$D$5</f>
        <v>24</v>
      </c>
      <c r="G26">
        <f ca="1">$B26+G$5+Hoja1!$D$5</f>
        <v>29</v>
      </c>
      <c r="H26">
        <f ca="1">$B26+H$5+Hoja1!$D$5</f>
        <v>31</v>
      </c>
      <c r="I26">
        <f ca="1">$B26+I$5+Hoja1!$D$5</f>
        <v>29</v>
      </c>
      <c r="J26">
        <f ca="1">$B26+J$5+Hoja1!$D$5</f>
        <v>30</v>
      </c>
      <c r="K26">
        <f ca="1">$B26+K$5+Hoja1!$D$5</f>
        <v>31</v>
      </c>
      <c r="L26">
        <f ca="1">$B26+L$5+Hoja1!$D$5</f>
        <v>19</v>
      </c>
      <c r="M26">
        <f ca="1">$B26+M$5+Hoja1!$D$5</f>
        <v>19</v>
      </c>
      <c r="N26">
        <f ca="1">$B26+N$5+Hoja1!$D$5</f>
        <v>29</v>
      </c>
      <c r="O26">
        <f ca="1">$B26+O$5+Hoja1!$D$5</f>
        <v>31</v>
      </c>
      <c r="P26">
        <f ca="1">$B26+P$5+Hoja1!$D$5</f>
        <v>27</v>
      </c>
      <c r="Q26">
        <f ca="1">$B26+Q$5+Hoja1!$D$5</f>
        <v>28</v>
      </c>
      <c r="R26">
        <f ca="1">$B26+R$5+Hoja1!$D$5</f>
        <v>27</v>
      </c>
      <c r="S26">
        <f ca="1">$B26+S$5+Hoja1!$D$5</f>
        <v>27</v>
      </c>
      <c r="T26">
        <f ca="1">$B26+T$5+Hoja1!$D$5</f>
        <v>27</v>
      </c>
      <c r="U26">
        <f ca="1">$B26+U$5+Hoja1!$D$5</f>
        <v>27</v>
      </c>
      <c r="V26">
        <f ca="1">$B26+V$5+Hoja1!$D$5</f>
        <v>27</v>
      </c>
      <c r="W26">
        <f ca="1">$B26+W$5+Hoja1!$D$5</f>
        <v>27</v>
      </c>
      <c r="X26">
        <f ca="1">$B26+X$5+Hoja1!$D$5</f>
        <v>27</v>
      </c>
      <c r="Y26">
        <f ca="1">$B26+Y$5+Hoja1!$D$5</f>
        <v>27</v>
      </c>
      <c r="Z26">
        <f ca="1">$B26+Z$5+Hoja1!$D$5</f>
        <v>32</v>
      </c>
      <c r="AA26">
        <f ca="1">$B26+AA$5+Hoja1!$D$5</f>
        <v>32</v>
      </c>
      <c r="AB26">
        <f ca="1">$B26+AB$5+Hoja1!$D$5</f>
        <v>30</v>
      </c>
      <c r="AC26">
        <f ca="1">$B26+AC$5+Hoja1!$D$5</f>
        <v>31</v>
      </c>
      <c r="AD26">
        <f ca="1">$B26+AD$5+Hoja1!$D$5</f>
        <v>31</v>
      </c>
      <c r="AE26">
        <f ca="1">$B26+AE$5+Hoja1!$D$5</f>
        <v>31</v>
      </c>
      <c r="AF26">
        <f ca="1">$B26+AF$5+Hoja1!$D$5</f>
        <v>29</v>
      </c>
      <c r="AG26">
        <f ca="1">$B26+AG$5+Hoja1!$D$5</f>
        <v>27</v>
      </c>
      <c r="AH26">
        <f ca="1">$B26+AH$5+Hoja1!$D$5</f>
        <v>29</v>
      </c>
      <c r="AI26">
        <f ca="1">$B26+AI$5+Hoja1!$D$5</f>
        <v>32</v>
      </c>
      <c r="AJ26">
        <f ca="1">$B26+AJ$5+Hoja1!$D$5</f>
        <v>29</v>
      </c>
      <c r="AK26">
        <f ca="1">$B26+AK$5+Hoja1!$D$5</f>
        <v>27</v>
      </c>
      <c r="AL26">
        <f ca="1">$B26+AL$5+Hoja1!$D$5</f>
        <v>27</v>
      </c>
      <c r="AM26">
        <f ca="1">$B26+AM$5+Hoja1!$D$5</f>
        <v>31</v>
      </c>
      <c r="AN26">
        <f ca="1">$B26+AN$5+Hoja1!$D$5</f>
        <v>31</v>
      </c>
      <c r="AO26">
        <f ca="1">$B26+AO$5+Hoja1!$D$5</f>
        <v>29</v>
      </c>
      <c r="AP26">
        <f ca="1">$B26+AP$5+Hoja1!$D$5</f>
        <v>31</v>
      </c>
      <c r="AQ26">
        <f ca="1">$B26+AQ$5+Hoja1!$D$5</f>
        <v>31</v>
      </c>
      <c r="AR26">
        <f ca="1">$B26+AR$5+Hoja1!$D$5</f>
        <v>29</v>
      </c>
      <c r="AS26">
        <f ca="1">$B26+AS$5+Hoja1!$D$5</f>
        <v>27</v>
      </c>
      <c r="AT26">
        <f ca="1">$B26+AT$5+Hoja1!$D$5</f>
        <v>30</v>
      </c>
      <c r="AU26">
        <f ca="1">$B26+AU$5+Hoja1!$D$5</f>
        <v>27</v>
      </c>
      <c r="AV26">
        <f ca="1">$B26+AV$5+Hoja1!$D$5</f>
        <v>27</v>
      </c>
      <c r="AW26">
        <f ca="1">$B26+AW$5+Hoja1!$D$5</f>
        <v>25</v>
      </c>
      <c r="AX26">
        <f ca="1">$B26+AX$5+Hoja1!$D$5</f>
        <v>26</v>
      </c>
      <c r="AY26">
        <f ca="1">$B26+AY$5+Hoja1!$D$5</f>
        <v>26</v>
      </c>
      <c r="AZ26">
        <f ca="1">$B26+AZ$5+Hoja1!$D$5</f>
        <v>22</v>
      </c>
      <c r="BA26">
        <f ca="1">$B26+BA$5+Hoja1!$D$5</f>
        <v>30</v>
      </c>
      <c r="BB26">
        <f ca="1">$B26+BB$5+Hoja1!$D$5</f>
        <v>30</v>
      </c>
      <c r="BC26">
        <f ca="1">$B26+BC$5+Hoja1!$D$5</f>
        <v>30</v>
      </c>
      <c r="BD26">
        <f ca="1">$B26+BD$5+Hoja1!$D$5</f>
        <v>30</v>
      </c>
      <c r="BE26">
        <f ca="1">$B26+BE$5+Hoja1!$D$5</f>
        <v>30</v>
      </c>
      <c r="BF26">
        <f ca="1">$B26+BF$5+Hoja1!$D$5</f>
        <v>30</v>
      </c>
      <c r="BG26">
        <f ca="1">$B26+BG$5+Hoja1!$D$5</f>
        <v>30</v>
      </c>
      <c r="BH26">
        <f ca="1">$B26+BH$5+Hoja1!$D$5</f>
        <v>30</v>
      </c>
      <c r="BI26">
        <f ca="1">$B26+BI$5+Hoja1!$D$5</f>
        <v>25</v>
      </c>
    </row>
    <row r="27" spans="1:61" x14ac:dyDescent="0.25">
      <c r="A27" t="s">
        <v>103</v>
      </c>
      <c r="B27">
        <v>10</v>
      </c>
      <c r="C27">
        <f ca="1">$B27+C$5+Hoja1!$D$5</f>
        <v>21</v>
      </c>
      <c r="D27">
        <f ca="1">$B27+D$5+Hoja1!$D$5</f>
        <v>18</v>
      </c>
      <c r="E27">
        <f ca="1">$B27+E$5+Hoja1!$D$5</f>
        <v>18</v>
      </c>
      <c r="F27">
        <f ca="1">$B27+F$5+Hoja1!$D$5</f>
        <v>18</v>
      </c>
      <c r="G27">
        <f ca="1">$B27+G$5+Hoja1!$D$5</f>
        <v>23</v>
      </c>
      <c r="H27">
        <f ca="1">$B27+H$5+Hoja1!$D$5</f>
        <v>25</v>
      </c>
      <c r="I27">
        <f ca="1">$B27+I$5+Hoja1!$D$5</f>
        <v>23</v>
      </c>
      <c r="J27">
        <f ca="1">$B27+J$5+Hoja1!$D$5</f>
        <v>24</v>
      </c>
      <c r="K27">
        <f ca="1">$B27+K$5+Hoja1!$D$5</f>
        <v>25</v>
      </c>
      <c r="L27">
        <f ca="1">$B27+L$5+Hoja1!$D$5</f>
        <v>13</v>
      </c>
      <c r="M27">
        <f ca="1">$B27+M$5+Hoja1!$D$5</f>
        <v>13</v>
      </c>
      <c r="N27">
        <f ca="1">$B27+N$5+Hoja1!$D$5</f>
        <v>23</v>
      </c>
      <c r="O27">
        <f ca="1">$B27+O$5+Hoja1!$D$5</f>
        <v>25</v>
      </c>
      <c r="P27">
        <f ca="1">$B27+P$5+Hoja1!$D$5</f>
        <v>21</v>
      </c>
      <c r="Q27">
        <f ca="1">$B27+Q$5+Hoja1!$D$5</f>
        <v>22</v>
      </c>
      <c r="R27">
        <f ca="1">$B27+R$5+Hoja1!$D$5</f>
        <v>21</v>
      </c>
      <c r="S27">
        <f ca="1">$B27+S$5+Hoja1!$D$5</f>
        <v>21</v>
      </c>
      <c r="T27">
        <f ca="1">$B27+T$5+Hoja1!$D$5</f>
        <v>21</v>
      </c>
      <c r="U27">
        <f ca="1">$B27+U$5+Hoja1!$D$5</f>
        <v>21</v>
      </c>
      <c r="V27">
        <f ca="1">$B27+V$5+Hoja1!$D$5</f>
        <v>21</v>
      </c>
      <c r="W27">
        <f ca="1">$B27+W$5+Hoja1!$D$5</f>
        <v>21</v>
      </c>
      <c r="X27">
        <f ca="1">$B27+X$5+Hoja1!$D$5</f>
        <v>21</v>
      </c>
      <c r="Y27">
        <f ca="1">$B27+Y$5+Hoja1!$D$5</f>
        <v>21</v>
      </c>
      <c r="Z27">
        <f ca="1">$B27+Z$5+Hoja1!$D$5</f>
        <v>26</v>
      </c>
      <c r="AA27">
        <f ca="1">$B27+AA$5+Hoja1!$D$5</f>
        <v>26</v>
      </c>
      <c r="AB27">
        <f ca="1">$B27+AB$5+Hoja1!$D$5</f>
        <v>24</v>
      </c>
      <c r="AC27">
        <f ca="1">$B27+AC$5+Hoja1!$D$5</f>
        <v>25</v>
      </c>
      <c r="AD27">
        <f ca="1">$B27+AD$5+Hoja1!$D$5</f>
        <v>25</v>
      </c>
      <c r="AE27">
        <f ca="1">$B27+AE$5+Hoja1!$D$5</f>
        <v>25</v>
      </c>
      <c r="AF27">
        <f ca="1">$B27+AF$5+Hoja1!$D$5</f>
        <v>23</v>
      </c>
      <c r="AG27">
        <f ca="1">$B27+AG$5+Hoja1!$D$5</f>
        <v>21</v>
      </c>
      <c r="AH27">
        <f ca="1">$B27+AH$5+Hoja1!$D$5</f>
        <v>23</v>
      </c>
      <c r="AI27">
        <f ca="1">$B27+AI$5+Hoja1!$D$5</f>
        <v>26</v>
      </c>
      <c r="AJ27">
        <f ca="1">$B27+AJ$5+Hoja1!$D$5</f>
        <v>23</v>
      </c>
      <c r="AK27">
        <f ca="1">$B27+AK$5+Hoja1!$D$5</f>
        <v>21</v>
      </c>
      <c r="AL27">
        <f ca="1">$B27+AL$5+Hoja1!$D$5</f>
        <v>21</v>
      </c>
      <c r="AM27">
        <f ca="1">$B27+AM$5+Hoja1!$D$5</f>
        <v>25</v>
      </c>
      <c r="AN27">
        <f ca="1">$B27+AN$5+Hoja1!$D$5</f>
        <v>25</v>
      </c>
      <c r="AO27">
        <f ca="1">$B27+AO$5+Hoja1!$D$5</f>
        <v>23</v>
      </c>
      <c r="AP27">
        <f ca="1">$B27+AP$5+Hoja1!$D$5</f>
        <v>25</v>
      </c>
      <c r="AQ27">
        <f ca="1">$B27+AQ$5+Hoja1!$D$5</f>
        <v>25</v>
      </c>
      <c r="AR27">
        <f ca="1">$B27+AR$5+Hoja1!$D$5</f>
        <v>23</v>
      </c>
      <c r="AS27">
        <f ca="1">$B27+AS$5+Hoja1!$D$5</f>
        <v>21</v>
      </c>
      <c r="AT27">
        <f ca="1">$B27+AT$5+Hoja1!$D$5</f>
        <v>24</v>
      </c>
      <c r="AU27">
        <f ca="1">$B27+AU$5+Hoja1!$D$5</f>
        <v>21</v>
      </c>
      <c r="AV27">
        <f ca="1">$B27+AV$5+Hoja1!$D$5</f>
        <v>21</v>
      </c>
      <c r="AW27">
        <f ca="1">$B27+AW$5+Hoja1!$D$5</f>
        <v>19</v>
      </c>
      <c r="AX27">
        <f ca="1">$B27+AX$5+Hoja1!$D$5</f>
        <v>20</v>
      </c>
      <c r="AY27">
        <f ca="1">$B27+AY$5+Hoja1!$D$5</f>
        <v>20</v>
      </c>
      <c r="AZ27">
        <f ca="1">$B27+AZ$5+Hoja1!$D$5</f>
        <v>16</v>
      </c>
      <c r="BA27">
        <f ca="1">$B27+BA$5+Hoja1!$D$5</f>
        <v>24</v>
      </c>
      <c r="BB27">
        <f ca="1">$B27+BB$5+Hoja1!$D$5</f>
        <v>24</v>
      </c>
      <c r="BC27">
        <f ca="1">$B27+BC$5+Hoja1!$D$5</f>
        <v>24</v>
      </c>
      <c r="BD27">
        <f ca="1">$B27+BD$5+Hoja1!$D$5</f>
        <v>24</v>
      </c>
      <c r="BE27">
        <f ca="1">$B27+BE$5+Hoja1!$D$5</f>
        <v>24</v>
      </c>
      <c r="BF27">
        <f ca="1">$B27+BF$5+Hoja1!$D$5</f>
        <v>24</v>
      </c>
      <c r="BG27">
        <f ca="1">$B27+BG$5+Hoja1!$D$5</f>
        <v>24</v>
      </c>
      <c r="BH27">
        <f ca="1">$B27+BH$5+Hoja1!$D$5</f>
        <v>24</v>
      </c>
      <c r="BI27">
        <f ca="1">$B27+BI$5+Hoja1!$D$5</f>
        <v>19</v>
      </c>
    </row>
    <row r="28" spans="1:61" x14ac:dyDescent="0.25">
      <c r="A28" t="s">
        <v>104</v>
      </c>
      <c r="B28">
        <v>9</v>
      </c>
      <c r="C28">
        <f ca="1">$B28+C$5+Hoja1!$D$5</f>
        <v>20</v>
      </c>
      <c r="D28">
        <f ca="1">$B28+D$5+Hoja1!$D$5</f>
        <v>17</v>
      </c>
      <c r="E28">
        <f ca="1">$B28+E$5+Hoja1!$D$5</f>
        <v>17</v>
      </c>
      <c r="F28">
        <f ca="1">$B28+F$5+Hoja1!$D$5</f>
        <v>17</v>
      </c>
      <c r="G28">
        <f ca="1">$B28+G$5+Hoja1!$D$5</f>
        <v>22</v>
      </c>
      <c r="H28">
        <f ca="1">$B28+H$5+Hoja1!$D$5</f>
        <v>24</v>
      </c>
      <c r="I28">
        <f ca="1">$B28+I$5+Hoja1!$D$5</f>
        <v>22</v>
      </c>
      <c r="J28">
        <f ca="1">$B28+J$5+Hoja1!$D$5</f>
        <v>23</v>
      </c>
      <c r="K28">
        <f ca="1">$B28+K$5+Hoja1!$D$5</f>
        <v>24</v>
      </c>
      <c r="L28">
        <f ca="1">$B28+L$5+Hoja1!$D$5</f>
        <v>12</v>
      </c>
      <c r="M28">
        <f ca="1">$B28+M$5+Hoja1!$D$5</f>
        <v>12</v>
      </c>
      <c r="N28">
        <f ca="1">$B28+N$5+Hoja1!$D$5</f>
        <v>22</v>
      </c>
      <c r="O28">
        <f ca="1">$B28+O$5+Hoja1!$D$5</f>
        <v>24</v>
      </c>
      <c r="P28">
        <f ca="1">$B28+P$5+Hoja1!$D$5</f>
        <v>20</v>
      </c>
      <c r="Q28">
        <f ca="1">$B28+Q$5+Hoja1!$D$5</f>
        <v>21</v>
      </c>
      <c r="R28">
        <f ca="1">$B28+R$5+Hoja1!$D$5</f>
        <v>20</v>
      </c>
      <c r="S28">
        <f ca="1">$B28+S$5+Hoja1!$D$5</f>
        <v>20</v>
      </c>
      <c r="T28">
        <f ca="1">$B28+T$5+Hoja1!$D$5</f>
        <v>20</v>
      </c>
      <c r="U28">
        <f ca="1">$B28+U$5+Hoja1!$D$5</f>
        <v>20</v>
      </c>
      <c r="V28">
        <f ca="1">$B28+V$5+Hoja1!$D$5</f>
        <v>20</v>
      </c>
      <c r="W28">
        <f ca="1">$B28+W$5+Hoja1!$D$5</f>
        <v>20</v>
      </c>
      <c r="X28">
        <f ca="1">$B28+X$5+Hoja1!$D$5</f>
        <v>20</v>
      </c>
      <c r="Y28">
        <f ca="1">$B28+Y$5+Hoja1!$D$5</f>
        <v>20</v>
      </c>
      <c r="Z28">
        <f ca="1">$B28+Z$5+Hoja1!$D$5</f>
        <v>25</v>
      </c>
      <c r="AA28">
        <f ca="1">$B28+AA$5+Hoja1!$D$5</f>
        <v>25</v>
      </c>
      <c r="AB28">
        <f ca="1">$B28+AB$5+Hoja1!$D$5</f>
        <v>23</v>
      </c>
      <c r="AC28">
        <f ca="1">$B28+AC$5+Hoja1!$D$5</f>
        <v>24</v>
      </c>
      <c r="AD28">
        <f ca="1">$B28+AD$5+Hoja1!$D$5</f>
        <v>24</v>
      </c>
      <c r="AE28">
        <f ca="1">$B28+AE$5+Hoja1!$D$5</f>
        <v>24</v>
      </c>
      <c r="AF28">
        <f ca="1">$B28+AF$5+Hoja1!$D$5</f>
        <v>22</v>
      </c>
      <c r="AG28">
        <f ca="1">$B28+AG$5+Hoja1!$D$5</f>
        <v>20</v>
      </c>
      <c r="AH28">
        <f ca="1">$B28+AH$5+Hoja1!$D$5</f>
        <v>22</v>
      </c>
      <c r="AI28">
        <f ca="1">$B28+AI$5+Hoja1!$D$5</f>
        <v>25</v>
      </c>
      <c r="AJ28">
        <f ca="1">$B28+AJ$5+Hoja1!$D$5</f>
        <v>22</v>
      </c>
      <c r="AK28">
        <f ca="1">$B28+AK$5+Hoja1!$D$5</f>
        <v>20</v>
      </c>
      <c r="AL28">
        <f ca="1">$B28+AL$5+Hoja1!$D$5</f>
        <v>20</v>
      </c>
      <c r="AM28">
        <f ca="1">$B28+AM$5+Hoja1!$D$5</f>
        <v>24</v>
      </c>
      <c r="AN28">
        <f ca="1">$B28+AN$5+Hoja1!$D$5</f>
        <v>24</v>
      </c>
      <c r="AO28">
        <f ca="1">$B28+AO$5+Hoja1!$D$5</f>
        <v>22</v>
      </c>
      <c r="AP28">
        <f ca="1">$B28+AP$5+Hoja1!$D$5</f>
        <v>24</v>
      </c>
      <c r="AQ28">
        <f ca="1">$B28+AQ$5+Hoja1!$D$5</f>
        <v>24</v>
      </c>
      <c r="AR28">
        <f ca="1">$B28+AR$5+Hoja1!$D$5</f>
        <v>22</v>
      </c>
      <c r="AS28">
        <f ca="1">$B28+AS$5+Hoja1!$D$5</f>
        <v>20</v>
      </c>
      <c r="AT28">
        <f ca="1">$B28+AT$5+Hoja1!$D$5</f>
        <v>23</v>
      </c>
      <c r="AU28">
        <f ca="1">$B28+AU$5+Hoja1!$D$5</f>
        <v>20</v>
      </c>
      <c r="AV28">
        <f ca="1">$B28+AV$5+Hoja1!$D$5</f>
        <v>20</v>
      </c>
      <c r="AW28">
        <f ca="1">$B28+AW$5+Hoja1!$D$5</f>
        <v>18</v>
      </c>
      <c r="AX28">
        <f ca="1">$B28+AX$5+Hoja1!$D$5</f>
        <v>19</v>
      </c>
      <c r="AY28">
        <f ca="1">$B28+AY$5+Hoja1!$D$5</f>
        <v>19</v>
      </c>
      <c r="AZ28">
        <f ca="1">$B28+AZ$5+Hoja1!$D$5</f>
        <v>15</v>
      </c>
      <c r="BA28">
        <f ca="1">$B28+BA$5+Hoja1!$D$5</f>
        <v>23</v>
      </c>
      <c r="BB28">
        <f ca="1">$B28+BB$5+Hoja1!$D$5</f>
        <v>23</v>
      </c>
      <c r="BC28">
        <f ca="1">$B28+BC$5+Hoja1!$D$5</f>
        <v>23</v>
      </c>
      <c r="BD28">
        <f ca="1">$B28+BD$5+Hoja1!$D$5</f>
        <v>23</v>
      </c>
      <c r="BE28">
        <f ca="1">$B28+BE$5+Hoja1!$D$5</f>
        <v>23</v>
      </c>
      <c r="BF28">
        <f ca="1">$B28+BF$5+Hoja1!$D$5</f>
        <v>23</v>
      </c>
      <c r="BG28">
        <f ca="1">$B28+BG$5+Hoja1!$D$5</f>
        <v>23</v>
      </c>
      <c r="BH28">
        <f ca="1">$B28+BH$5+Hoja1!$D$5</f>
        <v>23</v>
      </c>
      <c r="BI28">
        <f ca="1">$B28+BI$5+Hoja1!$D$5</f>
        <v>18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I30"/>
  <sheetViews>
    <sheetView topLeftCell="AX4" workbookViewId="0">
      <selection activeCell="C30" sqref="C30"/>
    </sheetView>
  </sheetViews>
  <sheetFormatPr baseColWidth="10" defaultRowHeight="15" x14ac:dyDescent="0.25"/>
  <sheetData>
    <row r="1" spans="1:61" x14ac:dyDescent="0.25">
      <c r="C1" t="s">
        <v>175</v>
      </c>
      <c r="D1" t="s">
        <v>175</v>
      </c>
      <c r="E1" t="s">
        <v>175</v>
      </c>
      <c r="F1" t="s">
        <v>175</v>
      </c>
      <c r="G1" t="s">
        <v>175</v>
      </c>
      <c r="H1" t="s">
        <v>176</v>
      </c>
      <c r="I1" t="s">
        <v>176</v>
      </c>
      <c r="J1" t="s">
        <v>175</v>
      </c>
      <c r="K1" t="s">
        <v>176</v>
      </c>
      <c r="L1" t="s">
        <v>176</v>
      </c>
      <c r="M1" t="s">
        <v>176</v>
      </c>
      <c r="N1" t="s">
        <v>176</v>
      </c>
      <c r="O1" t="s">
        <v>176</v>
      </c>
      <c r="P1" t="s">
        <v>175</v>
      </c>
      <c r="Q1" t="s">
        <v>175</v>
      </c>
      <c r="R1" t="s">
        <v>176</v>
      </c>
      <c r="S1" t="s">
        <v>176</v>
      </c>
      <c r="T1" t="s">
        <v>176</v>
      </c>
      <c r="U1" t="s">
        <v>176</v>
      </c>
      <c r="V1" t="s">
        <v>176</v>
      </c>
      <c r="W1" t="s">
        <v>176</v>
      </c>
      <c r="X1" t="s">
        <v>176</v>
      </c>
      <c r="Y1" t="s">
        <v>176</v>
      </c>
      <c r="Z1" t="s">
        <v>175</v>
      </c>
      <c r="AA1" t="s">
        <v>175</v>
      </c>
      <c r="AB1" t="s">
        <v>175</v>
      </c>
      <c r="AC1" t="s">
        <v>175</v>
      </c>
      <c r="AD1" t="s">
        <v>175</v>
      </c>
      <c r="AE1" t="s">
        <v>175</v>
      </c>
      <c r="AF1" t="s">
        <v>176</v>
      </c>
      <c r="AG1" t="s">
        <v>175</v>
      </c>
      <c r="AH1" t="s">
        <v>175</v>
      </c>
      <c r="AI1" t="s">
        <v>175</v>
      </c>
      <c r="AJ1" t="s">
        <v>175</v>
      </c>
      <c r="AK1" t="s">
        <v>175</v>
      </c>
      <c r="AL1" t="s">
        <v>175</v>
      </c>
      <c r="AM1" t="s">
        <v>175</v>
      </c>
      <c r="AN1" t="s">
        <v>175</v>
      </c>
      <c r="AO1" t="s">
        <v>175</v>
      </c>
      <c r="AP1" t="s">
        <v>175</v>
      </c>
      <c r="AQ1" t="s">
        <v>176</v>
      </c>
      <c r="AR1" t="s">
        <v>175</v>
      </c>
      <c r="AS1" t="s">
        <v>176</v>
      </c>
      <c r="AT1" t="s">
        <v>176</v>
      </c>
      <c r="AU1" t="s">
        <v>176</v>
      </c>
      <c r="AV1" t="s">
        <v>176</v>
      </c>
      <c r="AW1" t="s">
        <v>176</v>
      </c>
      <c r="AX1" t="s">
        <v>176</v>
      </c>
      <c r="AY1" t="s">
        <v>176</v>
      </c>
      <c r="AZ1" t="s">
        <v>176</v>
      </c>
      <c r="BA1" t="s">
        <v>176</v>
      </c>
      <c r="BB1" t="s">
        <v>176</v>
      </c>
      <c r="BC1" t="s">
        <v>176</v>
      </c>
      <c r="BD1" t="s">
        <v>176</v>
      </c>
      <c r="BE1" t="s">
        <v>176</v>
      </c>
      <c r="BF1" t="s">
        <v>176</v>
      </c>
      <c r="BG1" t="s">
        <v>176</v>
      </c>
      <c r="BH1" t="s">
        <v>176</v>
      </c>
      <c r="BI1" t="s">
        <v>176</v>
      </c>
    </row>
    <row r="2" spans="1:61" x14ac:dyDescent="0.25">
      <c r="C2" t="s">
        <v>157</v>
      </c>
      <c r="D2" t="s">
        <v>158</v>
      </c>
      <c r="E2" t="s">
        <v>158</v>
      </c>
      <c r="F2" t="s">
        <v>159</v>
      </c>
      <c r="G2" t="s">
        <v>160</v>
      </c>
      <c r="H2" t="s">
        <v>160</v>
      </c>
      <c r="I2" t="s">
        <v>160</v>
      </c>
      <c r="J2" t="s">
        <v>160</v>
      </c>
      <c r="K2" t="s">
        <v>160</v>
      </c>
      <c r="L2" t="s">
        <v>160</v>
      </c>
      <c r="M2" t="s">
        <v>160</v>
      </c>
      <c r="N2" t="s">
        <v>160</v>
      </c>
      <c r="O2" t="s">
        <v>160</v>
      </c>
      <c r="P2" t="s">
        <v>162</v>
      </c>
      <c r="Q2" t="s">
        <v>163</v>
      </c>
      <c r="R2" t="s">
        <v>163</v>
      </c>
      <c r="S2" t="s">
        <v>163</v>
      </c>
      <c r="T2" t="s">
        <v>163</v>
      </c>
      <c r="U2" t="s">
        <v>163</v>
      </c>
      <c r="V2" t="s">
        <v>163</v>
      </c>
      <c r="W2" t="s">
        <v>163</v>
      </c>
      <c r="X2" t="s">
        <v>163</v>
      </c>
      <c r="Y2" t="s">
        <v>163</v>
      </c>
      <c r="Z2" t="s">
        <v>164</v>
      </c>
      <c r="AA2" t="s">
        <v>165</v>
      </c>
      <c r="AB2" t="s">
        <v>165</v>
      </c>
      <c r="AC2" t="s">
        <v>165</v>
      </c>
      <c r="AD2" t="s">
        <v>165</v>
      </c>
      <c r="AE2" t="s">
        <v>165</v>
      </c>
      <c r="AF2" t="s">
        <v>168</v>
      </c>
      <c r="AG2" t="s">
        <v>169</v>
      </c>
      <c r="AH2" t="s">
        <v>170</v>
      </c>
      <c r="AI2" t="s">
        <v>171</v>
      </c>
      <c r="AJ2" t="s">
        <v>171</v>
      </c>
      <c r="AK2" t="s">
        <v>172</v>
      </c>
      <c r="AL2" t="s">
        <v>172</v>
      </c>
      <c r="AM2" t="s">
        <v>172</v>
      </c>
      <c r="AN2" t="s">
        <v>172</v>
      </c>
      <c r="AO2" t="s">
        <v>173</v>
      </c>
      <c r="AP2" t="s">
        <v>173</v>
      </c>
      <c r="AQ2" t="s">
        <v>173</v>
      </c>
      <c r="AR2" t="s">
        <v>174</v>
      </c>
      <c r="AS2" t="s">
        <v>179</v>
      </c>
      <c r="AT2" t="s">
        <v>179</v>
      </c>
      <c r="AU2" t="s">
        <v>179</v>
      </c>
      <c r="AV2" t="s">
        <v>179</v>
      </c>
      <c r="AW2" t="s">
        <v>179</v>
      </c>
      <c r="AX2" t="s">
        <v>179</v>
      </c>
      <c r="AY2" t="s">
        <v>179</v>
      </c>
      <c r="AZ2" t="s">
        <v>179</v>
      </c>
      <c r="BA2" t="s">
        <v>179</v>
      </c>
      <c r="BB2" t="s">
        <v>179</v>
      </c>
      <c r="BC2" t="s">
        <v>179</v>
      </c>
      <c r="BD2" t="s">
        <v>179</v>
      </c>
      <c r="BE2" t="s">
        <v>179</v>
      </c>
      <c r="BF2" t="s">
        <v>179</v>
      </c>
      <c r="BG2" t="s">
        <v>179</v>
      </c>
      <c r="BH2" t="s">
        <v>179</v>
      </c>
      <c r="BI2" t="s">
        <v>179</v>
      </c>
    </row>
    <row r="3" spans="1:61" x14ac:dyDescent="0.25">
      <c r="C3" t="s">
        <v>105</v>
      </c>
      <c r="D3" t="s">
        <v>106</v>
      </c>
      <c r="E3" t="s">
        <v>106</v>
      </c>
      <c r="F3" t="s">
        <v>107</v>
      </c>
      <c r="G3" t="s">
        <v>108</v>
      </c>
      <c r="H3" t="s">
        <v>109</v>
      </c>
      <c r="I3" t="s">
        <v>110</v>
      </c>
      <c r="J3" t="s">
        <v>111</v>
      </c>
      <c r="K3" t="s">
        <v>112</v>
      </c>
      <c r="L3" t="s">
        <v>113</v>
      </c>
      <c r="M3" t="s">
        <v>113</v>
      </c>
      <c r="N3" t="s">
        <v>114</v>
      </c>
      <c r="O3" t="s">
        <v>161</v>
      </c>
      <c r="P3" t="s">
        <v>115</v>
      </c>
      <c r="Q3" t="s">
        <v>116</v>
      </c>
      <c r="R3" t="s">
        <v>117</v>
      </c>
      <c r="S3" t="s">
        <v>117</v>
      </c>
      <c r="T3" t="s">
        <v>117</v>
      </c>
      <c r="U3" t="s">
        <v>117</v>
      </c>
      <c r="V3" t="s">
        <v>117</v>
      </c>
      <c r="W3" t="s">
        <v>117</v>
      </c>
      <c r="X3" t="s">
        <v>117</v>
      </c>
      <c r="Y3" t="s">
        <v>117</v>
      </c>
      <c r="Z3" t="s">
        <v>118</v>
      </c>
      <c r="AA3" t="s">
        <v>119</v>
      </c>
      <c r="AB3" t="s">
        <v>120</v>
      </c>
      <c r="AC3" t="s">
        <v>121</v>
      </c>
      <c r="AD3" t="s">
        <v>166</v>
      </c>
      <c r="AE3" t="s">
        <v>167</v>
      </c>
      <c r="AF3" t="s">
        <v>122</v>
      </c>
      <c r="AG3" t="s">
        <v>123</v>
      </c>
      <c r="AH3" t="s">
        <v>124</v>
      </c>
      <c r="AI3" t="s">
        <v>125</v>
      </c>
      <c r="AJ3" t="s">
        <v>126</v>
      </c>
      <c r="AK3" t="s">
        <v>127</v>
      </c>
      <c r="AL3" t="s">
        <v>127</v>
      </c>
      <c r="AM3" t="s">
        <v>128</v>
      </c>
      <c r="AN3" t="s">
        <v>128</v>
      </c>
      <c r="AO3" t="s">
        <v>130</v>
      </c>
      <c r="AP3" t="s">
        <v>129</v>
      </c>
      <c r="AQ3" t="s">
        <v>177</v>
      </c>
      <c r="AR3" t="s">
        <v>131</v>
      </c>
      <c r="AS3" t="s">
        <v>132</v>
      </c>
      <c r="AT3" t="s">
        <v>136</v>
      </c>
      <c r="AU3" t="s">
        <v>139</v>
      </c>
      <c r="AV3" t="s">
        <v>140</v>
      </c>
      <c r="AW3" t="s">
        <v>137</v>
      </c>
      <c r="AX3" t="s">
        <v>74</v>
      </c>
      <c r="AY3" t="s">
        <v>87</v>
      </c>
      <c r="AZ3" t="s">
        <v>89</v>
      </c>
      <c r="BA3" t="s">
        <v>141</v>
      </c>
      <c r="BB3" t="s">
        <v>142</v>
      </c>
      <c r="BC3" t="s">
        <v>143</v>
      </c>
      <c r="BD3" t="s">
        <v>146</v>
      </c>
      <c r="BE3" t="s">
        <v>145</v>
      </c>
      <c r="BF3" t="s">
        <v>148</v>
      </c>
      <c r="BG3" t="s">
        <v>144</v>
      </c>
      <c r="BH3" t="s">
        <v>147</v>
      </c>
      <c r="BI3" t="s">
        <v>149</v>
      </c>
    </row>
    <row r="4" spans="1:61" x14ac:dyDescent="0.25">
      <c r="D4" t="s">
        <v>89</v>
      </c>
      <c r="E4" t="s">
        <v>91</v>
      </c>
      <c r="L4" t="s">
        <v>97</v>
      </c>
      <c r="M4" t="s">
        <v>104</v>
      </c>
      <c r="R4" t="s">
        <v>95</v>
      </c>
      <c r="S4" t="s">
        <v>97</v>
      </c>
      <c r="T4" t="s">
        <v>96</v>
      </c>
      <c r="U4" t="s">
        <v>98</v>
      </c>
      <c r="V4" t="s">
        <v>88</v>
      </c>
      <c r="W4" t="s">
        <v>90</v>
      </c>
      <c r="X4" t="s">
        <v>89</v>
      </c>
      <c r="Y4" t="s">
        <v>91</v>
      </c>
      <c r="AK4" t="s">
        <v>88</v>
      </c>
      <c r="AL4" t="s">
        <v>90</v>
      </c>
      <c r="AM4" t="s">
        <v>88</v>
      </c>
      <c r="AN4" t="s">
        <v>90</v>
      </c>
    </row>
    <row r="6" spans="1:61" x14ac:dyDescent="0.25">
      <c r="A6" t="s">
        <v>71</v>
      </c>
      <c r="C6">
        <f>IF($B6=0,IF(C$4="",1,IF(C$4=$A6,1,0)),IF(C$4&lt;&gt;"",IF(C$4=$A6,1,0),0))</f>
        <v>1</v>
      </c>
      <c r="D6">
        <f t="shared" ref="D6:BI10" si="0">IF($B6=0,IF(D$4="",1,IF(D$4=$A6,1,0)),IF(D$4&lt;&gt;"",IF(D$4=$A6,1,0),0))</f>
        <v>0</v>
      </c>
      <c r="E6">
        <f t="shared" si="0"/>
        <v>0</v>
      </c>
      <c r="F6">
        <f t="shared" si="0"/>
        <v>1</v>
      </c>
      <c r="G6">
        <f t="shared" si="0"/>
        <v>1</v>
      </c>
      <c r="H6">
        <f t="shared" si="0"/>
        <v>1</v>
      </c>
      <c r="I6">
        <f t="shared" si="0"/>
        <v>1</v>
      </c>
      <c r="J6">
        <f t="shared" si="0"/>
        <v>1</v>
      </c>
      <c r="K6">
        <f t="shared" si="0"/>
        <v>1</v>
      </c>
      <c r="L6">
        <f t="shared" si="0"/>
        <v>0</v>
      </c>
      <c r="M6">
        <f t="shared" si="0"/>
        <v>0</v>
      </c>
      <c r="N6">
        <f t="shared" si="0"/>
        <v>1</v>
      </c>
      <c r="O6">
        <f t="shared" si="0"/>
        <v>1</v>
      </c>
      <c r="P6">
        <f t="shared" si="0"/>
        <v>1</v>
      </c>
      <c r="Q6">
        <f t="shared" si="0"/>
        <v>1</v>
      </c>
      <c r="R6">
        <f t="shared" si="0"/>
        <v>0</v>
      </c>
      <c r="S6">
        <f t="shared" si="0"/>
        <v>0</v>
      </c>
      <c r="T6">
        <f t="shared" si="0"/>
        <v>0</v>
      </c>
      <c r="U6">
        <f t="shared" si="0"/>
        <v>0</v>
      </c>
      <c r="V6">
        <f t="shared" si="0"/>
        <v>0</v>
      </c>
      <c r="W6">
        <f t="shared" si="0"/>
        <v>0</v>
      </c>
      <c r="X6">
        <f t="shared" si="0"/>
        <v>0</v>
      </c>
      <c r="Y6">
        <f t="shared" si="0"/>
        <v>0</v>
      </c>
      <c r="Z6">
        <f t="shared" si="0"/>
        <v>1</v>
      </c>
      <c r="AA6">
        <f t="shared" si="0"/>
        <v>1</v>
      </c>
      <c r="AB6">
        <f t="shared" si="0"/>
        <v>1</v>
      </c>
      <c r="AC6">
        <f t="shared" si="0"/>
        <v>1</v>
      </c>
      <c r="AD6">
        <f t="shared" si="0"/>
        <v>1</v>
      </c>
      <c r="AE6">
        <f t="shared" si="0"/>
        <v>1</v>
      </c>
      <c r="AF6">
        <f t="shared" si="0"/>
        <v>1</v>
      </c>
      <c r="AG6">
        <f t="shared" si="0"/>
        <v>1</v>
      </c>
      <c r="AH6">
        <f t="shared" si="0"/>
        <v>1</v>
      </c>
      <c r="AI6">
        <f t="shared" si="0"/>
        <v>1</v>
      </c>
      <c r="AJ6">
        <f t="shared" si="0"/>
        <v>1</v>
      </c>
      <c r="AK6">
        <f t="shared" si="0"/>
        <v>0</v>
      </c>
      <c r="AL6">
        <f t="shared" si="0"/>
        <v>0</v>
      </c>
      <c r="AM6">
        <f t="shared" si="0"/>
        <v>0</v>
      </c>
      <c r="AN6">
        <f t="shared" si="0"/>
        <v>0</v>
      </c>
      <c r="AO6">
        <f t="shared" si="0"/>
        <v>1</v>
      </c>
      <c r="AP6">
        <f t="shared" si="0"/>
        <v>1</v>
      </c>
      <c r="AQ6">
        <f t="shared" si="0"/>
        <v>1</v>
      </c>
      <c r="AR6">
        <f t="shared" si="0"/>
        <v>1</v>
      </c>
      <c r="AS6">
        <f t="shared" si="0"/>
        <v>1</v>
      </c>
      <c r="AT6">
        <f t="shared" si="0"/>
        <v>1</v>
      </c>
      <c r="AU6">
        <f t="shared" si="0"/>
        <v>1</v>
      </c>
      <c r="AV6">
        <f t="shared" si="0"/>
        <v>1</v>
      </c>
      <c r="AW6">
        <f t="shared" si="0"/>
        <v>1</v>
      </c>
      <c r="AX6">
        <f t="shared" si="0"/>
        <v>1</v>
      </c>
      <c r="AY6">
        <f t="shared" si="0"/>
        <v>1</v>
      </c>
      <c r="AZ6">
        <f t="shared" si="0"/>
        <v>1</v>
      </c>
      <c r="BA6">
        <f t="shared" si="0"/>
        <v>1</v>
      </c>
      <c r="BB6">
        <f t="shared" si="0"/>
        <v>1</v>
      </c>
      <c r="BC6">
        <f t="shared" si="0"/>
        <v>1</v>
      </c>
      <c r="BD6">
        <f t="shared" si="0"/>
        <v>1</v>
      </c>
      <c r="BE6">
        <f>IF($B6=0,IF(BE$4="",1,IF(BE$4=$A6,1,0)),IF(BE$4&lt;&gt;"",IF(BE$4=$A6,1,0),0))</f>
        <v>1</v>
      </c>
      <c r="BF6">
        <f t="shared" si="0"/>
        <v>1</v>
      </c>
      <c r="BG6">
        <f t="shared" si="0"/>
        <v>1</v>
      </c>
      <c r="BH6">
        <f t="shared" si="0"/>
        <v>1</v>
      </c>
      <c r="BI6">
        <f t="shared" si="0"/>
        <v>1</v>
      </c>
    </row>
    <row r="7" spans="1:61" x14ac:dyDescent="0.25">
      <c r="A7" t="s">
        <v>72</v>
      </c>
      <c r="C7">
        <f t="shared" ref="C7:R26" si="1">IF($B7=0,IF(C$4="",1,IF(C$4=$A7,1,0)),IF(C$4&lt;&gt;"",IF(C$4=$A7,1,0),0))</f>
        <v>1</v>
      </c>
      <c r="D7">
        <f t="shared" si="0"/>
        <v>0</v>
      </c>
      <c r="E7">
        <f t="shared" si="0"/>
        <v>0</v>
      </c>
      <c r="F7">
        <f t="shared" si="0"/>
        <v>1</v>
      </c>
      <c r="G7">
        <f t="shared" si="0"/>
        <v>1</v>
      </c>
      <c r="H7">
        <f t="shared" si="0"/>
        <v>1</v>
      </c>
      <c r="I7">
        <f t="shared" si="0"/>
        <v>1</v>
      </c>
      <c r="J7">
        <f t="shared" si="0"/>
        <v>1</v>
      </c>
      <c r="K7">
        <f t="shared" si="0"/>
        <v>1</v>
      </c>
      <c r="L7">
        <f t="shared" si="0"/>
        <v>0</v>
      </c>
      <c r="M7">
        <f t="shared" si="0"/>
        <v>0</v>
      </c>
      <c r="N7">
        <f t="shared" si="0"/>
        <v>1</v>
      </c>
      <c r="O7">
        <f t="shared" si="0"/>
        <v>1</v>
      </c>
      <c r="P7">
        <f t="shared" si="0"/>
        <v>1</v>
      </c>
      <c r="Q7">
        <f t="shared" si="0"/>
        <v>1</v>
      </c>
      <c r="R7">
        <f t="shared" si="0"/>
        <v>0</v>
      </c>
      <c r="S7">
        <f t="shared" si="0"/>
        <v>0</v>
      </c>
      <c r="T7">
        <f t="shared" si="0"/>
        <v>0</v>
      </c>
      <c r="U7">
        <f t="shared" si="0"/>
        <v>0</v>
      </c>
      <c r="V7">
        <f t="shared" si="0"/>
        <v>0</v>
      </c>
      <c r="W7">
        <f t="shared" si="0"/>
        <v>0</v>
      </c>
      <c r="X7">
        <f t="shared" si="0"/>
        <v>0</v>
      </c>
      <c r="Y7">
        <f t="shared" si="0"/>
        <v>0</v>
      </c>
      <c r="Z7">
        <f t="shared" si="0"/>
        <v>1</v>
      </c>
      <c r="AA7">
        <f t="shared" si="0"/>
        <v>1</v>
      </c>
      <c r="AB7">
        <f t="shared" si="0"/>
        <v>1</v>
      </c>
      <c r="AC7">
        <f t="shared" si="0"/>
        <v>1</v>
      </c>
      <c r="AD7">
        <f t="shared" si="0"/>
        <v>1</v>
      </c>
      <c r="AE7">
        <f t="shared" si="0"/>
        <v>1</v>
      </c>
      <c r="AF7">
        <f t="shared" si="0"/>
        <v>1</v>
      </c>
      <c r="AG7">
        <f t="shared" si="0"/>
        <v>1</v>
      </c>
      <c r="AH7">
        <f t="shared" si="0"/>
        <v>1</v>
      </c>
      <c r="AI7">
        <f t="shared" si="0"/>
        <v>1</v>
      </c>
      <c r="AJ7">
        <f t="shared" si="0"/>
        <v>1</v>
      </c>
      <c r="AK7">
        <f t="shared" si="0"/>
        <v>0</v>
      </c>
      <c r="AL7">
        <f t="shared" si="0"/>
        <v>0</v>
      </c>
      <c r="AM7">
        <f t="shared" si="0"/>
        <v>0</v>
      </c>
      <c r="AN7">
        <f t="shared" si="0"/>
        <v>0</v>
      </c>
      <c r="AO7">
        <f t="shared" si="0"/>
        <v>1</v>
      </c>
      <c r="AP7">
        <f t="shared" si="0"/>
        <v>1</v>
      </c>
      <c r="AQ7">
        <f t="shared" si="0"/>
        <v>1</v>
      </c>
      <c r="AR7">
        <f t="shared" si="0"/>
        <v>1</v>
      </c>
      <c r="AS7">
        <f t="shared" si="0"/>
        <v>1</v>
      </c>
      <c r="AT7">
        <f t="shared" si="0"/>
        <v>1</v>
      </c>
      <c r="AU7">
        <f t="shared" si="0"/>
        <v>1</v>
      </c>
      <c r="AV7">
        <f t="shared" si="0"/>
        <v>1</v>
      </c>
      <c r="AW7">
        <f t="shared" si="0"/>
        <v>1</v>
      </c>
      <c r="AX7">
        <f t="shared" si="0"/>
        <v>1</v>
      </c>
      <c r="AY7">
        <f t="shared" si="0"/>
        <v>1</v>
      </c>
      <c r="AZ7">
        <f t="shared" si="0"/>
        <v>1</v>
      </c>
      <c r="BA7">
        <f t="shared" si="0"/>
        <v>1</v>
      </c>
      <c r="BB7">
        <f t="shared" si="0"/>
        <v>1</v>
      </c>
      <c r="BC7">
        <f t="shared" si="0"/>
        <v>1</v>
      </c>
      <c r="BD7">
        <f t="shared" si="0"/>
        <v>1</v>
      </c>
      <c r="BE7">
        <f t="shared" si="0"/>
        <v>1</v>
      </c>
      <c r="BF7">
        <f t="shared" si="0"/>
        <v>1</v>
      </c>
      <c r="BG7">
        <f t="shared" si="0"/>
        <v>1</v>
      </c>
      <c r="BH7">
        <f t="shared" si="0"/>
        <v>1</v>
      </c>
      <c r="BI7">
        <f t="shared" si="0"/>
        <v>1</v>
      </c>
    </row>
    <row r="8" spans="1:61" x14ac:dyDescent="0.25">
      <c r="A8" t="s">
        <v>73</v>
      </c>
      <c r="C8">
        <f t="shared" si="1"/>
        <v>1</v>
      </c>
      <c r="D8">
        <f t="shared" si="0"/>
        <v>0</v>
      </c>
      <c r="E8">
        <f t="shared" si="0"/>
        <v>0</v>
      </c>
      <c r="F8">
        <f t="shared" si="0"/>
        <v>1</v>
      </c>
      <c r="G8">
        <f t="shared" si="0"/>
        <v>1</v>
      </c>
      <c r="H8">
        <f t="shared" si="0"/>
        <v>1</v>
      </c>
      <c r="I8">
        <f t="shared" si="0"/>
        <v>1</v>
      </c>
      <c r="J8">
        <f t="shared" si="0"/>
        <v>1</v>
      </c>
      <c r="K8">
        <f t="shared" si="0"/>
        <v>1</v>
      </c>
      <c r="L8">
        <f t="shared" si="0"/>
        <v>0</v>
      </c>
      <c r="M8">
        <f t="shared" si="0"/>
        <v>0</v>
      </c>
      <c r="N8">
        <f t="shared" si="0"/>
        <v>1</v>
      </c>
      <c r="O8">
        <f t="shared" si="0"/>
        <v>1</v>
      </c>
      <c r="P8">
        <f t="shared" si="0"/>
        <v>1</v>
      </c>
      <c r="Q8">
        <f t="shared" si="0"/>
        <v>1</v>
      </c>
      <c r="R8">
        <f t="shared" si="0"/>
        <v>0</v>
      </c>
      <c r="S8">
        <f t="shared" si="0"/>
        <v>0</v>
      </c>
      <c r="T8">
        <f t="shared" si="0"/>
        <v>0</v>
      </c>
      <c r="U8">
        <f t="shared" si="0"/>
        <v>0</v>
      </c>
      <c r="V8">
        <f t="shared" si="0"/>
        <v>0</v>
      </c>
      <c r="W8">
        <f t="shared" si="0"/>
        <v>0</v>
      </c>
      <c r="X8">
        <f t="shared" si="0"/>
        <v>0</v>
      </c>
      <c r="Y8">
        <f t="shared" si="0"/>
        <v>0</v>
      </c>
      <c r="Z8">
        <f t="shared" si="0"/>
        <v>1</v>
      </c>
      <c r="AA8">
        <f t="shared" si="0"/>
        <v>1</v>
      </c>
      <c r="AB8">
        <f t="shared" si="0"/>
        <v>1</v>
      </c>
      <c r="AC8">
        <f t="shared" si="0"/>
        <v>1</v>
      </c>
      <c r="AD8">
        <f t="shared" si="0"/>
        <v>1</v>
      </c>
      <c r="AE8">
        <f t="shared" si="0"/>
        <v>1</v>
      </c>
      <c r="AF8">
        <f t="shared" si="0"/>
        <v>1</v>
      </c>
      <c r="AG8">
        <f t="shared" si="0"/>
        <v>1</v>
      </c>
      <c r="AH8">
        <f t="shared" si="0"/>
        <v>1</v>
      </c>
      <c r="AI8">
        <f t="shared" si="0"/>
        <v>1</v>
      </c>
      <c r="AJ8">
        <f t="shared" si="0"/>
        <v>1</v>
      </c>
      <c r="AK8">
        <f t="shared" si="0"/>
        <v>0</v>
      </c>
      <c r="AL8">
        <f t="shared" si="0"/>
        <v>0</v>
      </c>
      <c r="AM8">
        <f t="shared" si="0"/>
        <v>0</v>
      </c>
      <c r="AN8">
        <f t="shared" si="0"/>
        <v>0</v>
      </c>
      <c r="AO8">
        <f t="shared" si="0"/>
        <v>1</v>
      </c>
      <c r="AP8">
        <f t="shared" si="0"/>
        <v>1</v>
      </c>
      <c r="AQ8">
        <f t="shared" si="0"/>
        <v>1</v>
      </c>
      <c r="AR8">
        <f t="shared" si="0"/>
        <v>1</v>
      </c>
      <c r="AS8">
        <f t="shared" si="0"/>
        <v>1</v>
      </c>
      <c r="AT8">
        <f t="shared" si="0"/>
        <v>1</v>
      </c>
      <c r="AU8">
        <f t="shared" si="0"/>
        <v>1</v>
      </c>
      <c r="AV8">
        <f t="shared" si="0"/>
        <v>1</v>
      </c>
      <c r="AW8">
        <f t="shared" si="0"/>
        <v>1</v>
      </c>
      <c r="AX8">
        <f t="shared" si="0"/>
        <v>1</v>
      </c>
      <c r="AY8">
        <f t="shared" si="0"/>
        <v>1</v>
      </c>
      <c r="AZ8">
        <f t="shared" si="0"/>
        <v>1</v>
      </c>
      <c r="BA8">
        <f t="shared" si="0"/>
        <v>1</v>
      </c>
      <c r="BB8">
        <f t="shared" si="0"/>
        <v>1</v>
      </c>
      <c r="BC8">
        <f t="shared" si="0"/>
        <v>1</v>
      </c>
      <c r="BD8">
        <f t="shared" si="0"/>
        <v>1</v>
      </c>
      <c r="BE8">
        <f t="shared" si="0"/>
        <v>1</v>
      </c>
      <c r="BF8">
        <f t="shared" si="0"/>
        <v>1</v>
      </c>
      <c r="BG8">
        <f t="shared" si="0"/>
        <v>1</v>
      </c>
      <c r="BH8">
        <f t="shared" si="0"/>
        <v>1</v>
      </c>
      <c r="BI8">
        <f t="shared" si="0"/>
        <v>1</v>
      </c>
    </row>
    <row r="9" spans="1:61" x14ac:dyDescent="0.25">
      <c r="A9" t="s">
        <v>75</v>
      </c>
      <c r="B9">
        <v>1</v>
      </c>
      <c r="C9">
        <f t="shared" si="1"/>
        <v>0</v>
      </c>
      <c r="D9">
        <f t="shared" si="0"/>
        <v>0</v>
      </c>
      <c r="E9">
        <f t="shared" si="0"/>
        <v>0</v>
      </c>
      <c r="F9">
        <f t="shared" si="0"/>
        <v>0</v>
      </c>
      <c r="G9">
        <f t="shared" si="0"/>
        <v>0</v>
      </c>
      <c r="H9">
        <f t="shared" si="0"/>
        <v>0</v>
      </c>
      <c r="I9">
        <f t="shared" si="0"/>
        <v>0</v>
      </c>
      <c r="J9">
        <f t="shared" si="0"/>
        <v>0</v>
      </c>
      <c r="K9">
        <f t="shared" si="0"/>
        <v>0</v>
      </c>
      <c r="L9">
        <f t="shared" si="0"/>
        <v>0</v>
      </c>
      <c r="M9">
        <f t="shared" si="0"/>
        <v>0</v>
      </c>
      <c r="N9">
        <f t="shared" si="0"/>
        <v>0</v>
      </c>
      <c r="O9">
        <f t="shared" si="0"/>
        <v>0</v>
      </c>
      <c r="P9">
        <f t="shared" si="0"/>
        <v>0</v>
      </c>
      <c r="Q9">
        <f t="shared" si="0"/>
        <v>0</v>
      </c>
      <c r="R9">
        <f t="shared" si="0"/>
        <v>0</v>
      </c>
      <c r="S9">
        <f t="shared" si="0"/>
        <v>0</v>
      </c>
      <c r="T9">
        <f t="shared" si="0"/>
        <v>0</v>
      </c>
      <c r="U9">
        <f t="shared" si="0"/>
        <v>0</v>
      </c>
      <c r="V9">
        <f t="shared" si="0"/>
        <v>0</v>
      </c>
      <c r="W9">
        <f t="shared" si="0"/>
        <v>0</v>
      </c>
      <c r="X9">
        <f t="shared" si="0"/>
        <v>0</v>
      </c>
      <c r="Y9">
        <f t="shared" si="0"/>
        <v>0</v>
      </c>
      <c r="Z9">
        <f t="shared" si="0"/>
        <v>0</v>
      </c>
      <c r="AA9">
        <f t="shared" si="0"/>
        <v>0</v>
      </c>
      <c r="AB9">
        <f t="shared" si="0"/>
        <v>0</v>
      </c>
      <c r="AC9">
        <f t="shared" si="0"/>
        <v>0</v>
      </c>
      <c r="AD9">
        <f t="shared" si="0"/>
        <v>0</v>
      </c>
      <c r="AE9">
        <f t="shared" si="0"/>
        <v>0</v>
      </c>
      <c r="AF9">
        <f t="shared" si="0"/>
        <v>0</v>
      </c>
      <c r="AG9">
        <f t="shared" si="0"/>
        <v>0</v>
      </c>
      <c r="AH9">
        <f t="shared" si="0"/>
        <v>0</v>
      </c>
      <c r="AI9">
        <f t="shared" si="0"/>
        <v>0</v>
      </c>
      <c r="AJ9">
        <f t="shared" si="0"/>
        <v>0</v>
      </c>
      <c r="AK9">
        <f t="shared" si="0"/>
        <v>0</v>
      </c>
      <c r="AL9">
        <f t="shared" si="0"/>
        <v>0</v>
      </c>
      <c r="AM9">
        <f t="shared" si="0"/>
        <v>0</v>
      </c>
      <c r="AN9">
        <f t="shared" si="0"/>
        <v>0</v>
      </c>
      <c r="AO9">
        <f t="shared" si="0"/>
        <v>0</v>
      </c>
      <c r="AP9">
        <f t="shared" si="0"/>
        <v>0</v>
      </c>
      <c r="AQ9">
        <f t="shared" si="0"/>
        <v>0</v>
      </c>
      <c r="AR9">
        <f t="shared" si="0"/>
        <v>0</v>
      </c>
      <c r="AS9">
        <f t="shared" si="0"/>
        <v>0</v>
      </c>
      <c r="AT9">
        <f t="shared" si="0"/>
        <v>0</v>
      </c>
      <c r="AU9">
        <f t="shared" si="0"/>
        <v>0</v>
      </c>
      <c r="AV9">
        <f t="shared" si="0"/>
        <v>0</v>
      </c>
      <c r="AW9">
        <f t="shared" si="0"/>
        <v>0</v>
      </c>
      <c r="AX9">
        <f t="shared" si="0"/>
        <v>0</v>
      </c>
      <c r="AY9">
        <f t="shared" si="0"/>
        <v>0</v>
      </c>
      <c r="AZ9">
        <f t="shared" si="0"/>
        <v>0</v>
      </c>
      <c r="BA9">
        <f t="shared" si="0"/>
        <v>0</v>
      </c>
      <c r="BB9">
        <f t="shared" si="0"/>
        <v>0</v>
      </c>
      <c r="BC9">
        <f t="shared" si="0"/>
        <v>0</v>
      </c>
      <c r="BD9">
        <f t="shared" si="0"/>
        <v>0</v>
      </c>
      <c r="BE9">
        <f t="shared" si="0"/>
        <v>0</v>
      </c>
      <c r="BF9">
        <f t="shared" si="0"/>
        <v>0</v>
      </c>
      <c r="BG9">
        <f t="shared" si="0"/>
        <v>0</v>
      </c>
      <c r="BH9">
        <f t="shared" si="0"/>
        <v>0</v>
      </c>
      <c r="BI9">
        <f t="shared" si="0"/>
        <v>0</v>
      </c>
    </row>
    <row r="10" spans="1:61" x14ac:dyDescent="0.25">
      <c r="A10" t="s">
        <v>74</v>
      </c>
      <c r="C10">
        <f t="shared" si="1"/>
        <v>1</v>
      </c>
      <c r="D10">
        <f t="shared" si="0"/>
        <v>0</v>
      </c>
      <c r="E10">
        <f t="shared" si="0"/>
        <v>0</v>
      </c>
      <c r="F10">
        <f t="shared" si="0"/>
        <v>1</v>
      </c>
      <c r="G10">
        <f t="shared" si="0"/>
        <v>1</v>
      </c>
      <c r="H10">
        <f t="shared" si="0"/>
        <v>1</v>
      </c>
      <c r="I10">
        <f t="shared" si="0"/>
        <v>1</v>
      </c>
      <c r="J10">
        <f t="shared" si="0"/>
        <v>1</v>
      </c>
      <c r="K10">
        <f t="shared" si="0"/>
        <v>1</v>
      </c>
      <c r="L10">
        <f t="shared" si="0"/>
        <v>0</v>
      </c>
      <c r="M10">
        <f t="shared" si="0"/>
        <v>0</v>
      </c>
      <c r="N10">
        <f t="shared" si="0"/>
        <v>1</v>
      </c>
      <c r="O10">
        <f t="shared" si="0"/>
        <v>1</v>
      </c>
      <c r="P10">
        <f t="shared" si="0"/>
        <v>1</v>
      </c>
      <c r="Q10">
        <f t="shared" si="0"/>
        <v>1</v>
      </c>
      <c r="R10">
        <f t="shared" si="0"/>
        <v>0</v>
      </c>
      <c r="S10">
        <f t="shared" si="0"/>
        <v>0</v>
      </c>
      <c r="T10">
        <f t="shared" si="0"/>
        <v>0</v>
      </c>
      <c r="U10">
        <f t="shared" si="0"/>
        <v>0</v>
      </c>
      <c r="V10">
        <f t="shared" si="0"/>
        <v>0</v>
      </c>
      <c r="W10">
        <f t="shared" si="0"/>
        <v>0</v>
      </c>
      <c r="X10">
        <f t="shared" si="0"/>
        <v>0</v>
      </c>
      <c r="Y10">
        <f t="shared" si="0"/>
        <v>0</v>
      </c>
      <c r="Z10">
        <f t="shared" si="0"/>
        <v>1</v>
      </c>
      <c r="AA10">
        <f t="shared" ref="AA10:AP28" si="2">IF($B10=0,IF(AA$4="",1,IF(AA$4=$A10,1,0)),IF(AA$4&lt;&gt;"",IF(AA$4=$A10,1,0),0))</f>
        <v>1</v>
      </c>
      <c r="AB10">
        <f t="shared" si="2"/>
        <v>1</v>
      </c>
      <c r="AC10">
        <f t="shared" si="2"/>
        <v>1</v>
      </c>
      <c r="AD10">
        <f t="shared" si="2"/>
        <v>1</v>
      </c>
      <c r="AE10">
        <f t="shared" si="2"/>
        <v>1</v>
      </c>
      <c r="AF10">
        <f t="shared" si="2"/>
        <v>1</v>
      </c>
      <c r="AG10">
        <f t="shared" si="2"/>
        <v>1</v>
      </c>
      <c r="AH10">
        <f t="shared" si="2"/>
        <v>1</v>
      </c>
      <c r="AI10">
        <f t="shared" si="2"/>
        <v>1</v>
      </c>
      <c r="AJ10">
        <f t="shared" si="2"/>
        <v>1</v>
      </c>
      <c r="AK10">
        <f t="shared" si="2"/>
        <v>0</v>
      </c>
      <c r="AL10">
        <f t="shared" si="2"/>
        <v>0</v>
      </c>
      <c r="AM10">
        <f t="shared" si="2"/>
        <v>0</v>
      </c>
      <c r="AN10">
        <f t="shared" si="2"/>
        <v>0</v>
      </c>
      <c r="AO10">
        <f t="shared" si="2"/>
        <v>1</v>
      </c>
      <c r="AP10">
        <f t="shared" si="2"/>
        <v>1</v>
      </c>
      <c r="AQ10">
        <f t="shared" ref="AQ10:BF25" si="3">IF($B10=0,IF(AQ$4="",1,IF(AQ$4=$A10,1,0)),IF(AQ$4&lt;&gt;"",IF(AQ$4=$A10,1,0),0))</f>
        <v>1</v>
      </c>
      <c r="AR10">
        <f t="shared" si="3"/>
        <v>1</v>
      </c>
      <c r="AS10">
        <f t="shared" si="3"/>
        <v>1</v>
      </c>
      <c r="AT10">
        <f t="shared" si="3"/>
        <v>1</v>
      </c>
      <c r="AU10">
        <f t="shared" si="3"/>
        <v>1</v>
      </c>
      <c r="AV10">
        <f t="shared" si="3"/>
        <v>1</v>
      </c>
      <c r="AW10">
        <f t="shared" si="3"/>
        <v>1</v>
      </c>
      <c r="AX10">
        <f t="shared" si="3"/>
        <v>1</v>
      </c>
      <c r="AY10">
        <f t="shared" si="3"/>
        <v>1</v>
      </c>
      <c r="AZ10">
        <f t="shared" si="3"/>
        <v>1</v>
      </c>
      <c r="BA10">
        <f t="shared" si="3"/>
        <v>1</v>
      </c>
      <c r="BB10">
        <f t="shared" si="3"/>
        <v>1</v>
      </c>
      <c r="BC10">
        <f t="shared" si="3"/>
        <v>1</v>
      </c>
      <c r="BD10">
        <f t="shared" si="3"/>
        <v>1</v>
      </c>
      <c r="BE10">
        <f t="shared" si="3"/>
        <v>1</v>
      </c>
      <c r="BF10">
        <f t="shared" si="3"/>
        <v>1</v>
      </c>
      <c r="BG10">
        <f t="shared" ref="BG10:BI24" si="4">IF($B10=0,IF(BG$4="",1,IF(BG$4=$A10,1,0)),IF(BG$4&lt;&gt;"",IF(BG$4=$A10,1,0),0))</f>
        <v>1</v>
      </c>
      <c r="BH10">
        <f t="shared" si="4"/>
        <v>1</v>
      </c>
      <c r="BI10">
        <f t="shared" si="4"/>
        <v>1</v>
      </c>
    </row>
    <row r="11" spans="1:61" x14ac:dyDescent="0.25">
      <c r="A11" t="s">
        <v>76</v>
      </c>
      <c r="B11">
        <v>1</v>
      </c>
      <c r="C11">
        <f t="shared" si="1"/>
        <v>0</v>
      </c>
      <c r="D11">
        <f t="shared" si="1"/>
        <v>0</v>
      </c>
      <c r="E11">
        <f t="shared" si="1"/>
        <v>0</v>
      </c>
      <c r="F11">
        <f t="shared" si="1"/>
        <v>0</v>
      </c>
      <c r="G11">
        <f t="shared" si="1"/>
        <v>0</v>
      </c>
      <c r="H11">
        <f t="shared" si="1"/>
        <v>0</v>
      </c>
      <c r="I11">
        <f t="shared" si="1"/>
        <v>0</v>
      </c>
      <c r="J11">
        <f t="shared" si="1"/>
        <v>0</v>
      </c>
      <c r="K11">
        <f t="shared" si="1"/>
        <v>0</v>
      </c>
      <c r="L11">
        <f t="shared" si="1"/>
        <v>0</v>
      </c>
      <c r="M11">
        <f t="shared" si="1"/>
        <v>0</v>
      </c>
      <c r="N11">
        <f t="shared" si="1"/>
        <v>0</v>
      </c>
      <c r="O11">
        <f t="shared" si="1"/>
        <v>0</v>
      </c>
      <c r="P11">
        <f t="shared" si="1"/>
        <v>0</v>
      </c>
      <c r="Q11">
        <f t="shared" si="1"/>
        <v>0</v>
      </c>
      <c r="R11">
        <f t="shared" si="1"/>
        <v>0</v>
      </c>
      <c r="S11">
        <f t="shared" ref="S11:AH28" si="5">IF($B11=0,IF(S$4="",1,IF(S$4=$A11,1,0)),IF(S$4&lt;&gt;"",IF(S$4=$A11,1,0),0))</f>
        <v>0</v>
      </c>
      <c r="T11">
        <f t="shared" si="5"/>
        <v>0</v>
      </c>
      <c r="U11">
        <f t="shared" si="5"/>
        <v>0</v>
      </c>
      <c r="V11">
        <f t="shared" si="5"/>
        <v>0</v>
      </c>
      <c r="W11">
        <f t="shared" si="5"/>
        <v>0</v>
      </c>
      <c r="X11">
        <f t="shared" si="5"/>
        <v>0</v>
      </c>
      <c r="Y11">
        <f t="shared" si="5"/>
        <v>0</v>
      </c>
      <c r="Z11">
        <f t="shared" si="5"/>
        <v>0</v>
      </c>
      <c r="AA11">
        <f t="shared" si="5"/>
        <v>0</v>
      </c>
      <c r="AB11">
        <f t="shared" si="5"/>
        <v>0</v>
      </c>
      <c r="AC11">
        <f t="shared" si="5"/>
        <v>0</v>
      </c>
      <c r="AD11">
        <f t="shared" si="5"/>
        <v>0</v>
      </c>
      <c r="AE11">
        <f t="shared" si="5"/>
        <v>0</v>
      </c>
      <c r="AF11">
        <f t="shared" si="5"/>
        <v>0</v>
      </c>
      <c r="AG11">
        <f t="shared" si="5"/>
        <v>0</v>
      </c>
      <c r="AH11">
        <f t="shared" si="5"/>
        <v>0</v>
      </c>
      <c r="AI11">
        <f t="shared" si="2"/>
        <v>0</v>
      </c>
      <c r="AJ11">
        <f t="shared" si="2"/>
        <v>0</v>
      </c>
      <c r="AK11">
        <f t="shared" si="2"/>
        <v>0</v>
      </c>
      <c r="AL11">
        <f t="shared" si="2"/>
        <v>0</v>
      </c>
      <c r="AM11">
        <f t="shared" si="2"/>
        <v>0</v>
      </c>
      <c r="AN11">
        <f t="shared" si="2"/>
        <v>0</v>
      </c>
      <c r="AO11">
        <f t="shared" si="2"/>
        <v>0</v>
      </c>
      <c r="AP11">
        <f t="shared" si="2"/>
        <v>0</v>
      </c>
      <c r="AQ11">
        <f t="shared" si="3"/>
        <v>0</v>
      </c>
      <c r="AR11">
        <f t="shared" si="3"/>
        <v>0</v>
      </c>
      <c r="AS11">
        <f t="shared" si="3"/>
        <v>0</v>
      </c>
      <c r="AT11">
        <f t="shared" si="3"/>
        <v>0</v>
      </c>
      <c r="AU11">
        <f t="shared" si="3"/>
        <v>0</v>
      </c>
      <c r="AV11">
        <f t="shared" si="3"/>
        <v>0</v>
      </c>
      <c r="AW11">
        <f t="shared" si="3"/>
        <v>0</v>
      </c>
      <c r="AX11">
        <f t="shared" si="3"/>
        <v>0</v>
      </c>
      <c r="AY11">
        <f t="shared" si="3"/>
        <v>0</v>
      </c>
      <c r="AZ11">
        <f t="shared" si="3"/>
        <v>0</v>
      </c>
      <c r="BA11">
        <f t="shared" si="3"/>
        <v>0</v>
      </c>
      <c r="BB11">
        <f t="shared" si="3"/>
        <v>0</v>
      </c>
      <c r="BC11">
        <f t="shared" si="3"/>
        <v>0</v>
      </c>
      <c r="BD11">
        <f t="shared" si="3"/>
        <v>0</v>
      </c>
      <c r="BE11">
        <f t="shared" si="3"/>
        <v>0</v>
      </c>
      <c r="BF11">
        <f t="shared" si="3"/>
        <v>0</v>
      </c>
      <c r="BG11">
        <f t="shared" si="4"/>
        <v>0</v>
      </c>
      <c r="BH11">
        <f t="shared" si="4"/>
        <v>0</v>
      </c>
      <c r="BI11">
        <f t="shared" si="4"/>
        <v>0</v>
      </c>
    </row>
    <row r="12" spans="1:61" x14ac:dyDescent="0.25">
      <c r="A12" t="s">
        <v>86</v>
      </c>
      <c r="B12">
        <v>1</v>
      </c>
      <c r="C12">
        <f t="shared" si="1"/>
        <v>0</v>
      </c>
      <c r="D12">
        <f t="shared" si="1"/>
        <v>0</v>
      </c>
      <c r="E12">
        <f t="shared" si="1"/>
        <v>0</v>
      </c>
      <c r="F12">
        <f t="shared" si="1"/>
        <v>0</v>
      </c>
      <c r="G12">
        <f t="shared" si="1"/>
        <v>0</v>
      </c>
      <c r="H12">
        <f t="shared" si="1"/>
        <v>0</v>
      </c>
      <c r="I12">
        <f t="shared" si="1"/>
        <v>0</v>
      </c>
      <c r="J12">
        <f t="shared" si="1"/>
        <v>0</v>
      </c>
      <c r="K12">
        <f t="shared" si="1"/>
        <v>0</v>
      </c>
      <c r="L12">
        <f t="shared" si="1"/>
        <v>0</v>
      </c>
      <c r="M12">
        <f t="shared" si="1"/>
        <v>0</v>
      </c>
      <c r="N12">
        <f t="shared" si="1"/>
        <v>0</v>
      </c>
      <c r="O12">
        <f t="shared" si="1"/>
        <v>0</v>
      </c>
      <c r="P12">
        <f t="shared" si="1"/>
        <v>0</v>
      </c>
      <c r="Q12">
        <f t="shared" si="1"/>
        <v>0</v>
      </c>
      <c r="R12">
        <f t="shared" si="1"/>
        <v>0</v>
      </c>
      <c r="S12">
        <f t="shared" si="5"/>
        <v>0</v>
      </c>
      <c r="T12">
        <f t="shared" si="5"/>
        <v>0</v>
      </c>
      <c r="U12">
        <f t="shared" si="5"/>
        <v>0</v>
      </c>
      <c r="V12">
        <f t="shared" si="5"/>
        <v>0</v>
      </c>
      <c r="W12">
        <f t="shared" si="5"/>
        <v>0</v>
      </c>
      <c r="X12">
        <f t="shared" si="5"/>
        <v>0</v>
      </c>
      <c r="Y12">
        <f t="shared" si="5"/>
        <v>0</v>
      </c>
      <c r="Z12">
        <f t="shared" si="5"/>
        <v>0</v>
      </c>
      <c r="AA12">
        <f t="shared" si="5"/>
        <v>0</v>
      </c>
      <c r="AB12">
        <f t="shared" si="5"/>
        <v>0</v>
      </c>
      <c r="AC12">
        <f t="shared" si="5"/>
        <v>0</v>
      </c>
      <c r="AD12">
        <f t="shared" si="5"/>
        <v>0</v>
      </c>
      <c r="AE12">
        <f t="shared" si="5"/>
        <v>0</v>
      </c>
      <c r="AF12">
        <f t="shared" si="5"/>
        <v>0</v>
      </c>
      <c r="AG12">
        <f t="shared" si="5"/>
        <v>0</v>
      </c>
      <c r="AH12">
        <f t="shared" si="5"/>
        <v>0</v>
      </c>
      <c r="AI12">
        <f t="shared" si="2"/>
        <v>0</v>
      </c>
      <c r="AJ12">
        <f t="shared" si="2"/>
        <v>0</v>
      </c>
      <c r="AK12">
        <f t="shared" si="2"/>
        <v>0</v>
      </c>
      <c r="AL12">
        <f t="shared" si="2"/>
        <v>0</v>
      </c>
      <c r="AM12">
        <f t="shared" si="2"/>
        <v>0</v>
      </c>
      <c r="AN12">
        <f t="shared" si="2"/>
        <v>0</v>
      </c>
      <c r="AO12">
        <f t="shared" si="2"/>
        <v>0</v>
      </c>
      <c r="AP12">
        <f t="shared" si="2"/>
        <v>0</v>
      </c>
      <c r="AQ12">
        <f t="shared" si="3"/>
        <v>0</v>
      </c>
      <c r="AR12">
        <f t="shared" si="3"/>
        <v>0</v>
      </c>
      <c r="AS12">
        <f t="shared" si="3"/>
        <v>0</v>
      </c>
      <c r="AT12">
        <f t="shared" si="3"/>
        <v>0</v>
      </c>
      <c r="AU12">
        <f t="shared" si="3"/>
        <v>0</v>
      </c>
      <c r="AV12">
        <f t="shared" si="3"/>
        <v>0</v>
      </c>
      <c r="AW12">
        <f t="shared" si="3"/>
        <v>0</v>
      </c>
      <c r="AX12">
        <f t="shared" si="3"/>
        <v>0</v>
      </c>
      <c r="AY12">
        <f t="shared" si="3"/>
        <v>0</v>
      </c>
      <c r="AZ12">
        <f t="shared" si="3"/>
        <v>0</v>
      </c>
      <c r="BA12">
        <f t="shared" si="3"/>
        <v>0</v>
      </c>
      <c r="BB12">
        <f t="shared" si="3"/>
        <v>0</v>
      </c>
      <c r="BC12">
        <f t="shared" si="3"/>
        <v>0</v>
      </c>
      <c r="BD12">
        <f t="shared" si="3"/>
        <v>0</v>
      </c>
      <c r="BE12">
        <f t="shared" si="3"/>
        <v>0</v>
      </c>
      <c r="BF12">
        <f t="shared" si="3"/>
        <v>0</v>
      </c>
      <c r="BG12">
        <f t="shared" si="4"/>
        <v>0</v>
      </c>
      <c r="BH12">
        <f t="shared" si="4"/>
        <v>0</v>
      </c>
      <c r="BI12">
        <f t="shared" si="4"/>
        <v>0</v>
      </c>
    </row>
    <row r="13" spans="1:61" x14ac:dyDescent="0.25">
      <c r="A13" t="s">
        <v>87</v>
      </c>
      <c r="B13">
        <v>1</v>
      </c>
      <c r="C13">
        <f t="shared" si="1"/>
        <v>0</v>
      </c>
      <c r="D13">
        <f t="shared" si="1"/>
        <v>0</v>
      </c>
      <c r="E13">
        <f t="shared" si="1"/>
        <v>0</v>
      </c>
      <c r="F13">
        <f t="shared" si="1"/>
        <v>0</v>
      </c>
      <c r="G13">
        <f t="shared" si="1"/>
        <v>0</v>
      </c>
      <c r="H13">
        <f t="shared" si="1"/>
        <v>0</v>
      </c>
      <c r="I13">
        <f t="shared" si="1"/>
        <v>0</v>
      </c>
      <c r="J13">
        <f t="shared" si="1"/>
        <v>0</v>
      </c>
      <c r="K13">
        <f t="shared" si="1"/>
        <v>0</v>
      </c>
      <c r="L13">
        <f t="shared" si="1"/>
        <v>0</v>
      </c>
      <c r="M13">
        <f t="shared" si="1"/>
        <v>0</v>
      </c>
      <c r="N13">
        <f t="shared" si="1"/>
        <v>0</v>
      </c>
      <c r="O13">
        <f t="shared" si="1"/>
        <v>0</v>
      </c>
      <c r="P13">
        <f t="shared" si="1"/>
        <v>0</v>
      </c>
      <c r="Q13">
        <f t="shared" si="1"/>
        <v>0</v>
      </c>
      <c r="R13">
        <f t="shared" si="1"/>
        <v>0</v>
      </c>
      <c r="S13">
        <f t="shared" si="5"/>
        <v>0</v>
      </c>
      <c r="T13">
        <f t="shared" si="5"/>
        <v>0</v>
      </c>
      <c r="U13">
        <f t="shared" si="5"/>
        <v>0</v>
      </c>
      <c r="V13">
        <f t="shared" si="5"/>
        <v>0</v>
      </c>
      <c r="W13">
        <f t="shared" si="5"/>
        <v>0</v>
      </c>
      <c r="X13">
        <f t="shared" si="5"/>
        <v>0</v>
      </c>
      <c r="Y13">
        <f t="shared" si="5"/>
        <v>0</v>
      </c>
      <c r="Z13">
        <f t="shared" si="5"/>
        <v>0</v>
      </c>
      <c r="AA13">
        <f t="shared" si="5"/>
        <v>0</v>
      </c>
      <c r="AB13">
        <f t="shared" si="5"/>
        <v>0</v>
      </c>
      <c r="AC13">
        <f t="shared" si="5"/>
        <v>0</v>
      </c>
      <c r="AD13">
        <f t="shared" si="5"/>
        <v>0</v>
      </c>
      <c r="AE13">
        <f t="shared" si="5"/>
        <v>0</v>
      </c>
      <c r="AF13">
        <f t="shared" si="5"/>
        <v>0</v>
      </c>
      <c r="AG13">
        <f t="shared" si="5"/>
        <v>0</v>
      </c>
      <c r="AH13">
        <f t="shared" si="5"/>
        <v>0</v>
      </c>
      <c r="AI13">
        <f t="shared" si="2"/>
        <v>0</v>
      </c>
      <c r="AJ13">
        <f t="shared" si="2"/>
        <v>0</v>
      </c>
      <c r="AK13">
        <f t="shared" si="2"/>
        <v>0</v>
      </c>
      <c r="AL13">
        <f t="shared" si="2"/>
        <v>0</v>
      </c>
      <c r="AM13">
        <f t="shared" si="2"/>
        <v>0</v>
      </c>
      <c r="AN13">
        <f t="shared" si="2"/>
        <v>0</v>
      </c>
      <c r="AO13">
        <f t="shared" si="2"/>
        <v>0</v>
      </c>
      <c r="AP13">
        <f t="shared" si="2"/>
        <v>0</v>
      </c>
      <c r="AQ13">
        <f t="shared" si="3"/>
        <v>0</v>
      </c>
      <c r="AR13">
        <f t="shared" si="3"/>
        <v>0</v>
      </c>
      <c r="AS13">
        <f t="shared" si="3"/>
        <v>0</v>
      </c>
      <c r="AT13">
        <f t="shared" si="3"/>
        <v>0</v>
      </c>
      <c r="AU13">
        <f t="shared" si="3"/>
        <v>0</v>
      </c>
      <c r="AV13">
        <f t="shared" si="3"/>
        <v>0</v>
      </c>
      <c r="AW13">
        <f t="shared" si="3"/>
        <v>0</v>
      </c>
      <c r="AX13">
        <f t="shared" si="3"/>
        <v>0</v>
      </c>
      <c r="AY13">
        <f t="shared" si="3"/>
        <v>0</v>
      </c>
      <c r="AZ13">
        <f t="shared" si="3"/>
        <v>0</v>
      </c>
      <c r="BA13">
        <f t="shared" si="3"/>
        <v>0</v>
      </c>
      <c r="BB13">
        <f t="shared" si="3"/>
        <v>0</v>
      </c>
      <c r="BC13">
        <f t="shared" si="3"/>
        <v>0</v>
      </c>
      <c r="BD13">
        <f t="shared" si="3"/>
        <v>0</v>
      </c>
      <c r="BE13">
        <f t="shared" si="3"/>
        <v>0</v>
      </c>
      <c r="BF13">
        <f t="shared" si="3"/>
        <v>0</v>
      </c>
      <c r="BG13">
        <f t="shared" si="4"/>
        <v>0</v>
      </c>
      <c r="BH13">
        <f t="shared" si="4"/>
        <v>0</v>
      </c>
      <c r="BI13">
        <f t="shared" si="4"/>
        <v>0</v>
      </c>
    </row>
    <row r="14" spans="1:61" x14ac:dyDescent="0.25">
      <c r="A14" t="s">
        <v>88</v>
      </c>
      <c r="C14">
        <f t="shared" si="1"/>
        <v>1</v>
      </c>
      <c r="D14">
        <f t="shared" si="1"/>
        <v>0</v>
      </c>
      <c r="E14">
        <f t="shared" si="1"/>
        <v>0</v>
      </c>
      <c r="F14">
        <f t="shared" si="1"/>
        <v>1</v>
      </c>
      <c r="G14">
        <f t="shared" si="1"/>
        <v>1</v>
      </c>
      <c r="H14">
        <f t="shared" si="1"/>
        <v>1</v>
      </c>
      <c r="I14">
        <f t="shared" si="1"/>
        <v>1</v>
      </c>
      <c r="J14">
        <f t="shared" si="1"/>
        <v>1</v>
      </c>
      <c r="K14">
        <f t="shared" si="1"/>
        <v>1</v>
      </c>
      <c r="L14">
        <f t="shared" si="1"/>
        <v>0</v>
      </c>
      <c r="M14">
        <f t="shared" si="1"/>
        <v>0</v>
      </c>
      <c r="N14">
        <f t="shared" si="1"/>
        <v>1</v>
      </c>
      <c r="O14">
        <f t="shared" si="1"/>
        <v>1</v>
      </c>
      <c r="P14">
        <f t="shared" si="1"/>
        <v>1</v>
      </c>
      <c r="Q14">
        <f t="shared" si="1"/>
        <v>1</v>
      </c>
      <c r="R14">
        <f t="shared" si="1"/>
        <v>0</v>
      </c>
      <c r="S14">
        <f t="shared" si="5"/>
        <v>0</v>
      </c>
      <c r="T14">
        <f t="shared" si="5"/>
        <v>0</v>
      </c>
      <c r="U14">
        <f t="shared" si="5"/>
        <v>0</v>
      </c>
      <c r="V14">
        <f t="shared" si="5"/>
        <v>1</v>
      </c>
      <c r="W14">
        <f t="shared" si="5"/>
        <v>0</v>
      </c>
      <c r="X14">
        <f t="shared" si="5"/>
        <v>0</v>
      </c>
      <c r="Y14">
        <f t="shared" si="5"/>
        <v>0</v>
      </c>
      <c r="Z14">
        <f t="shared" si="5"/>
        <v>1</v>
      </c>
      <c r="AA14">
        <f t="shared" si="5"/>
        <v>1</v>
      </c>
      <c r="AB14">
        <f t="shared" si="5"/>
        <v>1</v>
      </c>
      <c r="AC14">
        <f t="shared" si="5"/>
        <v>1</v>
      </c>
      <c r="AD14">
        <f t="shared" si="5"/>
        <v>1</v>
      </c>
      <c r="AE14">
        <f t="shared" si="5"/>
        <v>1</v>
      </c>
      <c r="AF14">
        <f t="shared" si="5"/>
        <v>1</v>
      </c>
      <c r="AG14">
        <f t="shared" si="5"/>
        <v>1</v>
      </c>
      <c r="AH14">
        <f t="shared" si="5"/>
        <v>1</v>
      </c>
      <c r="AI14">
        <f t="shared" si="2"/>
        <v>1</v>
      </c>
      <c r="AJ14">
        <f t="shared" si="2"/>
        <v>1</v>
      </c>
      <c r="AK14">
        <f t="shared" si="2"/>
        <v>1</v>
      </c>
      <c r="AL14">
        <f t="shared" si="2"/>
        <v>0</v>
      </c>
      <c r="AM14">
        <f t="shared" si="2"/>
        <v>1</v>
      </c>
      <c r="AN14">
        <f t="shared" si="2"/>
        <v>0</v>
      </c>
      <c r="AO14">
        <f t="shared" si="2"/>
        <v>1</v>
      </c>
      <c r="AP14">
        <f t="shared" si="2"/>
        <v>1</v>
      </c>
      <c r="AQ14">
        <f t="shared" si="3"/>
        <v>1</v>
      </c>
      <c r="AR14">
        <f t="shared" si="3"/>
        <v>1</v>
      </c>
      <c r="AS14">
        <f t="shared" si="3"/>
        <v>1</v>
      </c>
      <c r="AT14">
        <f t="shared" si="3"/>
        <v>1</v>
      </c>
      <c r="AU14">
        <f t="shared" si="3"/>
        <v>1</v>
      </c>
      <c r="AV14">
        <f t="shared" si="3"/>
        <v>1</v>
      </c>
      <c r="AW14">
        <f t="shared" si="3"/>
        <v>1</v>
      </c>
      <c r="AX14">
        <f t="shared" si="3"/>
        <v>1</v>
      </c>
      <c r="AY14">
        <f t="shared" si="3"/>
        <v>1</v>
      </c>
      <c r="AZ14">
        <f t="shared" si="3"/>
        <v>1</v>
      </c>
      <c r="BA14">
        <f t="shared" si="3"/>
        <v>1</v>
      </c>
      <c r="BB14">
        <f t="shared" si="3"/>
        <v>1</v>
      </c>
      <c r="BC14">
        <f t="shared" si="3"/>
        <v>1</v>
      </c>
      <c r="BD14">
        <f t="shared" si="3"/>
        <v>1</v>
      </c>
      <c r="BE14">
        <f t="shared" si="3"/>
        <v>1</v>
      </c>
      <c r="BF14">
        <f t="shared" si="3"/>
        <v>1</v>
      </c>
      <c r="BG14">
        <f t="shared" si="4"/>
        <v>1</v>
      </c>
      <c r="BH14">
        <f t="shared" si="4"/>
        <v>1</v>
      </c>
      <c r="BI14">
        <f t="shared" si="4"/>
        <v>1</v>
      </c>
    </row>
    <row r="15" spans="1:61" x14ac:dyDescent="0.25">
      <c r="A15" t="s">
        <v>90</v>
      </c>
      <c r="B15">
        <v>1</v>
      </c>
      <c r="C15">
        <f t="shared" si="1"/>
        <v>0</v>
      </c>
      <c r="D15">
        <f t="shared" si="1"/>
        <v>0</v>
      </c>
      <c r="E15">
        <f t="shared" si="1"/>
        <v>0</v>
      </c>
      <c r="F15">
        <f t="shared" si="1"/>
        <v>0</v>
      </c>
      <c r="G15">
        <f t="shared" si="1"/>
        <v>0</v>
      </c>
      <c r="H15">
        <f t="shared" si="1"/>
        <v>0</v>
      </c>
      <c r="I15">
        <f t="shared" si="1"/>
        <v>0</v>
      </c>
      <c r="J15">
        <f t="shared" si="1"/>
        <v>0</v>
      </c>
      <c r="K15">
        <f t="shared" si="1"/>
        <v>0</v>
      </c>
      <c r="L15">
        <f t="shared" si="1"/>
        <v>0</v>
      </c>
      <c r="M15">
        <f t="shared" si="1"/>
        <v>0</v>
      </c>
      <c r="N15">
        <f t="shared" si="1"/>
        <v>0</v>
      </c>
      <c r="O15">
        <f t="shared" si="1"/>
        <v>0</v>
      </c>
      <c r="P15">
        <f t="shared" si="1"/>
        <v>0</v>
      </c>
      <c r="Q15">
        <f t="shared" si="1"/>
        <v>0</v>
      </c>
      <c r="R15">
        <f t="shared" si="1"/>
        <v>0</v>
      </c>
      <c r="S15">
        <f t="shared" si="5"/>
        <v>0</v>
      </c>
      <c r="T15">
        <f t="shared" si="5"/>
        <v>0</v>
      </c>
      <c r="U15">
        <f t="shared" si="5"/>
        <v>0</v>
      </c>
      <c r="V15">
        <f t="shared" si="5"/>
        <v>0</v>
      </c>
      <c r="W15">
        <f t="shared" si="5"/>
        <v>1</v>
      </c>
      <c r="X15">
        <f t="shared" si="5"/>
        <v>0</v>
      </c>
      <c r="Y15">
        <f t="shared" si="5"/>
        <v>0</v>
      </c>
      <c r="Z15">
        <f t="shared" si="5"/>
        <v>0</v>
      </c>
      <c r="AA15">
        <f t="shared" si="5"/>
        <v>0</v>
      </c>
      <c r="AB15">
        <f t="shared" si="5"/>
        <v>0</v>
      </c>
      <c r="AC15">
        <f t="shared" si="5"/>
        <v>0</v>
      </c>
      <c r="AD15">
        <f t="shared" si="5"/>
        <v>0</v>
      </c>
      <c r="AE15">
        <f t="shared" si="5"/>
        <v>0</v>
      </c>
      <c r="AF15">
        <f t="shared" si="5"/>
        <v>0</v>
      </c>
      <c r="AG15">
        <f t="shared" si="5"/>
        <v>0</v>
      </c>
      <c r="AH15">
        <f t="shared" si="5"/>
        <v>0</v>
      </c>
      <c r="AI15">
        <f t="shared" si="2"/>
        <v>0</v>
      </c>
      <c r="AJ15">
        <f t="shared" si="2"/>
        <v>0</v>
      </c>
      <c r="AK15">
        <f t="shared" si="2"/>
        <v>0</v>
      </c>
      <c r="AL15">
        <f t="shared" si="2"/>
        <v>1</v>
      </c>
      <c r="AM15">
        <f t="shared" si="2"/>
        <v>0</v>
      </c>
      <c r="AN15">
        <f t="shared" si="2"/>
        <v>1</v>
      </c>
      <c r="AO15">
        <f t="shared" si="2"/>
        <v>0</v>
      </c>
      <c r="AP15">
        <f t="shared" si="2"/>
        <v>0</v>
      </c>
      <c r="AQ15">
        <f t="shared" si="3"/>
        <v>0</v>
      </c>
      <c r="AR15">
        <f t="shared" si="3"/>
        <v>0</v>
      </c>
      <c r="AS15">
        <f t="shared" si="3"/>
        <v>0</v>
      </c>
      <c r="AT15">
        <f t="shared" si="3"/>
        <v>0</v>
      </c>
      <c r="AU15">
        <f t="shared" si="3"/>
        <v>0</v>
      </c>
      <c r="AV15">
        <f t="shared" si="3"/>
        <v>0</v>
      </c>
      <c r="AW15">
        <f t="shared" si="3"/>
        <v>0</v>
      </c>
      <c r="AX15">
        <f t="shared" si="3"/>
        <v>0</v>
      </c>
      <c r="AY15">
        <f t="shared" si="3"/>
        <v>0</v>
      </c>
      <c r="AZ15">
        <f t="shared" si="3"/>
        <v>0</v>
      </c>
      <c r="BA15">
        <f t="shared" si="3"/>
        <v>0</v>
      </c>
      <c r="BB15">
        <f t="shared" si="3"/>
        <v>0</v>
      </c>
      <c r="BC15">
        <f t="shared" si="3"/>
        <v>0</v>
      </c>
      <c r="BD15">
        <f t="shared" si="3"/>
        <v>0</v>
      </c>
      <c r="BE15">
        <f t="shared" si="3"/>
        <v>0</v>
      </c>
      <c r="BF15">
        <f t="shared" si="3"/>
        <v>0</v>
      </c>
      <c r="BG15">
        <f t="shared" si="4"/>
        <v>0</v>
      </c>
      <c r="BH15">
        <f t="shared" si="4"/>
        <v>0</v>
      </c>
      <c r="BI15">
        <f t="shared" si="4"/>
        <v>0</v>
      </c>
    </row>
    <row r="16" spans="1:61" x14ac:dyDescent="0.25">
      <c r="A16" t="s">
        <v>89</v>
      </c>
      <c r="C16">
        <f t="shared" si="1"/>
        <v>1</v>
      </c>
      <c r="D16">
        <f t="shared" si="1"/>
        <v>1</v>
      </c>
      <c r="E16">
        <f t="shared" si="1"/>
        <v>0</v>
      </c>
      <c r="F16">
        <f t="shared" si="1"/>
        <v>1</v>
      </c>
      <c r="G16">
        <f t="shared" si="1"/>
        <v>1</v>
      </c>
      <c r="H16">
        <f t="shared" si="1"/>
        <v>1</v>
      </c>
      <c r="I16">
        <f t="shared" si="1"/>
        <v>1</v>
      </c>
      <c r="J16">
        <f t="shared" si="1"/>
        <v>1</v>
      </c>
      <c r="K16">
        <f t="shared" si="1"/>
        <v>1</v>
      </c>
      <c r="L16">
        <f t="shared" si="1"/>
        <v>0</v>
      </c>
      <c r="M16">
        <f t="shared" si="1"/>
        <v>0</v>
      </c>
      <c r="N16">
        <f t="shared" si="1"/>
        <v>1</v>
      </c>
      <c r="O16">
        <f t="shared" si="1"/>
        <v>1</v>
      </c>
      <c r="P16">
        <f t="shared" si="1"/>
        <v>1</v>
      </c>
      <c r="Q16">
        <f t="shared" si="1"/>
        <v>1</v>
      </c>
      <c r="R16">
        <f t="shared" si="1"/>
        <v>0</v>
      </c>
      <c r="S16">
        <f t="shared" si="5"/>
        <v>0</v>
      </c>
      <c r="T16">
        <f t="shared" si="5"/>
        <v>0</v>
      </c>
      <c r="U16">
        <f t="shared" si="5"/>
        <v>0</v>
      </c>
      <c r="V16">
        <f t="shared" si="5"/>
        <v>0</v>
      </c>
      <c r="W16">
        <f t="shared" si="5"/>
        <v>0</v>
      </c>
      <c r="X16">
        <f t="shared" si="5"/>
        <v>1</v>
      </c>
      <c r="Y16">
        <f t="shared" si="5"/>
        <v>0</v>
      </c>
      <c r="Z16">
        <f t="shared" si="5"/>
        <v>1</v>
      </c>
      <c r="AA16">
        <f t="shared" si="5"/>
        <v>1</v>
      </c>
      <c r="AB16">
        <f t="shared" si="5"/>
        <v>1</v>
      </c>
      <c r="AC16">
        <f t="shared" si="5"/>
        <v>1</v>
      </c>
      <c r="AD16">
        <f t="shared" si="5"/>
        <v>1</v>
      </c>
      <c r="AE16">
        <f t="shared" si="5"/>
        <v>1</v>
      </c>
      <c r="AF16">
        <f t="shared" si="5"/>
        <v>1</v>
      </c>
      <c r="AG16">
        <f t="shared" si="5"/>
        <v>1</v>
      </c>
      <c r="AH16">
        <f t="shared" si="5"/>
        <v>1</v>
      </c>
      <c r="AI16">
        <f t="shared" si="2"/>
        <v>1</v>
      </c>
      <c r="AJ16">
        <f t="shared" si="2"/>
        <v>1</v>
      </c>
      <c r="AK16">
        <f t="shared" si="2"/>
        <v>0</v>
      </c>
      <c r="AL16">
        <f t="shared" si="2"/>
        <v>0</v>
      </c>
      <c r="AM16">
        <f t="shared" si="2"/>
        <v>0</v>
      </c>
      <c r="AN16">
        <f t="shared" si="2"/>
        <v>0</v>
      </c>
      <c r="AO16">
        <f t="shared" si="2"/>
        <v>1</v>
      </c>
      <c r="AP16">
        <f t="shared" si="2"/>
        <v>1</v>
      </c>
      <c r="AQ16">
        <f t="shared" si="3"/>
        <v>1</v>
      </c>
      <c r="AR16">
        <f t="shared" si="3"/>
        <v>1</v>
      </c>
      <c r="AS16">
        <f t="shared" si="3"/>
        <v>1</v>
      </c>
      <c r="AT16">
        <f t="shared" si="3"/>
        <v>1</v>
      </c>
      <c r="AU16">
        <f t="shared" si="3"/>
        <v>1</v>
      </c>
      <c r="AV16">
        <f t="shared" si="3"/>
        <v>1</v>
      </c>
      <c r="AW16">
        <f t="shared" si="3"/>
        <v>1</v>
      </c>
      <c r="AX16">
        <f t="shared" si="3"/>
        <v>1</v>
      </c>
      <c r="AY16">
        <f t="shared" si="3"/>
        <v>1</v>
      </c>
      <c r="AZ16">
        <f t="shared" si="3"/>
        <v>1</v>
      </c>
      <c r="BA16">
        <f t="shared" si="3"/>
        <v>1</v>
      </c>
      <c r="BB16">
        <f t="shared" si="3"/>
        <v>1</v>
      </c>
      <c r="BC16">
        <f t="shared" si="3"/>
        <v>1</v>
      </c>
      <c r="BD16">
        <f t="shared" si="3"/>
        <v>1</v>
      </c>
      <c r="BE16">
        <f t="shared" si="3"/>
        <v>1</v>
      </c>
      <c r="BF16">
        <f t="shared" si="3"/>
        <v>1</v>
      </c>
      <c r="BG16">
        <f t="shared" si="4"/>
        <v>1</v>
      </c>
      <c r="BH16">
        <f t="shared" si="4"/>
        <v>1</v>
      </c>
      <c r="BI16">
        <f t="shared" si="4"/>
        <v>1</v>
      </c>
    </row>
    <row r="17" spans="1:61" x14ac:dyDescent="0.25">
      <c r="A17" t="s">
        <v>91</v>
      </c>
      <c r="B17">
        <v>1</v>
      </c>
      <c r="C17">
        <f t="shared" si="1"/>
        <v>0</v>
      </c>
      <c r="D17">
        <f t="shared" si="1"/>
        <v>0</v>
      </c>
      <c r="E17">
        <f t="shared" si="1"/>
        <v>1</v>
      </c>
      <c r="F17">
        <f t="shared" si="1"/>
        <v>0</v>
      </c>
      <c r="G17">
        <f t="shared" si="1"/>
        <v>0</v>
      </c>
      <c r="H17">
        <f t="shared" si="1"/>
        <v>0</v>
      </c>
      <c r="I17">
        <f t="shared" si="1"/>
        <v>0</v>
      </c>
      <c r="J17">
        <f t="shared" si="1"/>
        <v>0</v>
      </c>
      <c r="K17">
        <f t="shared" si="1"/>
        <v>0</v>
      </c>
      <c r="L17">
        <f t="shared" si="1"/>
        <v>0</v>
      </c>
      <c r="M17">
        <f t="shared" si="1"/>
        <v>0</v>
      </c>
      <c r="N17">
        <f t="shared" si="1"/>
        <v>0</v>
      </c>
      <c r="O17">
        <f t="shared" si="1"/>
        <v>0</v>
      </c>
      <c r="P17">
        <f t="shared" si="1"/>
        <v>0</v>
      </c>
      <c r="Q17">
        <f t="shared" si="1"/>
        <v>0</v>
      </c>
      <c r="R17">
        <f t="shared" si="1"/>
        <v>0</v>
      </c>
      <c r="S17">
        <f t="shared" si="5"/>
        <v>0</v>
      </c>
      <c r="T17">
        <f t="shared" si="5"/>
        <v>0</v>
      </c>
      <c r="U17">
        <f t="shared" si="5"/>
        <v>0</v>
      </c>
      <c r="V17">
        <f t="shared" si="5"/>
        <v>0</v>
      </c>
      <c r="W17">
        <f t="shared" si="5"/>
        <v>0</v>
      </c>
      <c r="X17">
        <f t="shared" si="5"/>
        <v>0</v>
      </c>
      <c r="Y17">
        <f t="shared" si="5"/>
        <v>1</v>
      </c>
      <c r="Z17">
        <f t="shared" si="5"/>
        <v>0</v>
      </c>
      <c r="AA17">
        <f t="shared" si="5"/>
        <v>0</v>
      </c>
      <c r="AB17">
        <f t="shared" si="5"/>
        <v>0</v>
      </c>
      <c r="AC17">
        <f t="shared" si="5"/>
        <v>0</v>
      </c>
      <c r="AD17">
        <f t="shared" si="5"/>
        <v>0</v>
      </c>
      <c r="AE17">
        <f t="shared" si="5"/>
        <v>0</v>
      </c>
      <c r="AF17">
        <f t="shared" si="5"/>
        <v>0</v>
      </c>
      <c r="AG17">
        <f t="shared" si="5"/>
        <v>0</v>
      </c>
      <c r="AH17">
        <f t="shared" si="5"/>
        <v>0</v>
      </c>
      <c r="AI17">
        <f t="shared" si="2"/>
        <v>0</v>
      </c>
      <c r="AJ17">
        <f t="shared" si="2"/>
        <v>0</v>
      </c>
      <c r="AK17">
        <f t="shared" si="2"/>
        <v>0</v>
      </c>
      <c r="AL17">
        <f t="shared" si="2"/>
        <v>0</v>
      </c>
      <c r="AM17">
        <f t="shared" si="2"/>
        <v>0</v>
      </c>
      <c r="AN17">
        <f t="shared" si="2"/>
        <v>0</v>
      </c>
      <c r="AO17">
        <f t="shared" si="2"/>
        <v>0</v>
      </c>
      <c r="AP17">
        <f t="shared" si="2"/>
        <v>0</v>
      </c>
      <c r="AQ17">
        <f t="shared" si="3"/>
        <v>0</v>
      </c>
      <c r="AR17">
        <f t="shared" si="3"/>
        <v>0</v>
      </c>
      <c r="AS17">
        <f t="shared" si="3"/>
        <v>0</v>
      </c>
      <c r="AT17">
        <f t="shared" si="3"/>
        <v>0</v>
      </c>
      <c r="AU17">
        <f t="shared" si="3"/>
        <v>0</v>
      </c>
      <c r="AV17">
        <f t="shared" si="3"/>
        <v>0</v>
      </c>
      <c r="AW17">
        <f t="shared" si="3"/>
        <v>0</v>
      </c>
      <c r="AX17">
        <f t="shared" si="3"/>
        <v>0</v>
      </c>
      <c r="AY17">
        <f t="shared" si="3"/>
        <v>0</v>
      </c>
      <c r="AZ17">
        <f t="shared" si="3"/>
        <v>0</v>
      </c>
      <c r="BA17">
        <f t="shared" si="3"/>
        <v>0</v>
      </c>
      <c r="BB17">
        <f t="shared" si="3"/>
        <v>0</v>
      </c>
      <c r="BC17">
        <f t="shared" si="3"/>
        <v>0</v>
      </c>
      <c r="BD17">
        <f t="shared" si="3"/>
        <v>0</v>
      </c>
      <c r="BE17">
        <f t="shared" si="3"/>
        <v>0</v>
      </c>
      <c r="BF17">
        <f t="shared" si="3"/>
        <v>0</v>
      </c>
      <c r="BG17">
        <f t="shared" si="4"/>
        <v>0</v>
      </c>
      <c r="BH17">
        <f t="shared" si="4"/>
        <v>0</v>
      </c>
      <c r="BI17">
        <f t="shared" si="4"/>
        <v>0</v>
      </c>
    </row>
    <row r="18" spans="1:61" x14ac:dyDescent="0.25">
      <c r="A18" t="s">
        <v>93</v>
      </c>
      <c r="C18">
        <f t="shared" si="1"/>
        <v>1</v>
      </c>
      <c r="D18">
        <f t="shared" si="1"/>
        <v>0</v>
      </c>
      <c r="E18">
        <f t="shared" si="1"/>
        <v>0</v>
      </c>
      <c r="F18">
        <f t="shared" si="1"/>
        <v>1</v>
      </c>
      <c r="G18">
        <f t="shared" si="1"/>
        <v>1</v>
      </c>
      <c r="H18">
        <f t="shared" si="1"/>
        <v>1</v>
      </c>
      <c r="I18">
        <f t="shared" si="1"/>
        <v>1</v>
      </c>
      <c r="J18">
        <f t="shared" si="1"/>
        <v>1</v>
      </c>
      <c r="K18">
        <f t="shared" si="1"/>
        <v>1</v>
      </c>
      <c r="L18">
        <f t="shared" si="1"/>
        <v>0</v>
      </c>
      <c r="M18">
        <f t="shared" si="1"/>
        <v>0</v>
      </c>
      <c r="N18">
        <f t="shared" si="1"/>
        <v>1</v>
      </c>
      <c r="O18">
        <f t="shared" si="1"/>
        <v>1</v>
      </c>
      <c r="P18">
        <f t="shared" si="1"/>
        <v>1</v>
      </c>
      <c r="Q18">
        <f t="shared" si="1"/>
        <v>1</v>
      </c>
      <c r="R18">
        <f t="shared" si="1"/>
        <v>0</v>
      </c>
      <c r="S18">
        <f t="shared" si="5"/>
        <v>0</v>
      </c>
      <c r="T18">
        <f t="shared" si="5"/>
        <v>0</v>
      </c>
      <c r="U18">
        <f t="shared" si="5"/>
        <v>0</v>
      </c>
      <c r="V18">
        <f t="shared" si="5"/>
        <v>0</v>
      </c>
      <c r="W18">
        <f t="shared" si="5"/>
        <v>0</v>
      </c>
      <c r="X18">
        <f t="shared" si="5"/>
        <v>0</v>
      </c>
      <c r="Y18">
        <f t="shared" si="5"/>
        <v>0</v>
      </c>
      <c r="Z18">
        <f t="shared" si="5"/>
        <v>1</v>
      </c>
      <c r="AA18">
        <f t="shared" si="5"/>
        <v>1</v>
      </c>
      <c r="AB18">
        <f t="shared" si="5"/>
        <v>1</v>
      </c>
      <c r="AC18">
        <f t="shared" si="5"/>
        <v>1</v>
      </c>
      <c r="AD18">
        <f t="shared" si="5"/>
        <v>1</v>
      </c>
      <c r="AE18">
        <f t="shared" si="5"/>
        <v>1</v>
      </c>
      <c r="AF18">
        <f t="shared" si="5"/>
        <v>1</v>
      </c>
      <c r="AG18">
        <f t="shared" si="5"/>
        <v>1</v>
      </c>
      <c r="AH18">
        <f t="shared" si="5"/>
        <v>1</v>
      </c>
      <c r="AI18">
        <f t="shared" si="2"/>
        <v>1</v>
      </c>
      <c r="AJ18">
        <f t="shared" si="2"/>
        <v>1</v>
      </c>
      <c r="AK18">
        <f t="shared" si="2"/>
        <v>0</v>
      </c>
      <c r="AL18">
        <f t="shared" si="2"/>
        <v>0</v>
      </c>
      <c r="AM18">
        <f t="shared" si="2"/>
        <v>0</v>
      </c>
      <c r="AN18">
        <f t="shared" si="2"/>
        <v>0</v>
      </c>
      <c r="AO18">
        <f t="shared" si="2"/>
        <v>1</v>
      </c>
      <c r="AP18">
        <f t="shared" si="2"/>
        <v>1</v>
      </c>
      <c r="AQ18">
        <f t="shared" si="3"/>
        <v>1</v>
      </c>
      <c r="AR18">
        <f t="shared" si="3"/>
        <v>1</v>
      </c>
      <c r="AS18">
        <f t="shared" si="3"/>
        <v>1</v>
      </c>
      <c r="AT18">
        <f t="shared" si="3"/>
        <v>1</v>
      </c>
      <c r="AU18">
        <f t="shared" si="3"/>
        <v>1</v>
      </c>
      <c r="AV18">
        <f t="shared" si="3"/>
        <v>1</v>
      </c>
      <c r="AW18">
        <f t="shared" si="3"/>
        <v>1</v>
      </c>
      <c r="AX18">
        <f t="shared" si="3"/>
        <v>1</v>
      </c>
      <c r="AY18">
        <f t="shared" si="3"/>
        <v>1</v>
      </c>
      <c r="AZ18">
        <f t="shared" si="3"/>
        <v>1</v>
      </c>
      <c r="BA18">
        <f t="shared" si="3"/>
        <v>1</v>
      </c>
      <c r="BB18">
        <f t="shared" si="3"/>
        <v>1</v>
      </c>
      <c r="BC18">
        <f t="shared" si="3"/>
        <v>1</v>
      </c>
      <c r="BD18">
        <f t="shared" si="3"/>
        <v>1</v>
      </c>
      <c r="BE18">
        <f t="shared" si="3"/>
        <v>1</v>
      </c>
      <c r="BF18">
        <f t="shared" si="3"/>
        <v>1</v>
      </c>
      <c r="BG18">
        <f t="shared" si="4"/>
        <v>1</v>
      </c>
      <c r="BH18">
        <f t="shared" si="4"/>
        <v>1</v>
      </c>
      <c r="BI18">
        <f t="shared" si="4"/>
        <v>1</v>
      </c>
    </row>
    <row r="19" spans="1:61" x14ac:dyDescent="0.25">
      <c r="A19" t="s">
        <v>94</v>
      </c>
      <c r="B19">
        <v>1</v>
      </c>
      <c r="C19">
        <f t="shared" si="1"/>
        <v>0</v>
      </c>
      <c r="D19">
        <f t="shared" si="1"/>
        <v>0</v>
      </c>
      <c r="E19">
        <f t="shared" si="1"/>
        <v>0</v>
      </c>
      <c r="F19">
        <f t="shared" si="1"/>
        <v>0</v>
      </c>
      <c r="G19">
        <f t="shared" si="1"/>
        <v>0</v>
      </c>
      <c r="H19">
        <f t="shared" si="1"/>
        <v>0</v>
      </c>
      <c r="I19">
        <f t="shared" si="1"/>
        <v>0</v>
      </c>
      <c r="J19">
        <f t="shared" si="1"/>
        <v>0</v>
      </c>
      <c r="K19">
        <f t="shared" si="1"/>
        <v>0</v>
      </c>
      <c r="L19">
        <f t="shared" si="1"/>
        <v>0</v>
      </c>
      <c r="M19">
        <f t="shared" si="1"/>
        <v>0</v>
      </c>
      <c r="N19">
        <f t="shared" si="1"/>
        <v>0</v>
      </c>
      <c r="O19">
        <f t="shared" si="1"/>
        <v>0</v>
      </c>
      <c r="P19">
        <f t="shared" si="1"/>
        <v>0</v>
      </c>
      <c r="Q19">
        <f t="shared" si="1"/>
        <v>0</v>
      </c>
      <c r="R19">
        <f t="shared" si="1"/>
        <v>0</v>
      </c>
      <c r="S19">
        <f t="shared" si="5"/>
        <v>0</v>
      </c>
      <c r="T19">
        <f t="shared" si="5"/>
        <v>0</v>
      </c>
      <c r="U19">
        <f t="shared" si="5"/>
        <v>0</v>
      </c>
      <c r="V19">
        <f t="shared" si="5"/>
        <v>0</v>
      </c>
      <c r="W19">
        <f t="shared" si="5"/>
        <v>0</v>
      </c>
      <c r="X19">
        <f t="shared" si="5"/>
        <v>0</v>
      </c>
      <c r="Y19">
        <f t="shared" si="5"/>
        <v>0</v>
      </c>
      <c r="Z19">
        <f t="shared" si="5"/>
        <v>0</v>
      </c>
      <c r="AA19">
        <f t="shared" si="5"/>
        <v>0</v>
      </c>
      <c r="AB19">
        <f t="shared" si="5"/>
        <v>0</v>
      </c>
      <c r="AC19">
        <f t="shared" si="5"/>
        <v>0</v>
      </c>
      <c r="AD19">
        <f t="shared" si="5"/>
        <v>0</v>
      </c>
      <c r="AE19">
        <f t="shared" si="5"/>
        <v>0</v>
      </c>
      <c r="AF19">
        <f t="shared" si="5"/>
        <v>0</v>
      </c>
      <c r="AG19">
        <f t="shared" si="5"/>
        <v>0</v>
      </c>
      <c r="AH19">
        <f t="shared" si="5"/>
        <v>0</v>
      </c>
      <c r="AI19">
        <f t="shared" si="2"/>
        <v>0</v>
      </c>
      <c r="AJ19">
        <f t="shared" si="2"/>
        <v>0</v>
      </c>
      <c r="AK19">
        <f t="shared" si="2"/>
        <v>0</v>
      </c>
      <c r="AL19">
        <f t="shared" si="2"/>
        <v>0</v>
      </c>
      <c r="AM19">
        <f t="shared" si="2"/>
        <v>0</v>
      </c>
      <c r="AN19">
        <f t="shared" si="2"/>
        <v>0</v>
      </c>
      <c r="AO19">
        <f t="shared" si="2"/>
        <v>0</v>
      </c>
      <c r="AP19">
        <f t="shared" si="2"/>
        <v>0</v>
      </c>
      <c r="AQ19">
        <f t="shared" si="3"/>
        <v>0</v>
      </c>
      <c r="AR19">
        <f t="shared" si="3"/>
        <v>0</v>
      </c>
      <c r="AS19">
        <f t="shared" si="3"/>
        <v>0</v>
      </c>
      <c r="AT19">
        <f t="shared" si="3"/>
        <v>0</v>
      </c>
      <c r="AU19">
        <f t="shared" si="3"/>
        <v>0</v>
      </c>
      <c r="AV19">
        <f t="shared" si="3"/>
        <v>0</v>
      </c>
      <c r="AW19">
        <f t="shared" si="3"/>
        <v>0</v>
      </c>
      <c r="AX19">
        <f t="shared" si="3"/>
        <v>0</v>
      </c>
      <c r="AY19">
        <f t="shared" si="3"/>
        <v>0</v>
      </c>
      <c r="AZ19">
        <f t="shared" si="3"/>
        <v>0</v>
      </c>
      <c r="BA19">
        <f t="shared" si="3"/>
        <v>0</v>
      </c>
      <c r="BB19">
        <f t="shared" si="3"/>
        <v>0</v>
      </c>
      <c r="BC19">
        <f t="shared" si="3"/>
        <v>0</v>
      </c>
      <c r="BD19">
        <f t="shared" si="3"/>
        <v>0</v>
      </c>
      <c r="BE19">
        <f t="shared" si="3"/>
        <v>0</v>
      </c>
      <c r="BF19">
        <f t="shared" si="3"/>
        <v>0</v>
      </c>
      <c r="BG19">
        <f t="shared" si="4"/>
        <v>0</v>
      </c>
      <c r="BH19">
        <f t="shared" si="4"/>
        <v>0</v>
      </c>
      <c r="BI19">
        <f t="shared" si="4"/>
        <v>0</v>
      </c>
    </row>
    <row r="20" spans="1:61" x14ac:dyDescent="0.25">
      <c r="A20" t="s">
        <v>92</v>
      </c>
      <c r="B20">
        <v>1</v>
      </c>
      <c r="C20">
        <f t="shared" si="1"/>
        <v>0</v>
      </c>
      <c r="D20">
        <f t="shared" si="1"/>
        <v>0</v>
      </c>
      <c r="E20">
        <f t="shared" si="1"/>
        <v>0</v>
      </c>
      <c r="F20">
        <f t="shared" si="1"/>
        <v>0</v>
      </c>
      <c r="G20">
        <f t="shared" si="1"/>
        <v>0</v>
      </c>
      <c r="H20">
        <f t="shared" si="1"/>
        <v>0</v>
      </c>
      <c r="I20">
        <f t="shared" si="1"/>
        <v>0</v>
      </c>
      <c r="J20">
        <f t="shared" si="1"/>
        <v>0</v>
      </c>
      <c r="K20">
        <f t="shared" si="1"/>
        <v>0</v>
      </c>
      <c r="L20">
        <f t="shared" si="1"/>
        <v>0</v>
      </c>
      <c r="M20">
        <f t="shared" si="1"/>
        <v>0</v>
      </c>
      <c r="N20">
        <f t="shared" si="1"/>
        <v>0</v>
      </c>
      <c r="O20">
        <f t="shared" si="1"/>
        <v>0</v>
      </c>
      <c r="P20">
        <f t="shared" si="1"/>
        <v>0</v>
      </c>
      <c r="Q20">
        <f t="shared" si="1"/>
        <v>0</v>
      </c>
      <c r="R20">
        <f t="shared" si="1"/>
        <v>0</v>
      </c>
      <c r="S20">
        <f t="shared" si="5"/>
        <v>0</v>
      </c>
      <c r="T20">
        <f t="shared" si="5"/>
        <v>0</v>
      </c>
      <c r="U20">
        <f t="shared" si="5"/>
        <v>0</v>
      </c>
      <c r="V20">
        <f t="shared" si="5"/>
        <v>0</v>
      </c>
      <c r="W20">
        <f t="shared" si="5"/>
        <v>0</v>
      </c>
      <c r="X20">
        <f t="shared" si="5"/>
        <v>0</v>
      </c>
      <c r="Y20">
        <f t="shared" si="5"/>
        <v>0</v>
      </c>
      <c r="Z20">
        <f t="shared" si="5"/>
        <v>0</v>
      </c>
      <c r="AA20">
        <f t="shared" si="5"/>
        <v>0</v>
      </c>
      <c r="AB20">
        <f t="shared" si="5"/>
        <v>0</v>
      </c>
      <c r="AC20">
        <f t="shared" si="5"/>
        <v>0</v>
      </c>
      <c r="AD20">
        <f t="shared" si="5"/>
        <v>0</v>
      </c>
      <c r="AE20">
        <f t="shared" si="5"/>
        <v>0</v>
      </c>
      <c r="AF20">
        <f t="shared" si="5"/>
        <v>0</v>
      </c>
      <c r="AG20">
        <f t="shared" si="5"/>
        <v>0</v>
      </c>
      <c r="AH20">
        <f t="shared" si="5"/>
        <v>0</v>
      </c>
      <c r="AI20">
        <f t="shared" si="2"/>
        <v>0</v>
      </c>
      <c r="AJ20">
        <f t="shared" si="2"/>
        <v>0</v>
      </c>
      <c r="AK20">
        <f t="shared" si="2"/>
        <v>0</v>
      </c>
      <c r="AL20">
        <f t="shared" si="2"/>
        <v>0</v>
      </c>
      <c r="AM20">
        <f t="shared" si="2"/>
        <v>0</v>
      </c>
      <c r="AN20">
        <f t="shared" si="2"/>
        <v>0</v>
      </c>
      <c r="AO20">
        <f t="shared" si="2"/>
        <v>0</v>
      </c>
      <c r="AP20">
        <f t="shared" si="2"/>
        <v>0</v>
      </c>
      <c r="AQ20">
        <f t="shared" si="3"/>
        <v>0</v>
      </c>
      <c r="AR20">
        <f t="shared" si="3"/>
        <v>0</v>
      </c>
      <c r="AS20">
        <f t="shared" si="3"/>
        <v>0</v>
      </c>
      <c r="AT20">
        <f t="shared" si="3"/>
        <v>0</v>
      </c>
      <c r="AU20">
        <f t="shared" si="3"/>
        <v>0</v>
      </c>
      <c r="AV20">
        <f t="shared" si="3"/>
        <v>0</v>
      </c>
      <c r="AW20">
        <f t="shared" si="3"/>
        <v>0</v>
      </c>
      <c r="AX20">
        <f t="shared" si="3"/>
        <v>0</v>
      </c>
      <c r="AY20">
        <f t="shared" si="3"/>
        <v>0</v>
      </c>
      <c r="AZ20">
        <f t="shared" si="3"/>
        <v>0</v>
      </c>
      <c r="BA20">
        <f t="shared" si="3"/>
        <v>0</v>
      </c>
      <c r="BB20">
        <f t="shared" si="3"/>
        <v>0</v>
      </c>
      <c r="BC20">
        <f t="shared" si="3"/>
        <v>0</v>
      </c>
      <c r="BD20">
        <f t="shared" si="3"/>
        <v>0</v>
      </c>
      <c r="BE20">
        <f t="shared" si="3"/>
        <v>0</v>
      </c>
      <c r="BF20">
        <f t="shared" si="3"/>
        <v>0</v>
      </c>
      <c r="BG20">
        <f t="shared" si="4"/>
        <v>0</v>
      </c>
      <c r="BH20">
        <f t="shared" si="4"/>
        <v>0</v>
      </c>
      <c r="BI20">
        <f t="shared" si="4"/>
        <v>0</v>
      </c>
    </row>
    <row r="21" spans="1:61" x14ac:dyDescent="0.25">
      <c r="A21" t="s">
        <v>95</v>
      </c>
      <c r="C21">
        <f t="shared" si="1"/>
        <v>1</v>
      </c>
      <c r="D21">
        <f t="shared" si="1"/>
        <v>0</v>
      </c>
      <c r="E21">
        <f t="shared" si="1"/>
        <v>0</v>
      </c>
      <c r="F21">
        <f t="shared" si="1"/>
        <v>1</v>
      </c>
      <c r="G21">
        <f t="shared" si="1"/>
        <v>1</v>
      </c>
      <c r="H21">
        <f t="shared" si="1"/>
        <v>1</v>
      </c>
      <c r="I21">
        <f t="shared" si="1"/>
        <v>1</v>
      </c>
      <c r="J21">
        <f t="shared" si="1"/>
        <v>1</v>
      </c>
      <c r="K21">
        <f t="shared" si="1"/>
        <v>1</v>
      </c>
      <c r="L21">
        <f t="shared" si="1"/>
        <v>0</v>
      </c>
      <c r="M21">
        <f t="shared" si="1"/>
        <v>0</v>
      </c>
      <c r="N21">
        <f t="shared" si="1"/>
        <v>1</v>
      </c>
      <c r="O21">
        <f t="shared" si="1"/>
        <v>1</v>
      </c>
      <c r="P21">
        <f t="shared" si="1"/>
        <v>1</v>
      </c>
      <c r="Q21">
        <f t="shared" si="1"/>
        <v>1</v>
      </c>
      <c r="R21">
        <f t="shared" si="1"/>
        <v>1</v>
      </c>
      <c r="S21">
        <f t="shared" si="5"/>
        <v>0</v>
      </c>
      <c r="T21">
        <f t="shared" si="5"/>
        <v>0</v>
      </c>
      <c r="U21">
        <f t="shared" si="5"/>
        <v>0</v>
      </c>
      <c r="V21">
        <f t="shared" si="5"/>
        <v>0</v>
      </c>
      <c r="W21">
        <f t="shared" si="5"/>
        <v>0</v>
      </c>
      <c r="X21">
        <f t="shared" si="5"/>
        <v>0</v>
      </c>
      <c r="Y21">
        <f t="shared" si="5"/>
        <v>0</v>
      </c>
      <c r="Z21">
        <f t="shared" si="5"/>
        <v>1</v>
      </c>
      <c r="AA21">
        <f t="shared" si="5"/>
        <v>1</v>
      </c>
      <c r="AB21">
        <f t="shared" si="5"/>
        <v>1</v>
      </c>
      <c r="AC21">
        <f t="shared" si="5"/>
        <v>1</v>
      </c>
      <c r="AD21">
        <f t="shared" si="5"/>
        <v>1</v>
      </c>
      <c r="AE21">
        <f t="shared" si="5"/>
        <v>1</v>
      </c>
      <c r="AF21">
        <f t="shared" si="5"/>
        <v>1</v>
      </c>
      <c r="AG21">
        <f t="shared" si="5"/>
        <v>1</v>
      </c>
      <c r="AH21">
        <f t="shared" si="5"/>
        <v>1</v>
      </c>
      <c r="AI21">
        <f t="shared" si="2"/>
        <v>1</v>
      </c>
      <c r="AJ21">
        <f t="shared" si="2"/>
        <v>1</v>
      </c>
      <c r="AK21">
        <f t="shared" si="2"/>
        <v>0</v>
      </c>
      <c r="AL21">
        <f t="shared" si="2"/>
        <v>0</v>
      </c>
      <c r="AM21">
        <f t="shared" si="2"/>
        <v>0</v>
      </c>
      <c r="AN21">
        <f t="shared" si="2"/>
        <v>0</v>
      </c>
      <c r="AO21">
        <f t="shared" si="2"/>
        <v>1</v>
      </c>
      <c r="AP21">
        <f t="shared" si="2"/>
        <v>1</v>
      </c>
      <c r="AQ21">
        <f t="shared" si="3"/>
        <v>1</v>
      </c>
      <c r="AR21">
        <f t="shared" si="3"/>
        <v>1</v>
      </c>
      <c r="AS21">
        <f t="shared" si="3"/>
        <v>1</v>
      </c>
      <c r="AT21">
        <f t="shared" si="3"/>
        <v>1</v>
      </c>
      <c r="AU21">
        <f t="shared" si="3"/>
        <v>1</v>
      </c>
      <c r="AV21">
        <f t="shared" si="3"/>
        <v>1</v>
      </c>
      <c r="AW21">
        <f t="shared" si="3"/>
        <v>1</v>
      </c>
      <c r="AX21">
        <f t="shared" si="3"/>
        <v>1</v>
      </c>
      <c r="AY21">
        <f t="shared" si="3"/>
        <v>1</v>
      </c>
      <c r="AZ21">
        <f t="shared" si="3"/>
        <v>1</v>
      </c>
      <c r="BA21">
        <f t="shared" si="3"/>
        <v>1</v>
      </c>
      <c r="BB21">
        <f t="shared" si="3"/>
        <v>1</v>
      </c>
      <c r="BC21">
        <f t="shared" si="3"/>
        <v>1</v>
      </c>
      <c r="BD21">
        <f t="shared" si="3"/>
        <v>1</v>
      </c>
      <c r="BE21">
        <f t="shared" si="3"/>
        <v>1</v>
      </c>
      <c r="BF21">
        <f t="shared" si="3"/>
        <v>1</v>
      </c>
      <c r="BG21">
        <f t="shared" si="4"/>
        <v>1</v>
      </c>
      <c r="BH21">
        <f t="shared" si="4"/>
        <v>1</v>
      </c>
      <c r="BI21">
        <f t="shared" si="4"/>
        <v>1</v>
      </c>
    </row>
    <row r="22" spans="1:61" x14ac:dyDescent="0.25">
      <c r="A22" t="s">
        <v>97</v>
      </c>
      <c r="B22">
        <v>1</v>
      </c>
      <c r="C22">
        <f t="shared" si="1"/>
        <v>0</v>
      </c>
      <c r="D22">
        <f t="shared" si="1"/>
        <v>0</v>
      </c>
      <c r="E22">
        <f t="shared" si="1"/>
        <v>0</v>
      </c>
      <c r="F22">
        <f t="shared" si="1"/>
        <v>0</v>
      </c>
      <c r="G22">
        <f t="shared" si="1"/>
        <v>0</v>
      </c>
      <c r="H22">
        <f t="shared" si="1"/>
        <v>0</v>
      </c>
      <c r="I22">
        <f t="shared" si="1"/>
        <v>0</v>
      </c>
      <c r="J22">
        <f t="shared" si="1"/>
        <v>0</v>
      </c>
      <c r="K22">
        <f t="shared" si="1"/>
        <v>0</v>
      </c>
      <c r="L22">
        <f t="shared" si="1"/>
        <v>1</v>
      </c>
      <c r="M22">
        <f t="shared" si="1"/>
        <v>0</v>
      </c>
      <c r="N22">
        <f t="shared" si="1"/>
        <v>0</v>
      </c>
      <c r="O22">
        <f t="shared" si="1"/>
        <v>0</v>
      </c>
      <c r="P22">
        <f t="shared" si="1"/>
        <v>0</v>
      </c>
      <c r="Q22">
        <f t="shared" si="1"/>
        <v>0</v>
      </c>
      <c r="R22">
        <f t="shared" si="1"/>
        <v>0</v>
      </c>
      <c r="S22">
        <f t="shared" si="5"/>
        <v>1</v>
      </c>
      <c r="T22">
        <f t="shared" si="5"/>
        <v>0</v>
      </c>
      <c r="U22">
        <f t="shared" si="5"/>
        <v>0</v>
      </c>
      <c r="V22">
        <f t="shared" si="5"/>
        <v>0</v>
      </c>
      <c r="W22">
        <f t="shared" si="5"/>
        <v>0</v>
      </c>
      <c r="X22">
        <f t="shared" si="5"/>
        <v>0</v>
      </c>
      <c r="Y22">
        <f t="shared" si="5"/>
        <v>0</v>
      </c>
      <c r="Z22">
        <f t="shared" si="5"/>
        <v>0</v>
      </c>
      <c r="AA22">
        <f t="shared" si="5"/>
        <v>0</v>
      </c>
      <c r="AB22">
        <f t="shared" si="5"/>
        <v>0</v>
      </c>
      <c r="AC22">
        <f t="shared" si="5"/>
        <v>0</v>
      </c>
      <c r="AD22">
        <f t="shared" si="5"/>
        <v>0</v>
      </c>
      <c r="AE22">
        <f t="shared" si="5"/>
        <v>0</v>
      </c>
      <c r="AF22">
        <f t="shared" si="5"/>
        <v>0</v>
      </c>
      <c r="AG22">
        <f t="shared" si="5"/>
        <v>0</v>
      </c>
      <c r="AH22">
        <f t="shared" si="5"/>
        <v>0</v>
      </c>
      <c r="AI22">
        <f t="shared" si="2"/>
        <v>0</v>
      </c>
      <c r="AJ22">
        <f t="shared" si="2"/>
        <v>0</v>
      </c>
      <c r="AK22">
        <f t="shared" si="2"/>
        <v>0</v>
      </c>
      <c r="AL22">
        <f t="shared" si="2"/>
        <v>0</v>
      </c>
      <c r="AM22">
        <f t="shared" si="2"/>
        <v>0</v>
      </c>
      <c r="AN22">
        <f t="shared" si="2"/>
        <v>0</v>
      </c>
      <c r="AO22">
        <f t="shared" si="2"/>
        <v>0</v>
      </c>
      <c r="AP22">
        <f t="shared" si="2"/>
        <v>0</v>
      </c>
      <c r="AQ22">
        <f t="shared" si="3"/>
        <v>0</v>
      </c>
      <c r="AR22">
        <f t="shared" si="3"/>
        <v>0</v>
      </c>
      <c r="AS22">
        <f t="shared" si="3"/>
        <v>0</v>
      </c>
      <c r="AT22">
        <f t="shared" si="3"/>
        <v>0</v>
      </c>
      <c r="AU22">
        <f t="shared" si="3"/>
        <v>0</v>
      </c>
      <c r="AV22">
        <f t="shared" si="3"/>
        <v>0</v>
      </c>
      <c r="AW22">
        <f t="shared" si="3"/>
        <v>0</v>
      </c>
      <c r="AX22">
        <f t="shared" si="3"/>
        <v>0</v>
      </c>
      <c r="AY22">
        <f t="shared" si="3"/>
        <v>0</v>
      </c>
      <c r="AZ22">
        <f t="shared" si="3"/>
        <v>0</v>
      </c>
      <c r="BA22">
        <f t="shared" si="3"/>
        <v>0</v>
      </c>
      <c r="BB22">
        <f t="shared" si="3"/>
        <v>0</v>
      </c>
      <c r="BC22">
        <f t="shared" si="3"/>
        <v>0</v>
      </c>
      <c r="BD22">
        <f t="shared" si="3"/>
        <v>0</v>
      </c>
      <c r="BE22">
        <f t="shared" si="3"/>
        <v>0</v>
      </c>
      <c r="BF22">
        <f t="shared" si="3"/>
        <v>0</v>
      </c>
      <c r="BG22">
        <f t="shared" si="4"/>
        <v>0</v>
      </c>
      <c r="BH22">
        <f t="shared" si="4"/>
        <v>0</v>
      </c>
      <c r="BI22">
        <f t="shared" si="4"/>
        <v>0</v>
      </c>
    </row>
    <row r="23" spans="1:61" x14ac:dyDescent="0.25">
      <c r="A23" t="s">
        <v>96</v>
      </c>
      <c r="C23">
        <f t="shared" si="1"/>
        <v>1</v>
      </c>
      <c r="D23">
        <f t="shared" si="1"/>
        <v>0</v>
      </c>
      <c r="E23">
        <f t="shared" si="1"/>
        <v>0</v>
      </c>
      <c r="F23">
        <f t="shared" si="1"/>
        <v>1</v>
      </c>
      <c r="G23">
        <f t="shared" si="1"/>
        <v>1</v>
      </c>
      <c r="H23">
        <f t="shared" si="1"/>
        <v>1</v>
      </c>
      <c r="I23">
        <f t="shared" si="1"/>
        <v>1</v>
      </c>
      <c r="J23">
        <f t="shared" si="1"/>
        <v>1</v>
      </c>
      <c r="K23">
        <f t="shared" si="1"/>
        <v>1</v>
      </c>
      <c r="L23">
        <f t="shared" si="1"/>
        <v>0</v>
      </c>
      <c r="M23">
        <f t="shared" si="1"/>
        <v>0</v>
      </c>
      <c r="N23">
        <f t="shared" si="1"/>
        <v>1</v>
      </c>
      <c r="O23">
        <f t="shared" si="1"/>
        <v>1</v>
      </c>
      <c r="P23">
        <f t="shared" si="1"/>
        <v>1</v>
      </c>
      <c r="Q23">
        <f t="shared" si="1"/>
        <v>1</v>
      </c>
      <c r="R23">
        <f t="shared" si="1"/>
        <v>0</v>
      </c>
      <c r="S23">
        <f t="shared" si="5"/>
        <v>0</v>
      </c>
      <c r="T23">
        <f t="shared" si="5"/>
        <v>1</v>
      </c>
      <c r="U23">
        <f t="shared" si="5"/>
        <v>0</v>
      </c>
      <c r="V23">
        <f t="shared" si="5"/>
        <v>0</v>
      </c>
      <c r="W23">
        <f t="shared" si="5"/>
        <v>0</v>
      </c>
      <c r="X23">
        <f t="shared" si="5"/>
        <v>0</v>
      </c>
      <c r="Y23">
        <f t="shared" si="5"/>
        <v>0</v>
      </c>
      <c r="Z23">
        <f t="shared" si="5"/>
        <v>1</v>
      </c>
      <c r="AA23">
        <f t="shared" si="5"/>
        <v>1</v>
      </c>
      <c r="AB23">
        <f t="shared" si="5"/>
        <v>1</v>
      </c>
      <c r="AC23">
        <f t="shared" si="5"/>
        <v>1</v>
      </c>
      <c r="AD23">
        <f t="shared" si="5"/>
        <v>1</v>
      </c>
      <c r="AE23">
        <f t="shared" si="5"/>
        <v>1</v>
      </c>
      <c r="AF23">
        <f t="shared" si="5"/>
        <v>1</v>
      </c>
      <c r="AG23">
        <f t="shared" si="5"/>
        <v>1</v>
      </c>
      <c r="AH23">
        <f t="shared" si="5"/>
        <v>1</v>
      </c>
      <c r="AI23">
        <f t="shared" si="2"/>
        <v>1</v>
      </c>
      <c r="AJ23">
        <f t="shared" si="2"/>
        <v>1</v>
      </c>
      <c r="AK23">
        <f t="shared" si="2"/>
        <v>0</v>
      </c>
      <c r="AL23">
        <f t="shared" si="2"/>
        <v>0</v>
      </c>
      <c r="AM23">
        <f t="shared" si="2"/>
        <v>0</v>
      </c>
      <c r="AN23">
        <f t="shared" si="2"/>
        <v>0</v>
      </c>
      <c r="AO23">
        <f t="shared" si="2"/>
        <v>1</v>
      </c>
      <c r="AP23">
        <f t="shared" si="2"/>
        <v>1</v>
      </c>
      <c r="AQ23">
        <f t="shared" si="3"/>
        <v>1</v>
      </c>
      <c r="AR23">
        <f t="shared" si="3"/>
        <v>1</v>
      </c>
      <c r="AS23">
        <f t="shared" si="3"/>
        <v>1</v>
      </c>
      <c r="AT23">
        <f t="shared" si="3"/>
        <v>1</v>
      </c>
      <c r="AU23">
        <f t="shared" si="3"/>
        <v>1</v>
      </c>
      <c r="AV23">
        <f t="shared" si="3"/>
        <v>1</v>
      </c>
      <c r="AW23">
        <f t="shared" si="3"/>
        <v>1</v>
      </c>
      <c r="AX23">
        <f t="shared" si="3"/>
        <v>1</v>
      </c>
      <c r="AY23">
        <f t="shared" si="3"/>
        <v>1</v>
      </c>
      <c r="AZ23">
        <f t="shared" si="3"/>
        <v>1</v>
      </c>
      <c r="BA23">
        <f t="shared" si="3"/>
        <v>1</v>
      </c>
      <c r="BB23">
        <f t="shared" si="3"/>
        <v>1</v>
      </c>
      <c r="BC23">
        <f t="shared" si="3"/>
        <v>1</v>
      </c>
      <c r="BD23">
        <f t="shared" si="3"/>
        <v>1</v>
      </c>
      <c r="BE23">
        <f t="shared" si="3"/>
        <v>1</v>
      </c>
      <c r="BF23">
        <f t="shared" si="3"/>
        <v>1</v>
      </c>
      <c r="BG23">
        <f t="shared" si="4"/>
        <v>1</v>
      </c>
      <c r="BH23">
        <f t="shared" si="4"/>
        <v>1</v>
      </c>
      <c r="BI23">
        <f t="shared" si="4"/>
        <v>1</v>
      </c>
    </row>
    <row r="24" spans="1:61" x14ac:dyDescent="0.25">
      <c r="A24" t="s">
        <v>98</v>
      </c>
      <c r="B24">
        <v>1</v>
      </c>
      <c r="C24">
        <f t="shared" si="1"/>
        <v>0</v>
      </c>
      <c r="D24">
        <f t="shared" si="1"/>
        <v>0</v>
      </c>
      <c r="E24">
        <f t="shared" si="1"/>
        <v>0</v>
      </c>
      <c r="F24">
        <f t="shared" si="1"/>
        <v>0</v>
      </c>
      <c r="G24">
        <f t="shared" si="1"/>
        <v>0</v>
      </c>
      <c r="H24">
        <f t="shared" si="1"/>
        <v>0</v>
      </c>
      <c r="I24">
        <f t="shared" si="1"/>
        <v>0</v>
      </c>
      <c r="J24">
        <f t="shared" si="1"/>
        <v>0</v>
      </c>
      <c r="K24">
        <f t="shared" si="1"/>
        <v>0</v>
      </c>
      <c r="L24">
        <f t="shared" si="1"/>
        <v>0</v>
      </c>
      <c r="M24">
        <f t="shared" si="1"/>
        <v>0</v>
      </c>
      <c r="N24">
        <f t="shared" si="1"/>
        <v>0</v>
      </c>
      <c r="O24">
        <f t="shared" si="1"/>
        <v>0</v>
      </c>
      <c r="P24">
        <f t="shared" si="1"/>
        <v>0</v>
      </c>
      <c r="Q24">
        <f t="shared" si="1"/>
        <v>0</v>
      </c>
      <c r="R24">
        <f t="shared" si="1"/>
        <v>0</v>
      </c>
      <c r="S24">
        <f t="shared" si="5"/>
        <v>0</v>
      </c>
      <c r="T24">
        <f t="shared" si="5"/>
        <v>0</v>
      </c>
      <c r="U24">
        <f t="shared" si="5"/>
        <v>1</v>
      </c>
      <c r="V24">
        <f t="shared" si="5"/>
        <v>0</v>
      </c>
      <c r="W24">
        <f t="shared" si="5"/>
        <v>0</v>
      </c>
      <c r="X24">
        <f t="shared" si="5"/>
        <v>0</v>
      </c>
      <c r="Y24">
        <f t="shared" si="5"/>
        <v>0</v>
      </c>
      <c r="Z24">
        <f t="shared" si="5"/>
        <v>0</v>
      </c>
      <c r="AA24">
        <f t="shared" si="5"/>
        <v>0</v>
      </c>
      <c r="AB24">
        <f t="shared" si="5"/>
        <v>0</v>
      </c>
      <c r="AC24">
        <f t="shared" si="5"/>
        <v>0</v>
      </c>
      <c r="AD24">
        <f t="shared" si="5"/>
        <v>0</v>
      </c>
      <c r="AE24">
        <f t="shared" si="5"/>
        <v>0</v>
      </c>
      <c r="AF24">
        <f t="shared" si="5"/>
        <v>0</v>
      </c>
      <c r="AG24">
        <f t="shared" si="5"/>
        <v>0</v>
      </c>
      <c r="AH24">
        <f t="shared" si="5"/>
        <v>0</v>
      </c>
      <c r="AI24">
        <f t="shared" si="2"/>
        <v>0</v>
      </c>
      <c r="AJ24">
        <f t="shared" si="2"/>
        <v>0</v>
      </c>
      <c r="AK24">
        <f t="shared" si="2"/>
        <v>0</v>
      </c>
      <c r="AL24">
        <f t="shared" si="2"/>
        <v>0</v>
      </c>
      <c r="AM24">
        <f t="shared" si="2"/>
        <v>0</v>
      </c>
      <c r="AN24">
        <f t="shared" si="2"/>
        <v>0</v>
      </c>
      <c r="AO24">
        <f t="shared" si="2"/>
        <v>0</v>
      </c>
      <c r="AP24">
        <f t="shared" si="2"/>
        <v>0</v>
      </c>
      <c r="AQ24">
        <f t="shared" si="3"/>
        <v>0</v>
      </c>
      <c r="AR24">
        <f t="shared" si="3"/>
        <v>0</v>
      </c>
      <c r="AS24">
        <f t="shared" si="3"/>
        <v>0</v>
      </c>
      <c r="AT24">
        <f t="shared" si="3"/>
        <v>0</v>
      </c>
      <c r="AU24">
        <f t="shared" si="3"/>
        <v>0</v>
      </c>
      <c r="AV24">
        <f t="shared" si="3"/>
        <v>0</v>
      </c>
      <c r="AW24">
        <f t="shared" si="3"/>
        <v>0</v>
      </c>
      <c r="AX24">
        <f t="shared" si="3"/>
        <v>0</v>
      </c>
      <c r="AY24">
        <f t="shared" si="3"/>
        <v>0</v>
      </c>
      <c r="AZ24">
        <f t="shared" si="3"/>
        <v>0</v>
      </c>
      <c r="BA24">
        <f t="shared" si="3"/>
        <v>0</v>
      </c>
      <c r="BB24">
        <f t="shared" si="3"/>
        <v>0</v>
      </c>
      <c r="BC24">
        <f t="shared" si="3"/>
        <v>0</v>
      </c>
      <c r="BD24">
        <f t="shared" si="3"/>
        <v>0</v>
      </c>
      <c r="BE24">
        <f t="shared" si="3"/>
        <v>0</v>
      </c>
      <c r="BF24">
        <f t="shared" si="3"/>
        <v>0</v>
      </c>
      <c r="BG24">
        <f t="shared" si="4"/>
        <v>0</v>
      </c>
      <c r="BH24">
        <f t="shared" si="4"/>
        <v>0</v>
      </c>
      <c r="BI24">
        <f t="shared" si="4"/>
        <v>0</v>
      </c>
    </row>
    <row r="25" spans="1:61" x14ac:dyDescent="0.25">
      <c r="A25" t="s">
        <v>101</v>
      </c>
      <c r="C25">
        <f t="shared" si="1"/>
        <v>1</v>
      </c>
      <c r="D25">
        <f t="shared" si="1"/>
        <v>0</v>
      </c>
      <c r="E25">
        <f t="shared" si="1"/>
        <v>0</v>
      </c>
      <c r="F25">
        <f t="shared" si="1"/>
        <v>1</v>
      </c>
      <c r="G25">
        <f t="shared" si="1"/>
        <v>1</v>
      </c>
      <c r="H25">
        <f t="shared" si="1"/>
        <v>1</v>
      </c>
      <c r="I25">
        <f t="shared" si="1"/>
        <v>1</v>
      </c>
      <c r="J25">
        <f t="shared" si="1"/>
        <v>1</v>
      </c>
      <c r="K25">
        <f t="shared" si="1"/>
        <v>1</v>
      </c>
      <c r="L25">
        <f t="shared" si="1"/>
        <v>0</v>
      </c>
      <c r="M25">
        <f t="shared" si="1"/>
        <v>0</v>
      </c>
      <c r="N25">
        <f t="shared" si="1"/>
        <v>1</v>
      </c>
      <c r="O25">
        <f t="shared" si="1"/>
        <v>1</v>
      </c>
      <c r="P25">
        <f t="shared" si="1"/>
        <v>1</v>
      </c>
      <c r="Q25">
        <f t="shared" si="1"/>
        <v>1</v>
      </c>
      <c r="R25">
        <f t="shared" si="1"/>
        <v>0</v>
      </c>
      <c r="S25">
        <f t="shared" si="5"/>
        <v>0</v>
      </c>
      <c r="T25">
        <f t="shared" si="5"/>
        <v>0</v>
      </c>
      <c r="U25">
        <f t="shared" si="5"/>
        <v>0</v>
      </c>
      <c r="V25">
        <f t="shared" si="5"/>
        <v>0</v>
      </c>
      <c r="W25">
        <f t="shared" si="5"/>
        <v>0</v>
      </c>
      <c r="X25">
        <f t="shared" si="5"/>
        <v>0</v>
      </c>
      <c r="Y25">
        <f t="shared" si="5"/>
        <v>0</v>
      </c>
      <c r="Z25">
        <f t="shared" si="5"/>
        <v>1</v>
      </c>
      <c r="AA25">
        <f t="shared" si="5"/>
        <v>1</v>
      </c>
      <c r="AB25">
        <f t="shared" si="5"/>
        <v>1</v>
      </c>
      <c r="AC25">
        <f t="shared" si="5"/>
        <v>1</v>
      </c>
      <c r="AD25">
        <f t="shared" si="5"/>
        <v>1</v>
      </c>
      <c r="AE25">
        <f t="shared" si="5"/>
        <v>1</v>
      </c>
      <c r="AF25">
        <f t="shared" si="5"/>
        <v>1</v>
      </c>
      <c r="AG25">
        <f t="shared" si="5"/>
        <v>1</v>
      </c>
      <c r="AH25">
        <f t="shared" si="5"/>
        <v>1</v>
      </c>
      <c r="AI25">
        <f t="shared" si="2"/>
        <v>1</v>
      </c>
      <c r="AJ25">
        <f t="shared" si="2"/>
        <v>1</v>
      </c>
      <c r="AK25">
        <f t="shared" si="2"/>
        <v>0</v>
      </c>
      <c r="AL25">
        <f t="shared" si="2"/>
        <v>0</v>
      </c>
      <c r="AM25">
        <f t="shared" si="2"/>
        <v>0</v>
      </c>
      <c r="AN25">
        <f t="shared" si="2"/>
        <v>0</v>
      </c>
      <c r="AO25">
        <f t="shared" si="2"/>
        <v>1</v>
      </c>
      <c r="AP25">
        <f t="shared" si="2"/>
        <v>1</v>
      </c>
      <c r="AQ25">
        <f t="shared" si="3"/>
        <v>1</v>
      </c>
      <c r="AR25">
        <f t="shared" si="3"/>
        <v>1</v>
      </c>
      <c r="AS25">
        <f t="shared" si="3"/>
        <v>1</v>
      </c>
      <c r="AT25">
        <f t="shared" si="3"/>
        <v>1</v>
      </c>
      <c r="AU25">
        <f t="shared" si="3"/>
        <v>1</v>
      </c>
      <c r="AV25">
        <f t="shared" si="3"/>
        <v>1</v>
      </c>
      <c r="AW25">
        <f t="shared" si="3"/>
        <v>1</v>
      </c>
      <c r="AX25">
        <f t="shared" si="3"/>
        <v>1</v>
      </c>
      <c r="AY25">
        <f t="shared" si="3"/>
        <v>1</v>
      </c>
      <c r="AZ25">
        <f t="shared" si="3"/>
        <v>1</v>
      </c>
      <c r="BA25">
        <f t="shared" si="3"/>
        <v>1</v>
      </c>
      <c r="BB25">
        <f t="shared" si="3"/>
        <v>1</v>
      </c>
      <c r="BC25">
        <f t="shared" si="3"/>
        <v>1</v>
      </c>
      <c r="BD25">
        <f t="shared" si="3"/>
        <v>1</v>
      </c>
      <c r="BE25">
        <f t="shared" si="3"/>
        <v>1</v>
      </c>
      <c r="BF25">
        <f t="shared" ref="BF25:BI28" si="6">IF($B25=0,IF(BF$4="",1,IF(BF$4=$A25,1,0)),IF(BF$4&lt;&gt;"",IF(BF$4=$A25,1,0),0))</f>
        <v>1</v>
      </c>
      <c r="BG25">
        <f t="shared" si="6"/>
        <v>1</v>
      </c>
      <c r="BH25">
        <f t="shared" si="6"/>
        <v>1</v>
      </c>
      <c r="BI25">
        <f t="shared" si="6"/>
        <v>1</v>
      </c>
    </row>
    <row r="26" spans="1:61" x14ac:dyDescent="0.25">
      <c r="A26" t="s">
        <v>102</v>
      </c>
      <c r="B26">
        <v>1</v>
      </c>
      <c r="C26">
        <f t="shared" si="1"/>
        <v>0</v>
      </c>
      <c r="D26">
        <f t="shared" si="1"/>
        <v>0</v>
      </c>
      <c r="E26">
        <f t="shared" si="1"/>
        <v>0</v>
      </c>
      <c r="F26">
        <f t="shared" si="1"/>
        <v>0</v>
      </c>
      <c r="G26">
        <f t="shared" si="1"/>
        <v>0</v>
      </c>
      <c r="H26">
        <f t="shared" si="1"/>
        <v>0</v>
      </c>
      <c r="I26">
        <f t="shared" si="1"/>
        <v>0</v>
      </c>
      <c r="J26">
        <f t="shared" si="1"/>
        <v>0</v>
      </c>
      <c r="K26">
        <f t="shared" si="1"/>
        <v>0</v>
      </c>
      <c r="L26">
        <f t="shared" si="1"/>
        <v>0</v>
      </c>
      <c r="M26">
        <f t="shared" si="1"/>
        <v>0</v>
      </c>
      <c r="N26">
        <f t="shared" ref="N26:AC28" si="7">IF($B26=0,IF(N$4="",1,IF(N$4=$A26,1,0)),IF(N$4&lt;&gt;"",IF(N$4=$A26,1,0),0))</f>
        <v>0</v>
      </c>
      <c r="O26">
        <f t="shared" si="7"/>
        <v>0</v>
      </c>
      <c r="P26">
        <f t="shared" si="7"/>
        <v>0</v>
      </c>
      <c r="Q26">
        <f t="shared" si="7"/>
        <v>0</v>
      </c>
      <c r="R26">
        <f t="shared" si="7"/>
        <v>0</v>
      </c>
      <c r="S26">
        <f t="shared" si="7"/>
        <v>0</v>
      </c>
      <c r="T26">
        <f t="shared" si="7"/>
        <v>0</v>
      </c>
      <c r="U26">
        <f t="shared" si="7"/>
        <v>0</v>
      </c>
      <c r="V26">
        <f t="shared" si="7"/>
        <v>0</v>
      </c>
      <c r="W26">
        <f t="shared" si="7"/>
        <v>0</v>
      </c>
      <c r="X26">
        <f t="shared" si="7"/>
        <v>0</v>
      </c>
      <c r="Y26">
        <f t="shared" si="7"/>
        <v>0</v>
      </c>
      <c r="Z26">
        <f t="shared" si="7"/>
        <v>0</v>
      </c>
      <c r="AA26">
        <f t="shared" si="7"/>
        <v>0</v>
      </c>
      <c r="AB26">
        <f t="shared" si="7"/>
        <v>0</v>
      </c>
      <c r="AC26">
        <f t="shared" si="7"/>
        <v>0</v>
      </c>
      <c r="AD26">
        <f t="shared" si="5"/>
        <v>0</v>
      </c>
      <c r="AE26">
        <f t="shared" si="5"/>
        <v>0</v>
      </c>
      <c r="AF26">
        <f t="shared" si="5"/>
        <v>0</v>
      </c>
      <c r="AG26">
        <f t="shared" si="5"/>
        <v>0</v>
      </c>
      <c r="AH26">
        <f t="shared" si="5"/>
        <v>0</v>
      </c>
      <c r="AI26">
        <f t="shared" si="2"/>
        <v>0</v>
      </c>
      <c r="AJ26">
        <f t="shared" si="2"/>
        <v>0</v>
      </c>
      <c r="AK26">
        <f t="shared" si="2"/>
        <v>0</v>
      </c>
      <c r="AL26">
        <f t="shared" si="2"/>
        <v>0</v>
      </c>
      <c r="AM26">
        <f t="shared" si="2"/>
        <v>0</v>
      </c>
      <c r="AN26">
        <f t="shared" si="2"/>
        <v>0</v>
      </c>
      <c r="AO26">
        <f t="shared" si="2"/>
        <v>0</v>
      </c>
      <c r="AP26">
        <f t="shared" si="2"/>
        <v>0</v>
      </c>
      <c r="AQ26">
        <f t="shared" ref="AQ26:BF28" si="8">IF($B26=0,IF(AQ$4="",1,IF(AQ$4=$A26,1,0)),IF(AQ$4&lt;&gt;"",IF(AQ$4=$A26,1,0),0))</f>
        <v>0</v>
      </c>
      <c r="AR26">
        <f t="shared" si="8"/>
        <v>0</v>
      </c>
      <c r="AS26">
        <f t="shared" si="8"/>
        <v>0</v>
      </c>
      <c r="AT26">
        <f t="shared" si="8"/>
        <v>0</v>
      </c>
      <c r="AU26">
        <f t="shared" si="8"/>
        <v>0</v>
      </c>
      <c r="AV26">
        <f t="shared" si="8"/>
        <v>0</v>
      </c>
      <c r="AW26">
        <f t="shared" si="8"/>
        <v>0</v>
      </c>
      <c r="AX26">
        <f t="shared" si="8"/>
        <v>0</v>
      </c>
      <c r="AY26">
        <f t="shared" si="8"/>
        <v>0</v>
      </c>
      <c r="AZ26">
        <f t="shared" si="8"/>
        <v>0</v>
      </c>
      <c r="BA26">
        <f t="shared" si="8"/>
        <v>0</v>
      </c>
      <c r="BB26">
        <f t="shared" si="8"/>
        <v>0</v>
      </c>
      <c r="BC26">
        <f t="shared" si="8"/>
        <v>0</v>
      </c>
      <c r="BD26">
        <f t="shared" si="8"/>
        <v>0</v>
      </c>
      <c r="BE26">
        <f t="shared" si="8"/>
        <v>0</v>
      </c>
      <c r="BF26">
        <f t="shared" si="8"/>
        <v>0</v>
      </c>
      <c r="BG26">
        <f t="shared" si="6"/>
        <v>0</v>
      </c>
      <c r="BH26">
        <f t="shared" si="6"/>
        <v>0</v>
      </c>
      <c r="BI26">
        <f t="shared" si="6"/>
        <v>0</v>
      </c>
    </row>
    <row r="27" spans="1:61" x14ac:dyDescent="0.25">
      <c r="A27" t="s">
        <v>103</v>
      </c>
      <c r="C27">
        <f t="shared" ref="C27:R28" si="9">IF($B27=0,IF(C$4="",1,IF(C$4=$A27,1,0)),IF(C$4&lt;&gt;"",IF(C$4=$A27,1,0),0))</f>
        <v>1</v>
      </c>
      <c r="D27">
        <f t="shared" si="9"/>
        <v>0</v>
      </c>
      <c r="E27">
        <f t="shared" si="9"/>
        <v>0</v>
      </c>
      <c r="F27">
        <f t="shared" si="9"/>
        <v>1</v>
      </c>
      <c r="G27">
        <f t="shared" si="9"/>
        <v>1</v>
      </c>
      <c r="H27">
        <f t="shared" si="9"/>
        <v>1</v>
      </c>
      <c r="I27">
        <f t="shared" si="9"/>
        <v>1</v>
      </c>
      <c r="J27">
        <f t="shared" si="9"/>
        <v>1</v>
      </c>
      <c r="K27">
        <f t="shared" si="9"/>
        <v>1</v>
      </c>
      <c r="L27">
        <f t="shared" si="9"/>
        <v>0</v>
      </c>
      <c r="M27">
        <f t="shared" si="9"/>
        <v>0</v>
      </c>
      <c r="N27">
        <f t="shared" si="9"/>
        <v>1</v>
      </c>
      <c r="O27">
        <f t="shared" si="9"/>
        <v>1</v>
      </c>
      <c r="P27">
        <f t="shared" si="9"/>
        <v>1</v>
      </c>
      <c r="Q27">
        <f t="shared" si="9"/>
        <v>1</v>
      </c>
      <c r="R27">
        <f t="shared" si="9"/>
        <v>0</v>
      </c>
      <c r="S27">
        <f t="shared" si="7"/>
        <v>0</v>
      </c>
      <c r="T27">
        <f t="shared" si="7"/>
        <v>0</v>
      </c>
      <c r="U27">
        <f t="shared" si="7"/>
        <v>0</v>
      </c>
      <c r="V27">
        <f t="shared" si="7"/>
        <v>0</v>
      </c>
      <c r="W27">
        <f t="shared" si="7"/>
        <v>0</v>
      </c>
      <c r="X27">
        <f t="shared" si="7"/>
        <v>0</v>
      </c>
      <c r="Y27">
        <f t="shared" si="7"/>
        <v>0</v>
      </c>
      <c r="Z27">
        <f t="shared" si="7"/>
        <v>1</v>
      </c>
      <c r="AA27">
        <f t="shared" si="7"/>
        <v>1</v>
      </c>
      <c r="AB27">
        <f t="shared" si="7"/>
        <v>1</v>
      </c>
      <c r="AC27">
        <f t="shared" si="7"/>
        <v>1</v>
      </c>
      <c r="AD27">
        <f t="shared" si="5"/>
        <v>1</v>
      </c>
      <c r="AE27">
        <f t="shared" si="5"/>
        <v>1</v>
      </c>
      <c r="AF27">
        <f t="shared" si="5"/>
        <v>1</v>
      </c>
      <c r="AG27">
        <f t="shared" si="5"/>
        <v>1</v>
      </c>
      <c r="AH27">
        <f t="shared" si="5"/>
        <v>1</v>
      </c>
      <c r="AI27">
        <f t="shared" si="2"/>
        <v>1</v>
      </c>
      <c r="AJ27">
        <f t="shared" si="2"/>
        <v>1</v>
      </c>
      <c r="AK27">
        <f t="shared" si="2"/>
        <v>0</v>
      </c>
      <c r="AL27">
        <f t="shared" si="2"/>
        <v>0</v>
      </c>
      <c r="AM27">
        <f t="shared" si="2"/>
        <v>0</v>
      </c>
      <c r="AN27">
        <f t="shared" si="2"/>
        <v>0</v>
      </c>
      <c r="AO27">
        <f t="shared" si="2"/>
        <v>1</v>
      </c>
      <c r="AP27">
        <f t="shared" si="2"/>
        <v>1</v>
      </c>
      <c r="AQ27">
        <f t="shared" si="8"/>
        <v>1</v>
      </c>
      <c r="AR27">
        <f t="shared" si="8"/>
        <v>1</v>
      </c>
      <c r="AS27">
        <f t="shared" si="8"/>
        <v>1</v>
      </c>
      <c r="AT27">
        <f t="shared" si="8"/>
        <v>1</v>
      </c>
      <c r="AU27">
        <f t="shared" si="8"/>
        <v>1</v>
      </c>
      <c r="AV27">
        <f t="shared" si="8"/>
        <v>1</v>
      </c>
      <c r="AW27">
        <f t="shared" si="8"/>
        <v>1</v>
      </c>
      <c r="AX27">
        <f t="shared" si="8"/>
        <v>1</v>
      </c>
      <c r="AY27">
        <f t="shared" si="8"/>
        <v>1</v>
      </c>
      <c r="AZ27">
        <f t="shared" si="8"/>
        <v>1</v>
      </c>
      <c r="BA27">
        <f t="shared" si="8"/>
        <v>1</v>
      </c>
      <c r="BB27">
        <f t="shared" si="8"/>
        <v>1</v>
      </c>
      <c r="BC27">
        <f t="shared" si="8"/>
        <v>1</v>
      </c>
      <c r="BD27">
        <f t="shared" si="8"/>
        <v>1</v>
      </c>
      <c r="BE27">
        <f t="shared" si="8"/>
        <v>1</v>
      </c>
      <c r="BF27">
        <f t="shared" si="8"/>
        <v>1</v>
      </c>
      <c r="BG27">
        <f t="shared" si="6"/>
        <v>1</v>
      </c>
      <c r="BH27">
        <f t="shared" si="6"/>
        <v>1</v>
      </c>
      <c r="BI27">
        <f t="shared" si="6"/>
        <v>1</v>
      </c>
    </row>
    <row r="28" spans="1:61" x14ac:dyDescent="0.25">
      <c r="A28" t="s">
        <v>104</v>
      </c>
      <c r="B28">
        <v>1</v>
      </c>
      <c r="C28">
        <f t="shared" si="9"/>
        <v>0</v>
      </c>
      <c r="D28">
        <f t="shared" si="9"/>
        <v>0</v>
      </c>
      <c r="E28">
        <f t="shared" si="9"/>
        <v>0</v>
      </c>
      <c r="F28">
        <f t="shared" si="9"/>
        <v>0</v>
      </c>
      <c r="G28">
        <f t="shared" si="9"/>
        <v>0</v>
      </c>
      <c r="H28">
        <f t="shared" si="9"/>
        <v>0</v>
      </c>
      <c r="I28">
        <f t="shared" si="9"/>
        <v>0</v>
      </c>
      <c r="J28">
        <f t="shared" si="9"/>
        <v>0</v>
      </c>
      <c r="K28">
        <f t="shared" si="9"/>
        <v>0</v>
      </c>
      <c r="L28">
        <f t="shared" si="9"/>
        <v>0</v>
      </c>
      <c r="M28">
        <f t="shared" si="9"/>
        <v>1</v>
      </c>
      <c r="N28">
        <f t="shared" si="9"/>
        <v>0</v>
      </c>
      <c r="O28">
        <f t="shared" si="9"/>
        <v>0</v>
      </c>
      <c r="P28">
        <f t="shared" si="9"/>
        <v>0</v>
      </c>
      <c r="Q28">
        <f t="shared" si="9"/>
        <v>0</v>
      </c>
      <c r="R28">
        <f t="shared" si="9"/>
        <v>0</v>
      </c>
      <c r="S28">
        <f t="shared" si="7"/>
        <v>0</v>
      </c>
      <c r="T28">
        <f t="shared" si="7"/>
        <v>0</v>
      </c>
      <c r="U28">
        <f t="shared" si="7"/>
        <v>0</v>
      </c>
      <c r="V28">
        <f t="shared" si="7"/>
        <v>0</v>
      </c>
      <c r="W28">
        <f t="shared" si="7"/>
        <v>0</v>
      </c>
      <c r="X28">
        <f t="shared" si="7"/>
        <v>0</v>
      </c>
      <c r="Y28">
        <f t="shared" si="7"/>
        <v>0</v>
      </c>
      <c r="Z28">
        <f t="shared" si="7"/>
        <v>0</v>
      </c>
      <c r="AA28">
        <f t="shared" si="7"/>
        <v>0</v>
      </c>
      <c r="AB28">
        <f t="shared" si="7"/>
        <v>0</v>
      </c>
      <c r="AC28">
        <f t="shared" si="7"/>
        <v>0</v>
      </c>
      <c r="AD28">
        <f t="shared" si="5"/>
        <v>0</v>
      </c>
      <c r="AE28">
        <f t="shared" si="5"/>
        <v>0</v>
      </c>
      <c r="AF28">
        <f t="shared" si="5"/>
        <v>0</v>
      </c>
      <c r="AG28">
        <f t="shared" si="5"/>
        <v>0</v>
      </c>
      <c r="AH28">
        <f t="shared" si="5"/>
        <v>0</v>
      </c>
      <c r="AI28">
        <f t="shared" si="2"/>
        <v>0</v>
      </c>
      <c r="AJ28">
        <f t="shared" si="2"/>
        <v>0</v>
      </c>
      <c r="AK28">
        <f t="shared" si="2"/>
        <v>0</v>
      </c>
      <c r="AL28">
        <f t="shared" si="2"/>
        <v>0</v>
      </c>
      <c r="AM28">
        <f t="shared" si="2"/>
        <v>0</v>
      </c>
      <c r="AN28">
        <f t="shared" si="2"/>
        <v>0</v>
      </c>
      <c r="AO28">
        <f t="shared" si="2"/>
        <v>0</v>
      </c>
      <c r="AP28">
        <f t="shared" si="2"/>
        <v>0</v>
      </c>
      <c r="AQ28">
        <f t="shared" si="8"/>
        <v>0</v>
      </c>
      <c r="AR28">
        <f t="shared" si="8"/>
        <v>0</v>
      </c>
      <c r="AS28">
        <f t="shared" si="8"/>
        <v>0</v>
      </c>
      <c r="AT28">
        <f t="shared" si="8"/>
        <v>0</v>
      </c>
      <c r="AU28">
        <f t="shared" si="8"/>
        <v>0</v>
      </c>
      <c r="AV28">
        <f t="shared" si="8"/>
        <v>0</v>
      </c>
      <c r="AW28">
        <f t="shared" si="8"/>
        <v>0</v>
      </c>
      <c r="AX28">
        <f t="shared" si="8"/>
        <v>0</v>
      </c>
      <c r="AY28">
        <f t="shared" si="8"/>
        <v>0</v>
      </c>
      <c r="AZ28">
        <f t="shared" si="8"/>
        <v>0</v>
      </c>
      <c r="BA28">
        <f t="shared" si="8"/>
        <v>0</v>
      </c>
      <c r="BB28">
        <f t="shared" si="8"/>
        <v>0</v>
      </c>
      <c r="BC28">
        <f t="shared" si="8"/>
        <v>0</v>
      </c>
      <c r="BD28">
        <f t="shared" si="8"/>
        <v>0</v>
      </c>
      <c r="BE28">
        <f t="shared" si="8"/>
        <v>0</v>
      </c>
      <c r="BF28">
        <f t="shared" si="8"/>
        <v>0</v>
      </c>
      <c r="BG28">
        <f t="shared" si="6"/>
        <v>0</v>
      </c>
      <c r="BH28">
        <f t="shared" si="6"/>
        <v>0</v>
      </c>
      <c r="BI28">
        <f t="shared" si="6"/>
        <v>0</v>
      </c>
    </row>
    <row r="30" spans="1:61" x14ac:dyDescent="0.25">
      <c r="A30" t="str">
        <f>Hoja1!D2</f>
        <v>Infante de marina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BI28"/>
  <sheetViews>
    <sheetView workbookViewId="0">
      <selection activeCell="C7" sqref="C7"/>
    </sheetView>
  </sheetViews>
  <sheetFormatPr baseColWidth="10" defaultRowHeight="15" x14ac:dyDescent="0.25"/>
  <sheetData>
    <row r="1" spans="1:61" x14ac:dyDescent="0.25">
      <c r="C1" t="s">
        <v>175</v>
      </c>
      <c r="D1" t="s">
        <v>175</v>
      </c>
      <c r="E1" t="s">
        <v>175</v>
      </c>
      <c r="F1" t="s">
        <v>175</v>
      </c>
      <c r="G1" t="s">
        <v>175</v>
      </c>
      <c r="H1" t="s">
        <v>176</v>
      </c>
      <c r="I1" t="s">
        <v>176</v>
      </c>
      <c r="J1" t="s">
        <v>175</v>
      </c>
      <c r="K1" t="s">
        <v>176</v>
      </c>
      <c r="L1" t="s">
        <v>176</v>
      </c>
      <c r="M1" t="s">
        <v>176</v>
      </c>
      <c r="N1" t="s">
        <v>176</v>
      </c>
      <c r="O1" t="s">
        <v>176</v>
      </c>
      <c r="P1" t="s">
        <v>175</v>
      </c>
      <c r="Q1" t="s">
        <v>175</v>
      </c>
      <c r="R1" t="s">
        <v>176</v>
      </c>
      <c r="S1" t="s">
        <v>176</v>
      </c>
      <c r="T1" t="s">
        <v>176</v>
      </c>
      <c r="U1" t="s">
        <v>176</v>
      </c>
      <c r="V1" t="s">
        <v>176</v>
      </c>
      <c r="W1" t="s">
        <v>176</v>
      </c>
      <c r="X1" t="s">
        <v>176</v>
      </c>
      <c r="Y1" t="s">
        <v>176</v>
      </c>
      <c r="Z1" t="s">
        <v>175</v>
      </c>
      <c r="AA1" t="s">
        <v>175</v>
      </c>
      <c r="AB1" t="s">
        <v>175</v>
      </c>
      <c r="AC1" t="s">
        <v>175</v>
      </c>
      <c r="AD1" t="s">
        <v>175</v>
      </c>
      <c r="AE1" t="s">
        <v>175</v>
      </c>
      <c r="AF1" t="s">
        <v>176</v>
      </c>
      <c r="AG1" t="s">
        <v>175</v>
      </c>
      <c r="AH1" t="s">
        <v>175</v>
      </c>
      <c r="AI1" t="s">
        <v>175</v>
      </c>
      <c r="AJ1" t="s">
        <v>175</v>
      </c>
      <c r="AK1" t="s">
        <v>175</v>
      </c>
      <c r="AL1" t="s">
        <v>175</v>
      </c>
      <c r="AM1" t="s">
        <v>175</v>
      </c>
      <c r="AN1" t="s">
        <v>175</v>
      </c>
      <c r="AO1" t="s">
        <v>175</v>
      </c>
      <c r="AP1" t="s">
        <v>175</v>
      </c>
      <c r="AQ1" t="s">
        <v>176</v>
      </c>
      <c r="AR1" t="s">
        <v>175</v>
      </c>
      <c r="AS1" t="s">
        <v>176</v>
      </c>
      <c r="AT1" t="s">
        <v>176</v>
      </c>
      <c r="AU1" t="s">
        <v>176</v>
      </c>
      <c r="AV1" t="s">
        <v>176</v>
      </c>
      <c r="AW1" t="s">
        <v>176</v>
      </c>
      <c r="AX1" t="s">
        <v>176</v>
      </c>
      <c r="AY1" t="s">
        <v>176</v>
      </c>
      <c r="AZ1" t="s">
        <v>176</v>
      </c>
      <c r="BA1" t="s">
        <v>176</v>
      </c>
      <c r="BB1" t="s">
        <v>176</v>
      </c>
      <c r="BC1" t="s">
        <v>176</v>
      </c>
      <c r="BD1" t="s">
        <v>176</v>
      </c>
      <c r="BE1" t="s">
        <v>176</v>
      </c>
      <c r="BF1" t="s">
        <v>176</v>
      </c>
      <c r="BG1" t="s">
        <v>176</v>
      </c>
      <c r="BH1" t="s">
        <v>176</v>
      </c>
      <c r="BI1" t="s">
        <v>176</v>
      </c>
    </row>
    <row r="2" spans="1:61" x14ac:dyDescent="0.25">
      <c r="C2" t="s">
        <v>157</v>
      </c>
      <c r="D2" t="s">
        <v>158</v>
      </c>
      <c r="E2" t="s">
        <v>158</v>
      </c>
      <c r="F2" t="s">
        <v>159</v>
      </c>
      <c r="G2" t="s">
        <v>160</v>
      </c>
      <c r="H2" t="s">
        <v>160</v>
      </c>
      <c r="I2" t="s">
        <v>160</v>
      </c>
      <c r="J2" t="s">
        <v>160</v>
      </c>
      <c r="K2" t="s">
        <v>160</v>
      </c>
      <c r="L2" t="s">
        <v>160</v>
      </c>
      <c r="M2" t="s">
        <v>160</v>
      </c>
      <c r="N2" t="s">
        <v>160</v>
      </c>
      <c r="O2" t="s">
        <v>160</v>
      </c>
      <c r="P2" t="s">
        <v>162</v>
      </c>
      <c r="Q2" t="s">
        <v>163</v>
      </c>
      <c r="R2" t="s">
        <v>163</v>
      </c>
      <c r="S2" t="s">
        <v>163</v>
      </c>
      <c r="T2" t="s">
        <v>163</v>
      </c>
      <c r="U2" t="s">
        <v>163</v>
      </c>
      <c r="V2" t="s">
        <v>163</v>
      </c>
      <c r="W2" t="s">
        <v>163</v>
      </c>
      <c r="X2" t="s">
        <v>163</v>
      </c>
      <c r="Y2" t="s">
        <v>163</v>
      </c>
      <c r="Z2" t="s">
        <v>164</v>
      </c>
      <c r="AA2" t="s">
        <v>165</v>
      </c>
      <c r="AB2" t="s">
        <v>165</v>
      </c>
      <c r="AC2" t="s">
        <v>165</v>
      </c>
      <c r="AD2" t="s">
        <v>165</v>
      </c>
      <c r="AE2" t="s">
        <v>165</v>
      </c>
      <c r="AF2" t="s">
        <v>168</v>
      </c>
      <c r="AG2" t="s">
        <v>169</v>
      </c>
      <c r="AH2" t="s">
        <v>170</v>
      </c>
      <c r="AI2" t="s">
        <v>171</v>
      </c>
      <c r="AJ2" t="s">
        <v>171</v>
      </c>
      <c r="AK2" t="s">
        <v>172</v>
      </c>
      <c r="AL2" t="s">
        <v>172</v>
      </c>
      <c r="AM2" t="s">
        <v>172</v>
      </c>
      <c r="AN2" t="s">
        <v>172</v>
      </c>
      <c r="AO2" t="s">
        <v>173</v>
      </c>
      <c r="AP2" t="s">
        <v>173</v>
      </c>
      <c r="AQ2" t="s">
        <v>173</v>
      </c>
      <c r="AR2" t="s">
        <v>174</v>
      </c>
      <c r="AS2" t="s">
        <v>179</v>
      </c>
      <c r="AT2" t="s">
        <v>179</v>
      </c>
      <c r="AU2" t="s">
        <v>179</v>
      </c>
      <c r="AV2" t="s">
        <v>179</v>
      </c>
      <c r="AW2" t="s">
        <v>179</v>
      </c>
      <c r="AX2" t="s">
        <v>179</v>
      </c>
      <c r="AY2" t="s">
        <v>179</v>
      </c>
      <c r="AZ2" t="s">
        <v>179</v>
      </c>
      <c r="BA2" t="s">
        <v>179</v>
      </c>
      <c r="BB2" t="s">
        <v>179</v>
      </c>
      <c r="BC2" t="s">
        <v>179</v>
      </c>
      <c r="BD2" t="s">
        <v>179</v>
      </c>
      <c r="BE2" t="s">
        <v>179</v>
      </c>
      <c r="BF2" t="s">
        <v>179</v>
      </c>
      <c r="BG2" t="s">
        <v>179</v>
      </c>
      <c r="BH2" t="s">
        <v>179</v>
      </c>
      <c r="BI2" t="s">
        <v>179</v>
      </c>
    </row>
    <row r="3" spans="1:61" x14ac:dyDescent="0.25">
      <c r="C3" t="s">
        <v>105</v>
      </c>
      <c r="D3" t="s">
        <v>106</v>
      </c>
      <c r="E3" t="s">
        <v>106</v>
      </c>
      <c r="F3" t="s">
        <v>107</v>
      </c>
      <c r="G3" t="s">
        <v>108</v>
      </c>
      <c r="H3" t="s">
        <v>109</v>
      </c>
      <c r="I3" t="s">
        <v>110</v>
      </c>
      <c r="J3" t="s">
        <v>111</v>
      </c>
      <c r="K3" t="s">
        <v>112</v>
      </c>
      <c r="L3" t="s">
        <v>113</v>
      </c>
      <c r="M3" t="s">
        <v>113</v>
      </c>
      <c r="N3" t="s">
        <v>114</v>
      </c>
      <c r="O3" t="s">
        <v>161</v>
      </c>
      <c r="P3" t="s">
        <v>115</v>
      </c>
      <c r="Q3" t="s">
        <v>116</v>
      </c>
      <c r="R3" t="s">
        <v>117</v>
      </c>
      <c r="S3" t="s">
        <v>117</v>
      </c>
      <c r="T3" t="s">
        <v>117</v>
      </c>
      <c r="U3" t="s">
        <v>117</v>
      </c>
      <c r="V3" t="s">
        <v>117</v>
      </c>
      <c r="W3" t="s">
        <v>117</v>
      </c>
      <c r="X3" t="s">
        <v>117</v>
      </c>
      <c r="Y3" t="s">
        <v>117</v>
      </c>
      <c r="Z3" t="s">
        <v>118</v>
      </c>
      <c r="AA3" t="s">
        <v>119</v>
      </c>
      <c r="AB3" t="s">
        <v>120</v>
      </c>
      <c r="AC3" t="s">
        <v>121</v>
      </c>
      <c r="AD3" t="s">
        <v>166</v>
      </c>
      <c r="AE3" t="s">
        <v>167</v>
      </c>
      <c r="AF3" t="s">
        <v>122</v>
      </c>
      <c r="AG3" t="s">
        <v>123</v>
      </c>
      <c r="AH3" t="s">
        <v>124</v>
      </c>
      <c r="AI3" t="s">
        <v>125</v>
      </c>
      <c r="AJ3" t="s">
        <v>126</v>
      </c>
      <c r="AK3" t="s">
        <v>127</v>
      </c>
      <c r="AL3" t="s">
        <v>127</v>
      </c>
      <c r="AM3" t="s">
        <v>128</v>
      </c>
      <c r="AN3" t="s">
        <v>128</v>
      </c>
      <c r="AO3" t="s">
        <v>130</v>
      </c>
      <c r="AP3" t="s">
        <v>129</v>
      </c>
      <c r="AQ3" t="s">
        <v>177</v>
      </c>
      <c r="AR3" t="s">
        <v>131</v>
      </c>
      <c r="AS3" t="s">
        <v>132</v>
      </c>
      <c r="AT3" t="s">
        <v>136</v>
      </c>
      <c r="AU3" t="s">
        <v>139</v>
      </c>
      <c r="AV3" t="s">
        <v>140</v>
      </c>
      <c r="AW3" t="s">
        <v>137</v>
      </c>
      <c r="AX3" t="s">
        <v>74</v>
      </c>
      <c r="AY3" t="s">
        <v>87</v>
      </c>
      <c r="AZ3" t="s">
        <v>89</v>
      </c>
      <c r="BA3" t="s">
        <v>141</v>
      </c>
      <c r="BB3" t="s">
        <v>142</v>
      </c>
      <c r="BC3" t="s">
        <v>143</v>
      </c>
      <c r="BD3" t="s">
        <v>146</v>
      </c>
      <c r="BE3" t="s">
        <v>145</v>
      </c>
      <c r="BF3" t="s">
        <v>148</v>
      </c>
      <c r="BG3" t="s">
        <v>144</v>
      </c>
      <c r="BH3" t="s">
        <v>147</v>
      </c>
      <c r="BI3" t="s">
        <v>149</v>
      </c>
    </row>
    <row r="4" spans="1:61" x14ac:dyDescent="0.25">
      <c r="D4" t="s">
        <v>89</v>
      </c>
      <c r="E4" t="s">
        <v>91</v>
      </c>
      <c r="L4" t="s">
        <v>97</v>
      </c>
      <c r="M4" t="s">
        <v>104</v>
      </c>
      <c r="R4" t="s">
        <v>95</v>
      </c>
      <c r="S4" t="s">
        <v>97</v>
      </c>
      <c r="T4" t="s">
        <v>96</v>
      </c>
      <c r="U4" t="s">
        <v>98</v>
      </c>
      <c r="V4" t="s">
        <v>88</v>
      </c>
      <c r="W4" t="s">
        <v>90</v>
      </c>
      <c r="X4" t="s">
        <v>89</v>
      </c>
      <c r="Y4" t="s">
        <v>91</v>
      </c>
      <c r="AK4" t="s">
        <v>88</v>
      </c>
      <c r="AL4" t="s">
        <v>90</v>
      </c>
      <c r="AM4" t="s">
        <v>88</v>
      </c>
      <c r="AN4" t="s">
        <v>90</v>
      </c>
    </row>
    <row r="6" spans="1:61" x14ac:dyDescent="0.25">
      <c r="A6" t="s">
        <v>71</v>
      </c>
      <c r="C6">
        <f>IF(C$1=Hoja1!$D$1,1,IF(C$1="MUNDO",1,0))</f>
        <v>1</v>
      </c>
      <c r="D6">
        <f>IF(D$1=Hoja1!$D$1,1,IF(D$1="MUNDO",1,0))</f>
        <v>1</v>
      </c>
      <c r="E6">
        <f>IF(E$1=Hoja1!$D$1,1,IF(E$1="MUNDO",1,0))</f>
        <v>1</v>
      </c>
      <c r="F6">
        <f>IF(F$1=Hoja1!$D$1,1,IF(F$1="MUNDO",1,0))</f>
        <v>1</v>
      </c>
      <c r="G6">
        <f>IF(G$1=Hoja1!$D$1,1,IF(G$1="MUNDO",1,0))</f>
        <v>1</v>
      </c>
      <c r="H6">
        <f>IF(H$1=Hoja1!$D$1,1,IF(H$1="MUNDO",1,0))</f>
        <v>1</v>
      </c>
      <c r="I6">
        <f>IF(I$1=Hoja1!$D$1,1,IF(I$1="MUNDO",1,0))</f>
        <v>1</v>
      </c>
      <c r="J6">
        <f>IF(J$1=Hoja1!$D$1,1,IF(J$1="MUNDO",1,0))</f>
        <v>1</v>
      </c>
      <c r="K6">
        <f>IF(K$1=Hoja1!$D$1,1,IF(K$1="MUNDO",1,0))</f>
        <v>1</v>
      </c>
      <c r="L6">
        <f>IF(L$1=Hoja1!$D$1,1,IF(L$1="MUNDO",1,0))</f>
        <v>1</v>
      </c>
      <c r="M6">
        <f>IF(M$1=Hoja1!$D$1,1,IF(M$1="MUNDO",1,0))</f>
        <v>1</v>
      </c>
      <c r="N6">
        <f>IF(N$1=Hoja1!$D$1,1,IF(N$1="MUNDO",1,0))</f>
        <v>1</v>
      </c>
      <c r="O6">
        <f>IF(O$1=Hoja1!$D$1,1,IF(O$1="MUNDO",1,0))</f>
        <v>1</v>
      </c>
      <c r="P6">
        <f>IF(P$1=Hoja1!$D$1,1,IF(P$1="MUNDO",1,0))</f>
        <v>1</v>
      </c>
      <c r="Q6">
        <f>IF(Q$1=Hoja1!$D$1,1,IF(Q$1="MUNDO",1,0))</f>
        <v>1</v>
      </c>
      <c r="R6">
        <f>IF(R$1=Hoja1!$D$1,1,IF(R$1="MUNDO",1,0))</f>
        <v>1</v>
      </c>
      <c r="S6">
        <f>IF(S$1=Hoja1!$D$1,1,IF(S$1="MUNDO",1,0))</f>
        <v>1</v>
      </c>
      <c r="T6">
        <f>IF(T$1=Hoja1!$D$1,1,IF(T$1="MUNDO",1,0))</f>
        <v>1</v>
      </c>
      <c r="U6">
        <f>IF(U$1=Hoja1!$D$1,1,IF(U$1="MUNDO",1,0))</f>
        <v>1</v>
      </c>
      <c r="V6">
        <f>IF(V$1=Hoja1!$D$1,1,IF(V$1="MUNDO",1,0))</f>
        <v>1</v>
      </c>
      <c r="W6">
        <f>IF(W$1=Hoja1!$D$1,1,IF(W$1="MUNDO",1,0))</f>
        <v>1</v>
      </c>
      <c r="X6">
        <f>IF(X$1=Hoja1!$D$1,1,IF(X$1="MUNDO",1,0))</f>
        <v>1</v>
      </c>
      <c r="Y6">
        <f>IF(Y$1=Hoja1!$D$1,1,IF(Y$1="MUNDO",1,0))</f>
        <v>1</v>
      </c>
      <c r="Z6">
        <f>IF(Z$1=Hoja1!$D$1,1,IF(Z$1="MUNDO",1,0))</f>
        <v>1</v>
      </c>
      <c r="AA6">
        <f>IF(AA$1=Hoja1!$D$1,1,IF(AA$1="MUNDO",1,0))</f>
        <v>1</v>
      </c>
      <c r="AB6">
        <f>IF(AB$1=Hoja1!$D$1,1,IF(AB$1="MUNDO",1,0))</f>
        <v>1</v>
      </c>
      <c r="AC6">
        <f>IF(AC$1=Hoja1!$D$1,1,IF(AC$1="MUNDO",1,0))</f>
        <v>1</v>
      </c>
      <c r="AD6">
        <f>IF(AD$1=Hoja1!$D$1,1,IF(AD$1="MUNDO",1,0))</f>
        <v>1</v>
      </c>
      <c r="AE6">
        <f>IF(AE$1=Hoja1!$D$1,1,IF(AE$1="MUNDO",1,0))</f>
        <v>1</v>
      </c>
      <c r="AF6">
        <f>IF(AF$1=Hoja1!$D$1,1,IF(AF$1="MUNDO",1,0))</f>
        <v>1</v>
      </c>
      <c r="AG6">
        <f>IF(AG$1=Hoja1!$D$1,1,IF(AG$1="MUNDO",1,0))</f>
        <v>1</v>
      </c>
      <c r="AH6">
        <f>IF(AH$1=Hoja1!$D$1,1,IF(AH$1="MUNDO",1,0))</f>
        <v>1</v>
      </c>
      <c r="AI6">
        <f>IF(AI$1=Hoja1!$D$1,1,IF(AI$1="MUNDO",1,0))</f>
        <v>1</v>
      </c>
      <c r="AJ6">
        <f>IF(AJ$1=Hoja1!$D$1,1,IF(AJ$1="MUNDO",1,0))</f>
        <v>1</v>
      </c>
      <c r="AK6">
        <f>IF(AK$1=Hoja1!$D$1,1,IF(AK$1="MUNDO",1,0))</f>
        <v>1</v>
      </c>
      <c r="AL6">
        <f>IF(AL$1=Hoja1!$D$1,1,IF(AL$1="MUNDO",1,0))</f>
        <v>1</v>
      </c>
      <c r="AM6">
        <f>IF(AM$1=Hoja1!$D$1,1,IF(AM$1="MUNDO",1,0))</f>
        <v>1</v>
      </c>
      <c r="AN6">
        <f>IF(AN$1=Hoja1!$D$1,1,IF(AN$1="MUNDO",1,0))</f>
        <v>1</v>
      </c>
      <c r="AO6">
        <f>IF(AO$1=Hoja1!$D$1,1,IF(AO$1="MUNDO",1,0))</f>
        <v>1</v>
      </c>
      <c r="AP6">
        <f>IF(AP$1=Hoja1!$D$1,1,IF(AP$1="MUNDO",1,0))</f>
        <v>1</v>
      </c>
      <c r="AQ6">
        <f>IF(AQ$1=Hoja1!$D$1,1,IF(AQ$1="MUNDO",1,0))</f>
        <v>1</v>
      </c>
      <c r="AR6">
        <f>IF(AR$1=Hoja1!$D$1,1,IF(AR$1="MUNDO",1,0))</f>
        <v>1</v>
      </c>
      <c r="AS6">
        <f>IF(AS$1=Hoja1!$D$1,1,IF(AS$1="MUNDO",1,0))</f>
        <v>1</v>
      </c>
      <c r="AT6">
        <f>IF(AT$1=Hoja1!$D$1,1,IF(AT$1="MUNDO",1,0))</f>
        <v>1</v>
      </c>
      <c r="AU6">
        <f>IF(AU$1=Hoja1!$D$1,1,IF(AU$1="MUNDO",1,0))</f>
        <v>1</v>
      </c>
      <c r="AV6">
        <f>IF(AV$1=Hoja1!$D$1,1,IF(AV$1="MUNDO",1,0))</f>
        <v>1</v>
      </c>
      <c r="AW6">
        <f>IF(AW$1=Hoja1!$D$1,1,IF(AW$1="MUNDO",1,0))</f>
        <v>1</v>
      </c>
      <c r="AX6">
        <f>IF(AX$1=Hoja1!$D$1,1,IF(AX$1="MUNDO",1,0))</f>
        <v>1</v>
      </c>
      <c r="AY6">
        <f>IF(AY$1=Hoja1!$D$1,1,IF(AY$1="MUNDO",1,0))</f>
        <v>1</v>
      </c>
      <c r="AZ6">
        <f>IF(AZ$1=Hoja1!$D$1,1,IF(AZ$1="MUNDO",1,0))</f>
        <v>1</v>
      </c>
      <c r="BA6">
        <f>IF(BA$1=Hoja1!$D$1,1,IF(BA$1="MUNDO",1,0))</f>
        <v>1</v>
      </c>
      <c r="BB6">
        <f>IF(BB$1=Hoja1!$D$1,1,IF(BB$1="MUNDO",1,0))</f>
        <v>1</v>
      </c>
      <c r="BC6">
        <f>IF(BC$1=Hoja1!$D$1,1,IF(BC$1="MUNDO",1,0))</f>
        <v>1</v>
      </c>
      <c r="BD6">
        <f>IF(BD$1=Hoja1!$D$1,1,IF(BD$1="MUNDO",1,0))</f>
        <v>1</v>
      </c>
      <c r="BE6">
        <f>IF(BE$1=Hoja1!$D$1,1,IF(BE$1="MUNDO",1,0))</f>
        <v>1</v>
      </c>
      <c r="BF6">
        <f>IF(BF$1=Hoja1!$D$1,1,IF(BF$1="MUNDO",1,0))</f>
        <v>1</v>
      </c>
      <c r="BG6">
        <f>IF(BG$1=Hoja1!$D$1,1,IF(BG$1="MUNDO",1,0))</f>
        <v>1</v>
      </c>
      <c r="BH6">
        <f>IF(BH$1=Hoja1!$D$1,1,IF(BH$1="MUNDO",1,0))</f>
        <v>1</v>
      </c>
      <c r="BI6">
        <f>IF(BI$1=Hoja1!$D$1,1,IF(BI$1="MUNDO",1,0))</f>
        <v>1</v>
      </c>
    </row>
    <row r="7" spans="1:61" x14ac:dyDescent="0.25">
      <c r="A7" t="s">
        <v>72</v>
      </c>
      <c r="C7">
        <f>IF(C$1=Hoja1!$D$1,1,IF(C$1="MUNDO",1,0))</f>
        <v>1</v>
      </c>
      <c r="D7">
        <f>IF(D$1=Hoja1!$D$1,1,IF(D$1="MUNDO",1,0))</f>
        <v>1</v>
      </c>
      <c r="E7">
        <f>IF(E$1=Hoja1!$D$1,1,IF(E$1="MUNDO",1,0))</f>
        <v>1</v>
      </c>
      <c r="F7">
        <f>IF(F$1=Hoja1!$D$1,1,IF(F$1="MUNDO",1,0))</f>
        <v>1</v>
      </c>
      <c r="G7">
        <f>IF(G$1=Hoja1!$D$1,1,IF(G$1="MUNDO",1,0))</f>
        <v>1</v>
      </c>
      <c r="H7">
        <f>IF(H$1=Hoja1!$D$1,1,IF(H$1="MUNDO",1,0))</f>
        <v>1</v>
      </c>
      <c r="I7">
        <f>IF(I$1=Hoja1!$D$1,1,IF(I$1="MUNDO",1,0))</f>
        <v>1</v>
      </c>
      <c r="J7">
        <f>IF(J$1=Hoja1!$D$1,1,IF(J$1="MUNDO",1,0))</f>
        <v>1</v>
      </c>
      <c r="K7">
        <f>IF(K$1=Hoja1!$D$1,1,IF(K$1="MUNDO",1,0))</f>
        <v>1</v>
      </c>
      <c r="L7">
        <f>IF(L$1=Hoja1!$D$1,1,IF(L$1="MUNDO",1,0))</f>
        <v>1</v>
      </c>
      <c r="M7">
        <f>IF(M$1=Hoja1!$D$1,1,IF(M$1="MUNDO",1,0))</f>
        <v>1</v>
      </c>
      <c r="N7">
        <f>IF(N$1=Hoja1!$D$1,1,IF(N$1="MUNDO",1,0))</f>
        <v>1</v>
      </c>
      <c r="O7">
        <f>IF(O$1=Hoja1!$D$1,1,IF(O$1="MUNDO",1,0))</f>
        <v>1</v>
      </c>
      <c r="P7">
        <f>IF(P$1=Hoja1!$D$1,1,IF(P$1="MUNDO",1,0))</f>
        <v>1</v>
      </c>
      <c r="Q7">
        <f>IF(Q$1=Hoja1!$D$1,1,IF(Q$1="MUNDO",1,0))</f>
        <v>1</v>
      </c>
      <c r="R7">
        <f>IF(R$1=Hoja1!$D$1,1,IF(R$1="MUNDO",1,0))</f>
        <v>1</v>
      </c>
      <c r="S7">
        <f>IF(S$1=Hoja1!$D$1,1,IF(S$1="MUNDO",1,0))</f>
        <v>1</v>
      </c>
      <c r="T7">
        <f>IF(T$1=Hoja1!$D$1,1,IF(T$1="MUNDO",1,0))</f>
        <v>1</v>
      </c>
      <c r="U7">
        <f>IF(U$1=Hoja1!$D$1,1,IF(U$1="MUNDO",1,0))</f>
        <v>1</v>
      </c>
      <c r="V7">
        <f>IF(V$1=Hoja1!$D$1,1,IF(V$1="MUNDO",1,0))</f>
        <v>1</v>
      </c>
      <c r="W7">
        <f>IF(W$1=Hoja1!$D$1,1,IF(W$1="MUNDO",1,0))</f>
        <v>1</v>
      </c>
      <c r="X7">
        <f>IF(X$1=Hoja1!$D$1,1,IF(X$1="MUNDO",1,0))</f>
        <v>1</v>
      </c>
      <c r="Y7">
        <f>IF(Y$1=Hoja1!$D$1,1,IF(Y$1="MUNDO",1,0))</f>
        <v>1</v>
      </c>
      <c r="Z7">
        <f>IF(Z$1=Hoja1!$D$1,1,IF(Z$1="MUNDO",1,0))</f>
        <v>1</v>
      </c>
      <c r="AA7">
        <f>IF(AA$1=Hoja1!$D$1,1,IF(AA$1="MUNDO",1,0))</f>
        <v>1</v>
      </c>
      <c r="AB7">
        <f>IF(AB$1=Hoja1!$D$1,1,IF(AB$1="MUNDO",1,0))</f>
        <v>1</v>
      </c>
      <c r="AC7">
        <f>IF(AC$1=Hoja1!$D$1,1,IF(AC$1="MUNDO",1,0))</f>
        <v>1</v>
      </c>
      <c r="AD7">
        <f>IF(AD$1=Hoja1!$D$1,1,IF(AD$1="MUNDO",1,0))</f>
        <v>1</v>
      </c>
      <c r="AE7">
        <f>IF(AE$1=Hoja1!$D$1,1,IF(AE$1="MUNDO",1,0))</f>
        <v>1</v>
      </c>
      <c r="AF7">
        <f>IF(AF$1=Hoja1!$D$1,1,IF(AF$1="MUNDO",1,0))</f>
        <v>1</v>
      </c>
      <c r="AG7">
        <f>IF(AG$1=Hoja1!$D$1,1,IF(AG$1="MUNDO",1,0))</f>
        <v>1</v>
      </c>
      <c r="AH7">
        <f>IF(AH$1=Hoja1!$D$1,1,IF(AH$1="MUNDO",1,0))</f>
        <v>1</v>
      </c>
      <c r="AI7">
        <f>IF(AI$1=Hoja1!$D$1,1,IF(AI$1="MUNDO",1,0))</f>
        <v>1</v>
      </c>
      <c r="AJ7">
        <f>IF(AJ$1=Hoja1!$D$1,1,IF(AJ$1="MUNDO",1,0))</f>
        <v>1</v>
      </c>
      <c r="AK7">
        <f>IF(AK$1=Hoja1!$D$1,1,IF(AK$1="MUNDO",1,0))</f>
        <v>1</v>
      </c>
      <c r="AL7">
        <f>IF(AL$1=Hoja1!$D$1,1,IF(AL$1="MUNDO",1,0))</f>
        <v>1</v>
      </c>
      <c r="AM7">
        <f>IF(AM$1=Hoja1!$D$1,1,IF(AM$1="MUNDO",1,0))</f>
        <v>1</v>
      </c>
      <c r="AN7">
        <f>IF(AN$1=Hoja1!$D$1,1,IF(AN$1="MUNDO",1,0))</f>
        <v>1</v>
      </c>
      <c r="AO7">
        <f>IF(AO$1=Hoja1!$D$1,1,IF(AO$1="MUNDO",1,0))</f>
        <v>1</v>
      </c>
      <c r="AP7">
        <f>IF(AP$1=Hoja1!$D$1,1,IF(AP$1="MUNDO",1,0))</f>
        <v>1</v>
      </c>
      <c r="AQ7">
        <f>IF(AQ$1=Hoja1!$D$1,1,IF(AQ$1="MUNDO",1,0))</f>
        <v>1</v>
      </c>
      <c r="AR7">
        <f>IF(AR$1=Hoja1!$D$1,1,IF(AR$1="MUNDO",1,0))</f>
        <v>1</v>
      </c>
      <c r="AS7">
        <f>IF(AS$1=Hoja1!$D$1,1,IF(AS$1="MUNDO",1,0))</f>
        <v>1</v>
      </c>
      <c r="AT7">
        <f>IF(AT$1=Hoja1!$D$1,1,IF(AT$1="MUNDO",1,0))</f>
        <v>1</v>
      </c>
      <c r="AU7">
        <f>IF(AU$1=Hoja1!$D$1,1,IF(AU$1="MUNDO",1,0))</f>
        <v>1</v>
      </c>
      <c r="AV7">
        <f>IF(AV$1=Hoja1!$D$1,1,IF(AV$1="MUNDO",1,0))</f>
        <v>1</v>
      </c>
      <c r="AW7">
        <f>IF(AW$1=Hoja1!$D$1,1,IF(AW$1="MUNDO",1,0))</f>
        <v>1</v>
      </c>
      <c r="AX7">
        <f>IF(AX$1=Hoja1!$D$1,1,IF(AX$1="MUNDO",1,0))</f>
        <v>1</v>
      </c>
      <c r="AY7">
        <f>IF(AY$1=Hoja1!$D$1,1,IF(AY$1="MUNDO",1,0))</f>
        <v>1</v>
      </c>
      <c r="AZ7">
        <f>IF(AZ$1=Hoja1!$D$1,1,IF(AZ$1="MUNDO",1,0))</f>
        <v>1</v>
      </c>
      <c r="BA7">
        <f>IF(BA$1=Hoja1!$D$1,1,IF(BA$1="MUNDO",1,0))</f>
        <v>1</v>
      </c>
      <c r="BB7">
        <f>IF(BB$1=Hoja1!$D$1,1,IF(BB$1="MUNDO",1,0))</f>
        <v>1</v>
      </c>
      <c r="BC7">
        <f>IF(BC$1=Hoja1!$D$1,1,IF(BC$1="MUNDO",1,0))</f>
        <v>1</v>
      </c>
      <c r="BD7">
        <f>IF(BD$1=Hoja1!$D$1,1,IF(BD$1="MUNDO",1,0))</f>
        <v>1</v>
      </c>
      <c r="BE7">
        <f>IF(BE$1=Hoja1!$D$1,1,IF(BE$1="MUNDO",1,0))</f>
        <v>1</v>
      </c>
      <c r="BF7">
        <f>IF(BF$1=Hoja1!$D$1,1,IF(BF$1="MUNDO",1,0))</f>
        <v>1</v>
      </c>
      <c r="BG7">
        <f>IF(BG$1=Hoja1!$D$1,1,IF(BG$1="MUNDO",1,0))</f>
        <v>1</v>
      </c>
      <c r="BH7">
        <f>IF(BH$1=Hoja1!$D$1,1,IF(BH$1="MUNDO",1,0))</f>
        <v>1</v>
      </c>
      <c r="BI7">
        <f>IF(BI$1=Hoja1!$D$1,1,IF(BI$1="MUNDO",1,0))</f>
        <v>1</v>
      </c>
    </row>
    <row r="8" spans="1:61" x14ac:dyDescent="0.25">
      <c r="A8" t="s">
        <v>73</v>
      </c>
      <c r="C8">
        <f>IF(C$1=Hoja1!$D$1,1,IF(C$1="MUNDO",1,0))</f>
        <v>1</v>
      </c>
      <c r="D8">
        <f>IF(D$1=Hoja1!$D$1,1,IF(D$1="MUNDO",1,0))</f>
        <v>1</v>
      </c>
      <c r="E8">
        <f>IF(E$1=Hoja1!$D$1,1,IF(E$1="MUNDO",1,0))</f>
        <v>1</v>
      </c>
      <c r="F8">
        <f>IF(F$1=Hoja1!$D$1,1,IF(F$1="MUNDO",1,0))</f>
        <v>1</v>
      </c>
      <c r="G8">
        <f>IF(G$1=Hoja1!$D$1,1,IF(G$1="MUNDO",1,0))</f>
        <v>1</v>
      </c>
      <c r="H8">
        <f>IF(H$1=Hoja1!$D$1,1,IF(H$1="MUNDO",1,0))</f>
        <v>1</v>
      </c>
      <c r="I8">
        <f>IF(I$1=Hoja1!$D$1,1,IF(I$1="MUNDO",1,0))</f>
        <v>1</v>
      </c>
      <c r="J8">
        <f>IF(J$1=Hoja1!$D$1,1,IF(J$1="MUNDO",1,0))</f>
        <v>1</v>
      </c>
      <c r="K8">
        <f>IF(K$1=Hoja1!$D$1,1,IF(K$1="MUNDO",1,0))</f>
        <v>1</v>
      </c>
      <c r="L8">
        <f>IF(L$1=Hoja1!$D$1,1,IF(L$1="MUNDO",1,0))</f>
        <v>1</v>
      </c>
      <c r="M8">
        <f>IF(M$1=Hoja1!$D$1,1,IF(M$1="MUNDO",1,0))</f>
        <v>1</v>
      </c>
      <c r="N8">
        <f>IF(N$1=Hoja1!$D$1,1,IF(N$1="MUNDO",1,0))</f>
        <v>1</v>
      </c>
      <c r="O8">
        <f>IF(O$1=Hoja1!$D$1,1,IF(O$1="MUNDO",1,0))</f>
        <v>1</v>
      </c>
      <c r="P8">
        <f>IF(P$1=Hoja1!$D$1,1,IF(P$1="MUNDO",1,0))</f>
        <v>1</v>
      </c>
      <c r="Q8">
        <f>IF(Q$1=Hoja1!$D$1,1,IF(Q$1="MUNDO",1,0))</f>
        <v>1</v>
      </c>
      <c r="R8">
        <f>IF(R$1=Hoja1!$D$1,1,IF(R$1="MUNDO",1,0))</f>
        <v>1</v>
      </c>
      <c r="S8">
        <f>IF(S$1=Hoja1!$D$1,1,IF(S$1="MUNDO",1,0))</f>
        <v>1</v>
      </c>
      <c r="T8">
        <f>IF(T$1=Hoja1!$D$1,1,IF(T$1="MUNDO",1,0))</f>
        <v>1</v>
      </c>
      <c r="U8">
        <f>IF(U$1=Hoja1!$D$1,1,IF(U$1="MUNDO",1,0))</f>
        <v>1</v>
      </c>
      <c r="V8">
        <f>IF(V$1=Hoja1!$D$1,1,IF(V$1="MUNDO",1,0))</f>
        <v>1</v>
      </c>
      <c r="W8">
        <f>IF(W$1=Hoja1!$D$1,1,IF(W$1="MUNDO",1,0))</f>
        <v>1</v>
      </c>
      <c r="X8">
        <f>IF(X$1=Hoja1!$D$1,1,IF(X$1="MUNDO",1,0))</f>
        <v>1</v>
      </c>
      <c r="Y8">
        <f>IF(Y$1=Hoja1!$D$1,1,IF(Y$1="MUNDO",1,0))</f>
        <v>1</v>
      </c>
      <c r="Z8">
        <f>IF(Z$1=Hoja1!$D$1,1,IF(Z$1="MUNDO",1,0))</f>
        <v>1</v>
      </c>
      <c r="AA8">
        <f>IF(AA$1=Hoja1!$D$1,1,IF(AA$1="MUNDO",1,0))</f>
        <v>1</v>
      </c>
      <c r="AB8">
        <f>IF(AB$1=Hoja1!$D$1,1,IF(AB$1="MUNDO",1,0))</f>
        <v>1</v>
      </c>
      <c r="AC8">
        <f>IF(AC$1=Hoja1!$D$1,1,IF(AC$1="MUNDO",1,0))</f>
        <v>1</v>
      </c>
      <c r="AD8">
        <f>IF(AD$1=Hoja1!$D$1,1,IF(AD$1="MUNDO",1,0))</f>
        <v>1</v>
      </c>
      <c r="AE8">
        <f>IF(AE$1=Hoja1!$D$1,1,IF(AE$1="MUNDO",1,0))</f>
        <v>1</v>
      </c>
      <c r="AF8">
        <f>IF(AF$1=Hoja1!$D$1,1,IF(AF$1="MUNDO",1,0))</f>
        <v>1</v>
      </c>
      <c r="AG8">
        <f>IF(AG$1=Hoja1!$D$1,1,IF(AG$1="MUNDO",1,0))</f>
        <v>1</v>
      </c>
      <c r="AH8">
        <f>IF(AH$1=Hoja1!$D$1,1,IF(AH$1="MUNDO",1,0))</f>
        <v>1</v>
      </c>
      <c r="AI8">
        <f>IF(AI$1=Hoja1!$D$1,1,IF(AI$1="MUNDO",1,0))</f>
        <v>1</v>
      </c>
      <c r="AJ8">
        <f>IF(AJ$1=Hoja1!$D$1,1,IF(AJ$1="MUNDO",1,0))</f>
        <v>1</v>
      </c>
      <c r="AK8">
        <f>IF(AK$1=Hoja1!$D$1,1,IF(AK$1="MUNDO",1,0))</f>
        <v>1</v>
      </c>
      <c r="AL8">
        <f>IF(AL$1=Hoja1!$D$1,1,IF(AL$1="MUNDO",1,0))</f>
        <v>1</v>
      </c>
      <c r="AM8">
        <f>IF(AM$1=Hoja1!$D$1,1,IF(AM$1="MUNDO",1,0))</f>
        <v>1</v>
      </c>
      <c r="AN8">
        <f>IF(AN$1=Hoja1!$D$1,1,IF(AN$1="MUNDO",1,0))</f>
        <v>1</v>
      </c>
      <c r="AO8">
        <f>IF(AO$1=Hoja1!$D$1,1,IF(AO$1="MUNDO",1,0))</f>
        <v>1</v>
      </c>
      <c r="AP8">
        <f>IF(AP$1=Hoja1!$D$1,1,IF(AP$1="MUNDO",1,0))</f>
        <v>1</v>
      </c>
      <c r="AQ8">
        <f>IF(AQ$1=Hoja1!$D$1,1,IF(AQ$1="MUNDO",1,0))</f>
        <v>1</v>
      </c>
      <c r="AR8">
        <f>IF(AR$1=Hoja1!$D$1,1,IF(AR$1="MUNDO",1,0))</f>
        <v>1</v>
      </c>
      <c r="AS8">
        <f>IF(AS$1=Hoja1!$D$1,1,IF(AS$1="MUNDO",1,0))</f>
        <v>1</v>
      </c>
      <c r="AT8">
        <f>IF(AT$1=Hoja1!$D$1,1,IF(AT$1="MUNDO",1,0))</f>
        <v>1</v>
      </c>
      <c r="AU8">
        <f>IF(AU$1=Hoja1!$D$1,1,IF(AU$1="MUNDO",1,0))</f>
        <v>1</v>
      </c>
      <c r="AV8">
        <f>IF(AV$1=Hoja1!$D$1,1,IF(AV$1="MUNDO",1,0))</f>
        <v>1</v>
      </c>
      <c r="AW8">
        <f>IF(AW$1=Hoja1!$D$1,1,IF(AW$1="MUNDO",1,0))</f>
        <v>1</v>
      </c>
      <c r="AX8">
        <f>IF(AX$1=Hoja1!$D$1,1,IF(AX$1="MUNDO",1,0))</f>
        <v>1</v>
      </c>
      <c r="AY8">
        <f>IF(AY$1=Hoja1!$D$1,1,IF(AY$1="MUNDO",1,0))</f>
        <v>1</v>
      </c>
      <c r="AZ8">
        <f>IF(AZ$1=Hoja1!$D$1,1,IF(AZ$1="MUNDO",1,0))</f>
        <v>1</v>
      </c>
      <c r="BA8">
        <f>IF(BA$1=Hoja1!$D$1,1,IF(BA$1="MUNDO",1,0))</f>
        <v>1</v>
      </c>
      <c r="BB8">
        <f>IF(BB$1=Hoja1!$D$1,1,IF(BB$1="MUNDO",1,0))</f>
        <v>1</v>
      </c>
      <c r="BC8">
        <f>IF(BC$1=Hoja1!$D$1,1,IF(BC$1="MUNDO",1,0))</f>
        <v>1</v>
      </c>
      <c r="BD8">
        <f>IF(BD$1=Hoja1!$D$1,1,IF(BD$1="MUNDO",1,0))</f>
        <v>1</v>
      </c>
      <c r="BE8">
        <f>IF(BE$1=Hoja1!$D$1,1,IF(BE$1="MUNDO",1,0))</f>
        <v>1</v>
      </c>
      <c r="BF8">
        <f>IF(BF$1=Hoja1!$D$1,1,IF(BF$1="MUNDO",1,0))</f>
        <v>1</v>
      </c>
      <c r="BG8">
        <f>IF(BG$1=Hoja1!$D$1,1,IF(BG$1="MUNDO",1,0))</f>
        <v>1</v>
      </c>
      <c r="BH8">
        <f>IF(BH$1=Hoja1!$D$1,1,IF(BH$1="MUNDO",1,0))</f>
        <v>1</v>
      </c>
      <c r="BI8">
        <f>IF(BI$1=Hoja1!$D$1,1,IF(BI$1="MUNDO",1,0))</f>
        <v>1</v>
      </c>
    </row>
    <row r="9" spans="1:61" x14ac:dyDescent="0.25">
      <c r="A9" t="s">
        <v>75</v>
      </c>
      <c r="C9">
        <f>IF(C$1=Hoja1!$D$1,1,IF(C$1="MUNDO",1,0))</f>
        <v>1</v>
      </c>
      <c r="D9">
        <f>IF(D$1=Hoja1!$D$1,1,IF(D$1="MUNDO",1,0))</f>
        <v>1</v>
      </c>
      <c r="E9">
        <f>IF(E$1=Hoja1!$D$1,1,IF(E$1="MUNDO",1,0))</f>
        <v>1</v>
      </c>
      <c r="F9">
        <f>IF(F$1=Hoja1!$D$1,1,IF(F$1="MUNDO",1,0))</f>
        <v>1</v>
      </c>
      <c r="G9">
        <f>IF(G$1=Hoja1!$D$1,1,IF(G$1="MUNDO",1,0))</f>
        <v>1</v>
      </c>
      <c r="H9">
        <f>IF(H$1=Hoja1!$D$1,1,IF(H$1="MUNDO",1,0))</f>
        <v>1</v>
      </c>
      <c r="I9">
        <f>IF(I$1=Hoja1!$D$1,1,IF(I$1="MUNDO",1,0))</f>
        <v>1</v>
      </c>
      <c r="J9">
        <f>IF(J$1=Hoja1!$D$1,1,IF(J$1="MUNDO",1,0))</f>
        <v>1</v>
      </c>
      <c r="K9">
        <f>IF(K$1=Hoja1!$D$1,1,IF(K$1="MUNDO",1,0))</f>
        <v>1</v>
      </c>
      <c r="L9">
        <f>IF(L$1=Hoja1!$D$1,1,IF(L$1="MUNDO",1,0))</f>
        <v>1</v>
      </c>
      <c r="M9">
        <f>IF(M$1=Hoja1!$D$1,1,IF(M$1="MUNDO",1,0))</f>
        <v>1</v>
      </c>
      <c r="N9">
        <f>IF(N$1=Hoja1!$D$1,1,IF(N$1="MUNDO",1,0))</f>
        <v>1</v>
      </c>
      <c r="O9">
        <f>IF(O$1=Hoja1!$D$1,1,IF(O$1="MUNDO",1,0))</f>
        <v>1</v>
      </c>
      <c r="P9">
        <f>IF(P$1=Hoja1!$D$1,1,IF(P$1="MUNDO",1,0))</f>
        <v>1</v>
      </c>
      <c r="Q9">
        <f>IF(Q$1=Hoja1!$D$1,1,IF(Q$1="MUNDO",1,0))</f>
        <v>1</v>
      </c>
      <c r="R9">
        <f>IF(R$1=Hoja1!$D$1,1,IF(R$1="MUNDO",1,0))</f>
        <v>1</v>
      </c>
      <c r="S9">
        <f>IF(S$1=Hoja1!$D$1,1,IF(S$1="MUNDO",1,0))</f>
        <v>1</v>
      </c>
      <c r="T9">
        <f>IF(T$1=Hoja1!$D$1,1,IF(T$1="MUNDO",1,0))</f>
        <v>1</v>
      </c>
      <c r="U9">
        <f>IF(U$1=Hoja1!$D$1,1,IF(U$1="MUNDO",1,0))</f>
        <v>1</v>
      </c>
      <c r="V9">
        <f>IF(V$1=Hoja1!$D$1,1,IF(V$1="MUNDO",1,0))</f>
        <v>1</v>
      </c>
      <c r="W9">
        <f>IF(W$1=Hoja1!$D$1,1,IF(W$1="MUNDO",1,0))</f>
        <v>1</v>
      </c>
      <c r="X9">
        <f>IF(X$1=Hoja1!$D$1,1,IF(X$1="MUNDO",1,0))</f>
        <v>1</v>
      </c>
      <c r="Y9">
        <f>IF(Y$1=Hoja1!$D$1,1,IF(Y$1="MUNDO",1,0))</f>
        <v>1</v>
      </c>
      <c r="Z9">
        <f>IF(Z$1=Hoja1!$D$1,1,IF(Z$1="MUNDO",1,0))</f>
        <v>1</v>
      </c>
      <c r="AA9">
        <f>IF(AA$1=Hoja1!$D$1,1,IF(AA$1="MUNDO",1,0))</f>
        <v>1</v>
      </c>
      <c r="AB9">
        <f>IF(AB$1=Hoja1!$D$1,1,IF(AB$1="MUNDO",1,0))</f>
        <v>1</v>
      </c>
      <c r="AC9">
        <f>IF(AC$1=Hoja1!$D$1,1,IF(AC$1="MUNDO",1,0))</f>
        <v>1</v>
      </c>
      <c r="AD9">
        <f>IF(AD$1=Hoja1!$D$1,1,IF(AD$1="MUNDO",1,0))</f>
        <v>1</v>
      </c>
      <c r="AE9">
        <f>IF(AE$1=Hoja1!$D$1,1,IF(AE$1="MUNDO",1,0))</f>
        <v>1</v>
      </c>
      <c r="AF9">
        <f>IF(AF$1=Hoja1!$D$1,1,IF(AF$1="MUNDO",1,0))</f>
        <v>1</v>
      </c>
      <c r="AG9">
        <f>IF(AG$1=Hoja1!$D$1,1,IF(AG$1="MUNDO",1,0))</f>
        <v>1</v>
      </c>
      <c r="AH9">
        <f>IF(AH$1=Hoja1!$D$1,1,IF(AH$1="MUNDO",1,0))</f>
        <v>1</v>
      </c>
      <c r="AI9">
        <f>IF(AI$1=Hoja1!$D$1,1,IF(AI$1="MUNDO",1,0))</f>
        <v>1</v>
      </c>
      <c r="AJ9">
        <f>IF(AJ$1=Hoja1!$D$1,1,IF(AJ$1="MUNDO",1,0))</f>
        <v>1</v>
      </c>
      <c r="AK9">
        <f>IF(AK$1=Hoja1!$D$1,1,IF(AK$1="MUNDO",1,0))</f>
        <v>1</v>
      </c>
      <c r="AL9">
        <f>IF(AL$1=Hoja1!$D$1,1,IF(AL$1="MUNDO",1,0))</f>
        <v>1</v>
      </c>
      <c r="AM9">
        <f>IF(AM$1=Hoja1!$D$1,1,IF(AM$1="MUNDO",1,0))</f>
        <v>1</v>
      </c>
      <c r="AN9">
        <f>IF(AN$1=Hoja1!$D$1,1,IF(AN$1="MUNDO",1,0))</f>
        <v>1</v>
      </c>
      <c r="AO9">
        <f>IF(AO$1=Hoja1!$D$1,1,IF(AO$1="MUNDO",1,0))</f>
        <v>1</v>
      </c>
      <c r="AP9">
        <f>IF(AP$1=Hoja1!$D$1,1,IF(AP$1="MUNDO",1,0))</f>
        <v>1</v>
      </c>
      <c r="AQ9">
        <f>IF(AQ$1=Hoja1!$D$1,1,IF(AQ$1="MUNDO",1,0))</f>
        <v>1</v>
      </c>
      <c r="AR9">
        <f>IF(AR$1=Hoja1!$D$1,1,IF(AR$1="MUNDO",1,0))</f>
        <v>1</v>
      </c>
      <c r="AS9">
        <f>IF(AS$1=Hoja1!$D$1,1,IF(AS$1="MUNDO",1,0))</f>
        <v>1</v>
      </c>
      <c r="AT9">
        <f>IF(AT$1=Hoja1!$D$1,1,IF(AT$1="MUNDO",1,0))</f>
        <v>1</v>
      </c>
      <c r="AU9">
        <f>IF(AU$1=Hoja1!$D$1,1,IF(AU$1="MUNDO",1,0))</f>
        <v>1</v>
      </c>
      <c r="AV9">
        <f>IF(AV$1=Hoja1!$D$1,1,IF(AV$1="MUNDO",1,0))</f>
        <v>1</v>
      </c>
      <c r="AW9">
        <f>IF(AW$1=Hoja1!$D$1,1,IF(AW$1="MUNDO",1,0))</f>
        <v>1</v>
      </c>
      <c r="AX9">
        <f>IF(AX$1=Hoja1!$D$1,1,IF(AX$1="MUNDO",1,0))</f>
        <v>1</v>
      </c>
      <c r="AY9">
        <f>IF(AY$1=Hoja1!$D$1,1,IF(AY$1="MUNDO",1,0))</f>
        <v>1</v>
      </c>
      <c r="AZ9">
        <f>IF(AZ$1=Hoja1!$D$1,1,IF(AZ$1="MUNDO",1,0))</f>
        <v>1</v>
      </c>
      <c r="BA9">
        <f>IF(BA$1=Hoja1!$D$1,1,IF(BA$1="MUNDO",1,0))</f>
        <v>1</v>
      </c>
      <c r="BB9">
        <f>IF(BB$1=Hoja1!$D$1,1,IF(BB$1="MUNDO",1,0))</f>
        <v>1</v>
      </c>
      <c r="BC9">
        <f>IF(BC$1=Hoja1!$D$1,1,IF(BC$1="MUNDO",1,0))</f>
        <v>1</v>
      </c>
      <c r="BD9">
        <f>IF(BD$1=Hoja1!$D$1,1,IF(BD$1="MUNDO",1,0))</f>
        <v>1</v>
      </c>
      <c r="BE9">
        <f>IF(BE$1=Hoja1!$D$1,1,IF(BE$1="MUNDO",1,0))</f>
        <v>1</v>
      </c>
      <c r="BF9">
        <f>IF(BF$1=Hoja1!$D$1,1,IF(BF$1="MUNDO",1,0))</f>
        <v>1</v>
      </c>
      <c r="BG9">
        <f>IF(BG$1=Hoja1!$D$1,1,IF(BG$1="MUNDO",1,0))</f>
        <v>1</v>
      </c>
      <c r="BH9">
        <f>IF(BH$1=Hoja1!$D$1,1,IF(BH$1="MUNDO",1,0))</f>
        <v>1</v>
      </c>
      <c r="BI9">
        <f>IF(BI$1=Hoja1!$D$1,1,IF(BI$1="MUNDO",1,0))</f>
        <v>1</v>
      </c>
    </row>
    <row r="10" spans="1:61" x14ac:dyDescent="0.25">
      <c r="A10" t="s">
        <v>74</v>
      </c>
      <c r="C10">
        <f>IF(C$1=Hoja1!$D$1,1,IF(C$1="MUNDO",1,0))</f>
        <v>1</v>
      </c>
      <c r="D10">
        <f>IF(D$1=Hoja1!$D$1,1,IF(D$1="MUNDO",1,0))</f>
        <v>1</v>
      </c>
      <c r="E10">
        <f>IF(E$1=Hoja1!$D$1,1,IF(E$1="MUNDO",1,0))</f>
        <v>1</v>
      </c>
      <c r="F10">
        <f>IF(F$1=Hoja1!$D$1,1,IF(F$1="MUNDO",1,0))</f>
        <v>1</v>
      </c>
      <c r="G10">
        <f>IF(G$1=Hoja1!$D$1,1,IF(G$1="MUNDO",1,0))</f>
        <v>1</v>
      </c>
      <c r="H10">
        <f>IF(H$1=Hoja1!$D$1,1,IF(H$1="MUNDO",1,0))</f>
        <v>1</v>
      </c>
      <c r="I10">
        <f>IF(I$1=Hoja1!$D$1,1,IF(I$1="MUNDO",1,0))</f>
        <v>1</v>
      </c>
      <c r="J10">
        <f>IF(J$1=Hoja1!$D$1,1,IF(J$1="MUNDO",1,0))</f>
        <v>1</v>
      </c>
      <c r="K10">
        <f>IF(K$1=Hoja1!$D$1,1,IF(K$1="MUNDO",1,0))</f>
        <v>1</v>
      </c>
      <c r="L10">
        <f>IF(L$1=Hoja1!$D$1,1,IF(L$1="MUNDO",1,0))</f>
        <v>1</v>
      </c>
      <c r="M10">
        <f>IF(M$1=Hoja1!$D$1,1,IF(M$1="MUNDO",1,0))</f>
        <v>1</v>
      </c>
      <c r="N10">
        <f>IF(N$1=Hoja1!$D$1,1,IF(N$1="MUNDO",1,0))</f>
        <v>1</v>
      </c>
      <c r="O10">
        <f>IF(O$1=Hoja1!$D$1,1,IF(O$1="MUNDO",1,0))</f>
        <v>1</v>
      </c>
      <c r="P10">
        <f>IF(P$1=Hoja1!$D$1,1,IF(P$1="MUNDO",1,0))</f>
        <v>1</v>
      </c>
      <c r="Q10">
        <f>IF(Q$1=Hoja1!$D$1,1,IF(Q$1="MUNDO",1,0))</f>
        <v>1</v>
      </c>
      <c r="R10">
        <f>IF(R$1=Hoja1!$D$1,1,IF(R$1="MUNDO",1,0))</f>
        <v>1</v>
      </c>
      <c r="S10">
        <f>IF(S$1=Hoja1!$D$1,1,IF(S$1="MUNDO",1,0))</f>
        <v>1</v>
      </c>
      <c r="T10">
        <f>IF(T$1=Hoja1!$D$1,1,IF(T$1="MUNDO",1,0))</f>
        <v>1</v>
      </c>
      <c r="U10">
        <f>IF(U$1=Hoja1!$D$1,1,IF(U$1="MUNDO",1,0))</f>
        <v>1</v>
      </c>
      <c r="V10">
        <f>IF(V$1=Hoja1!$D$1,1,IF(V$1="MUNDO",1,0))</f>
        <v>1</v>
      </c>
      <c r="W10">
        <f>IF(W$1=Hoja1!$D$1,1,IF(W$1="MUNDO",1,0))</f>
        <v>1</v>
      </c>
      <c r="X10">
        <f>IF(X$1=Hoja1!$D$1,1,IF(X$1="MUNDO",1,0))</f>
        <v>1</v>
      </c>
      <c r="Y10">
        <f>IF(Y$1=Hoja1!$D$1,1,IF(Y$1="MUNDO",1,0))</f>
        <v>1</v>
      </c>
      <c r="Z10">
        <f>IF(Z$1=Hoja1!$D$1,1,IF(Z$1="MUNDO",1,0))</f>
        <v>1</v>
      </c>
      <c r="AA10">
        <f>IF(AA$1=Hoja1!$D$1,1,IF(AA$1="MUNDO",1,0))</f>
        <v>1</v>
      </c>
      <c r="AB10">
        <f>IF(AB$1=Hoja1!$D$1,1,IF(AB$1="MUNDO",1,0))</f>
        <v>1</v>
      </c>
      <c r="AC10">
        <f>IF(AC$1=Hoja1!$D$1,1,IF(AC$1="MUNDO",1,0))</f>
        <v>1</v>
      </c>
      <c r="AD10">
        <f>IF(AD$1=Hoja1!$D$1,1,IF(AD$1="MUNDO",1,0))</f>
        <v>1</v>
      </c>
      <c r="AE10">
        <f>IF(AE$1=Hoja1!$D$1,1,IF(AE$1="MUNDO",1,0))</f>
        <v>1</v>
      </c>
      <c r="AF10">
        <f>IF(AF$1=Hoja1!$D$1,1,IF(AF$1="MUNDO",1,0))</f>
        <v>1</v>
      </c>
      <c r="AG10">
        <f>IF(AG$1=Hoja1!$D$1,1,IF(AG$1="MUNDO",1,0))</f>
        <v>1</v>
      </c>
      <c r="AH10">
        <f>IF(AH$1=Hoja1!$D$1,1,IF(AH$1="MUNDO",1,0))</f>
        <v>1</v>
      </c>
      <c r="AI10">
        <f>IF(AI$1=Hoja1!$D$1,1,IF(AI$1="MUNDO",1,0))</f>
        <v>1</v>
      </c>
      <c r="AJ10">
        <f>IF(AJ$1=Hoja1!$D$1,1,IF(AJ$1="MUNDO",1,0))</f>
        <v>1</v>
      </c>
      <c r="AK10">
        <f>IF(AK$1=Hoja1!$D$1,1,IF(AK$1="MUNDO",1,0))</f>
        <v>1</v>
      </c>
      <c r="AL10">
        <f>IF(AL$1=Hoja1!$D$1,1,IF(AL$1="MUNDO",1,0))</f>
        <v>1</v>
      </c>
      <c r="AM10">
        <f>IF(AM$1=Hoja1!$D$1,1,IF(AM$1="MUNDO",1,0))</f>
        <v>1</v>
      </c>
      <c r="AN10">
        <f>IF(AN$1=Hoja1!$D$1,1,IF(AN$1="MUNDO",1,0))</f>
        <v>1</v>
      </c>
      <c r="AO10">
        <f>IF(AO$1=Hoja1!$D$1,1,IF(AO$1="MUNDO",1,0))</f>
        <v>1</v>
      </c>
      <c r="AP10">
        <f>IF(AP$1=Hoja1!$D$1,1,IF(AP$1="MUNDO",1,0))</f>
        <v>1</v>
      </c>
      <c r="AQ10">
        <f>IF(AQ$1=Hoja1!$D$1,1,IF(AQ$1="MUNDO",1,0))</f>
        <v>1</v>
      </c>
      <c r="AR10">
        <f>IF(AR$1=Hoja1!$D$1,1,IF(AR$1="MUNDO",1,0))</f>
        <v>1</v>
      </c>
      <c r="AS10">
        <f>IF(AS$1=Hoja1!$D$1,1,IF(AS$1="MUNDO",1,0))</f>
        <v>1</v>
      </c>
      <c r="AT10">
        <f>IF(AT$1=Hoja1!$D$1,1,IF(AT$1="MUNDO",1,0))</f>
        <v>1</v>
      </c>
      <c r="AU10">
        <f>IF(AU$1=Hoja1!$D$1,1,IF(AU$1="MUNDO",1,0))</f>
        <v>1</v>
      </c>
      <c r="AV10">
        <f>IF(AV$1=Hoja1!$D$1,1,IF(AV$1="MUNDO",1,0))</f>
        <v>1</v>
      </c>
      <c r="AW10">
        <f>IF(AW$1=Hoja1!$D$1,1,IF(AW$1="MUNDO",1,0))</f>
        <v>1</v>
      </c>
      <c r="AX10">
        <f>IF(AX$1=Hoja1!$D$1,1,IF(AX$1="MUNDO",1,0))</f>
        <v>1</v>
      </c>
      <c r="AY10">
        <f>IF(AY$1=Hoja1!$D$1,1,IF(AY$1="MUNDO",1,0))</f>
        <v>1</v>
      </c>
      <c r="AZ10">
        <f>IF(AZ$1=Hoja1!$D$1,1,IF(AZ$1="MUNDO",1,0))</f>
        <v>1</v>
      </c>
      <c r="BA10">
        <f>IF(BA$1=Hoja1!$D$1,1,IF(BA$1="MUNDO",1,0))</f>
        <v>1</v>
      </c>
      <c r="BB10">
        <f>IF(BB$1=Hoja1!$D$1,1,IF(BB$1="MUNDO",1,0))</f>
        <v>1</v>
      </c>
      <c r="BC10">
        <f>IF(BC$1=Hoja1!$D$1,1,IF(BC$1="MUNDO",1,0))</f>
        <v>1</v>
      </c>
      <c r="BD10">
        <f>IF(BD$1=Hoja1!$D$1,1,IF(BD$1="MUNDO",1,0))</f>
        <v>1</v>
      </c>
      <c r="BE10">
        <f>IF(BE$1=Hoja1!$D$1,1,IF(BE$1="MUNDO",1,0))</f>
        <v>1</v>
      </c>
      <c r="BF10">
        <f>IF(BF$1=Hoja1!$D$1,1,IF(BF$1="MUNDO",1,0))</f>
        <v>1</v>
      </c>
      <c r="BG10">
        <f>IF(BG$1=Hoja1!$D$1,1,IF(BG$1="MUNDO",1,0))</f>
        <v>1</v>
      </c>
      <c r="BH10">
        <f>IF(BH$1=Hoja1!$D$1,1,IF(BH$1="MUNDO",1,0))</f>
        <v>1</v>
      </c>
      <c r="BI10">
        <f>IF(BI$1=Hoja1!$D$1,1,IF(BI$1="MUNDO",1,0))</f>
        <v>1</v>
      </c>
    </row>
    <row r="11" spans="1:61" x14ac:dyDescent="0.25">
      <c r="A11" t="s">
        <v>76</v>
      </c>
      <c r="C11">
        <f>IF(C$1=Hoja1!$D$1,1,IF(C$1="MUNDO",1,0))</f>
        <v>1</v>
      </c>
      <c r="D11">
        <f>IF(D$1=Hoja1!$D$1,1,IF(D$1="MUNDO",1,0))</f>
        <v>1</v>
      </c>
      <c r="E11">
        <f>IF(E$1=Hoja1!$D$1,1,IF(E$1="MUNDO",1,0))</f>
        <v>1</v>
      </c>
      <c r="F11">
        <f>IF(F$1=Hoja1!$D$1,1,IF(F$1="MUNDO",1,0))</f>
        <v>1</v>
      </c>
      <c r="G11">
        <f>IF(G$1=Hoja1!$D$1,1,IF(G$1="MUNDO",1,0))</f>
        <v>1</v>
      </c>
      <c r="H11">
        <f>IF(H$1=Hoja1!$D$1,1,IF(H$1="MUNDO",1,0))</f>
        <v>1</v>
      </c>
      <c r="I11">
        <f>IF(I$1=Hoja1!$D$1,1,IF(I$1="MUNDO",1,0))</f>
        <v>1</v>
      </c>
      <c r="J11">
        <f>IF(J$1=Hoja1!$D$1,1,IF(J$1="MUNDO",1,0))</f>
        <v>1</v>
      </c>
      <c r="K11">
        <f>IF(K$1=Hoja1!$D$1,1,IF(K$1="MUNDO",1,0))</f>
        <v>1</v>
      </c>
      <c r="L11">
        <f>IF(L$1=Hoja1!$D$1,1,IF(L$1="MUNDO",1,0))</f>
        <v>1</v>
      </c>
      <c r="M11">
        <f>IF(M$1=Hoja1!$D$1,1,IF(M$1="MUNDO",1,0))</f>
        <v>1</v>
      </c>
      <c r="N11">
        <f>IF(N$1=Hoja1!$D$1,1,IF(N$1="MUNDO",1,0))</f>
        <v>1</v>
      </c>
      <c r="O11">
        <f>IF(O$1=Hoja1!$D$1,1,IF(O$1="MUNDO",1,0))</f>
        <v>1</v>
      </c>
      <c r="P11">
        <f>IF(P$1=Hoja1!$D$1,1,IF(P$1="MUNDO",1,0))</f>
        <v>1</v>
      </c>
      <c r="Q11">
        <f>IF(Q$1=Hoja1!$D$1,1,IF(Q$1="MUNDO",1,0))</f>
        <v>1</v>
      </c>
      <c r="R11">
        <f>IF(R$1=Hoja1!$D$1,1,IF(R$1="MUNDO",1,0))</f>
        <v>1</v>
      </c>
      <c r="S11">
        <f>IF(S$1=Hoja1!$D$1,1,IF(S$1="MUNDO",1,0))</f>
        <v>1</v>
      </c>
      <c r="T11">
        <f>IF(T$1=Hoja1!$D$1,1,IF(T$1="MUNDO",1,0))</f>
        <v>1</v>
      </c>
      <c r="U11">
        <f>IF(U$1=Hoja1!$D$1,1,IF(U$1="MUNDO",1,0))</f>
        <v>1</v>
      </c>
      <c r="V11">
        <f>IF(V$1=Hoja1!$D$1,1,IF(V$1="MUNDO",1,0))</f>
        <v>1</v>
      </c>
      <c r="W11">
        <f>IF(W$1=Hoja1!$D$1,1,IF(W$1="MUNDO",1,0))</f>
        <v>1</v>
      </c>
      <c r="X11">
        <f>IF(X$1=Hoja1!$D$1,1,IF(X$1="MUNDO",1,0))</f>
        <v>1</v>
      </c>
      <c r="Y11">
        <f>IF(Y$1=Hoja1!$D$1,1,IF(Y$1="MUNDO",1,0))</f>
        <v>1</v>
      </c>
      <c r="Z11">
        <f>IF(Z$1=Hoja1!$D$1,1,IF(Z$1="MUNDO",1,0))</f>
        <v>1</v>
      </c>
      <c r="AA11">
        <f>IF(AA$1=Hoja1!$D$1,1,IF(AA$1="MUNDO",1,0))</f>
        <v>1</v>
      </c>
      <c r="AB11">
        <f>IF(AB$1=Hoja1!$D$1,1,IF(AB$1="MUNDO",1,0))</f>
        <v>1</v>
      </c>
      <c r="AC11">
        <f>IF(AC$1=Hoja1!$D$1,1,IF(AC$1="MUNDO",1,0))</f>
        <v>1</v>
      </c>
      <c r="AD11">
        <f>IF(AD$1=Hoja1!$D$1,1,IF(AD$1="MUNDO",1,0))</f>
        <v>1</v>
      </c>
      <c r="AE11">
        <f>IF(AE$1=Hoja1!$D$1,1,IF(AE$1="MUNDO",1,0))</f>
        <v>1</v>
      </c>
      <c r="AF11">
        <f>IF(AF$1=Hoja1!$D$1,1,IF(AF$1="MUNDO",1,0))</f>
        <v>1</v>
      </c>
      <c r="AG11">
        <f>IF(AG$1=Hoja1!$D$1,1,IF(AG$1="MUNDO",1,0))</f>
        <v>1</v>
      </c>
      <c r="AH11">
        <f>IF(AH$1=Hoja1!$D$1,1,IF(AH$1="MUNDO",1,0))</f>
        <v>1</v>
      </c>
      <c r="AI11">
        <f>IF(AI$1=Hoja1!$D$1,1,IF(AI$1="MUNDO",1,0))</f>
        <v>1</v>
      </c>
      <c r="AJ11">
        <f>IF(AJ$1=Hoja1!$D$1,1,IF(AJ$1="MUNDO",1,0))</f>
        <v>1</v>
      </c>
      <c r="AK11">
        <f>IF(AK$1=Hoja1!$D$1,1,IF(AK$1="MUNDO",1,0))</f>
        <v>1</v>
      </c>
      <c r="AL11">
        <f>IF(AL$1=Hoja1!$D$1,1,IF(AL$1="MUNDO",1,0))</f>
        <v>1</v>
      </c>
      <c r="AM11">
        <f>IF(AM$1=Hoja1!$D$1,1,IF(AM$1="MUNDO",1,0))</f>
        <v>1</v>
      </c>
      <c r="AN11">
        <f>IF(AN$1=Hoja1!$D$1,1,IF(AN$1="MUNDO",1,0))</f>
        <v>1</v>
      </c>
      <c r="AO11">
        <f>IF(AO$1=Hoja1!$D$1,1,IF(AO$1="MUNDO",1,0))</f>
        <v>1</v>
      </c>
      <c r="AP11">
        <f>IF(AP$1=Hoja1!$D$1,1,IF(AP$1="MUNDO",1,0))</f>
        <v>1</v>
      </c>
      <c r="AQ11">
        <f>IF(AQ$1=Hoja1!$D$1,1,IF(AQ$1="MUNDO",1,0))</f>
        <v>1</v>
      </c>
      <c r="AR11">
        <f>IF(AR$1=Hoja1!$D$1,1,IF(AR$1="MUNDO",1,0))</f>
        <v>1</v>
      </c>
      <c r="AS11">
        <f>IF(AS$1=Hoja1!$D$1,1,IF(AS$1="MUNDO",1,0))</f>
        <v>1</v>
      </c>
      <c r="AT11">
        <f>IF(AT$1=Hoja1!$D$1,1,IF(AT$1="MUNDO",1,0))</f>
        <v>1</v>
      </c>
      <c r="AU11">
        <f>IF(AU$1=Hoja1!$D$1,1,IF(AU$1="MUNDO",1,0))</f>
        <v>1</v>
      </c>
      <c r="AV11">
        <f>IF(AV$1=Hoja1!$D$1,1,IF(AV$1="MUNDO",1,0))</f>
        <v>1</v>
      </c>
      <c r="AW11">
        <f>IF(AW$1=Hoja1!$D$1,1,IF(AW$1="MUNDO",1,0))</f>
        <v>1</v>
      </c>
      <c r="AX11">
        <f>IF(AX$1=Hoja1!$D$1,1,IF(AX$1="MUNDO",1,0))</f>
        <v>1</v>
      </c>
      <c r="AY11">
        <f>IF(AY$1=Hoja1!$D$1,1,IF(AY$1="MUNDO",1,0))</f>
        <v>1</v>
      </c>
      <c r="AZ11">
        <f>IF(AZ$1=Hoja1!$D$1,1,IF(AZ$1="MUNDO",1,0))</f>
        <v>1</v>
      </c>
      <c r="BA11">
        <f>IF(BA$1=Hoja1!$D$1,1,IF(BA$1="MUNDO",1,0))</f>
        <v>1</v>
      </c>
      <c r="BB11">
        <f>IF(BB$1=Hoja1!$D$1,1,IF(BB$1="MUNDO",1,0))</f>
        <v>1</v>
      </c>
      <c r="BC11">
        <f>IF(BC$1=Hoja1!$D$1,1,IF(BC$1="MUNDO",1,0))</f>
        <v>1</v>
      </c>
      <c r="BD11">
        <f>IF(BD$1=Hoja1!$D$1,1,IF(BD$1="MUNDO",1,0))</f>
        <v>1</v>
      </c>
      <c r="BE11">
        <f>IF(BE$1=Hoja1!$D$1,1,IF(BE$1="MUNDO",1,0))</f>
        <v>1</v>
      </c>
      <c r="BF11">
        <f>IF(BF$1=Hoja1!$D$1,1,IF(BF$1="MUNDO",1,0))</f>
        <v>1</v>
      </c>
      <c r="BG11">
        <f>IF(BG$1=Hoja1!$D$1,1,IF(BG$1="MUNDO",1,0))</f>
        <v>1</v>
      </c>
      <c r="BH11">
        <f>IF(BH$1=Hoja1!$D$1,1,IF(BH$1="MUNDO",1,0))</f>
        <v>1</v>
      </c>
      <c r="BI11">
        <f>IF(BI$1=Hoja1!$D$1,1,IF(BI$1="MUNDO",1,0))</f>
        <v>1</v>
      </c>
    </row>
    <row r="12" spans="1:61" x14ac:dyDescent="0.25">
      <c r="A12" t="s">
        <v>86</v>
      </c>
      <c r="C12">
        <f>IF(C$1=Hoja1!$D$1,1,IF(C$1="MUNDO",1,0))</f>
        <v>1</v>
      </c>
      <c r="D12">
        <f>IF(D$1=Hoja1!$D$1,1,IF(D$1="MUNDO",1,0))</f>
        <v>1</v>
      </c>
      <c r="E12">
        <f>IF(E$1=Hoja1!$D$1,1,IF(E$1="MUNDO",1,0))</f>
        <v>1</v>
      </c>
      <c r="F12">
        <f>IF(F$1=Hoja1!$D$1,1,IF(F$1="MUNDO",1,0))</f>
        <v>1</v>
      </c>
      <c r="G12">
        <f>IF(G$1=Hoja1!$D$1,1,IF(G$1="MUNDO",1,0))</f>
        <v>1</v>
      </c>
      <c r="H12">
        <f>IF(H$1=Hoja1!$D$1,1,IF(H$1="MUNDO",1,0))</f>
        <v>1</v>
      </c>
      <c r="I12">
        <f>IF(I$1=Hoja1!$D$1,1,IF(I$1="MUNDO",1,0))</f>
        <v>1</v>
      </c>
      <c r="J12">
        <f>IF(J$1=Hoja1!$D$1,1,IF(J$1="MUNDO",1,0))</f>
        <v>1</v>
      </c>
      <c r="K12">
        <f>IF(K$1=Hoja1!$D$1,1,IF(K$1="MUNDO",1,0))</f>
        <v>1</v>
      </c>
      <c r="L12">
        <f>IF(L$1=Hoja1!$D$1,1,IF(L$1="MUNDO",1,0))</f>
        <v>1</v>
      </c>
      <c r="M12">
        <f>IF(M$1=Hoja1!$D$1,1,IF(M$1="MUNDO",1,0))</f>
        <v>1</v>
      </c>
      <c r="N12">
        <f>IF(N$1=Hoja1!$D$1,1,IF(N$1="MUNDO",1,0))</f>
        <v>1</v>
      </c>
      <c r="O12">
        <f>IF(O$1=Hoja1!$D$1,1,IF(O$1="MUNDO",1,0))</f>
        <v>1</v>
      </c>
      <c r="P12">
        <f>IF(P$1=Hoja1!$D$1,1,IF(P$1="MUNDO",1,0))</f>
        <v>1</v>
      </c>
      <c r="Q12">
        <f>IF(Q$1=Hoja1!$D$1,1,IF(Q$1="MUNDO",1,0))</f>
        <v>1</v>
      </c>
      <c r="R12">
        <f>IF(R$1=Hoja1!$D$1,1,IF(R$1="MUNDO",1,0))</f>
        <v>1</v>
      </c>
      <c r="S12">
        <f>IF(S$1=Hoja1!$D$1,1,IF(S$1="MUNDO",1,0))</f>
        <v>1</v>
      </c>
      <c r="T12">
        <f>IF(T$1=Hoja1!$D$1,1,IF(T$1="MUNDO",1,0))</f>
        <v>1</v>
      </c>
      <c r="U12">
        <f>IF(U$1=Hoja1!$D$1,1,IF(U$1="MUNDO",1,0))</f>
        <v>1</v>
      </c>
      <c r="V12">
        <f>IF(V$1=Hoja1!$D$1,1,IF(V$1="MUNDO",1,0))</f>
        <v>1</v>
      </c>
      <c r="W12">
        <f>IF(W$1=Hoja1!$D$1,1,IF(W$1="MUNDO",1,0))</f>
        <v>1</v>
      </c>
      <c r="X12">
        <f>IF(X$1=Hoja1!$D$1,1,IF(X$1="MUNDO",1,0))</f>
        <v>1</v>
      </c>
      <c r="Y12">
        <f>IF(Y$1=Hoja1!$D$1,1,IF(Y$1="MUNDO",1,0))</f>
        <v>1</v>
      </c>
      <c r="Z12">
        <f>IF(Z$1=Hoja1!$D$1,1,IF(Z$1="MUNDO",1,0))</f>
        <v>1</v>
      </c>
      <c r="AA12">
        <f>IF(AA$1=Hoja1!$D$1,1,IF(AA$1="MUNDO",1,0))</f>
        <v>1</v>
      </c>
      <c r="AB12">
        <f>IF(AB$1=Hoja1!$D$1,1,IF(AB$1="MUNDO",1,0))</f>
        <v>1</v>
      </c>
      <c r="AC12">
        <f>IF(AC$1=Hoja1!$D$1,1,IF(AC$1="MUNDO",1,0))</f>
        <v>1</v>
      </c>
      <c r="AD12">
        <f>IF(AD$1=Hoja1!$D$1,1,IF(AD$1="MUNDO",1,0))</f>
        <v>1</v>
      </c>
      <c r="AE12">
        <f>IF(AE$1=Hoja1!$D$1,1,IF(AE$1="MUNDO",1,0))</f>
        <v>1</v>
      </c>
      <c r="AF12">
        <f>IF(AF$1=Hoja1!$D$1,1,IF(AF$1="MUNDO",1,0))</f>
        <v>1</v>
      </c>
      <c r="AG12">
        <f>IF(AG$1=Hoja1!$D$1,1,IF(AG$1="MUNDO",1,0))</f>
        <v>1</v>
      </c>
      <c r="AH12">
        <f>IF(AH$1=Hoja1!$D$1,1,IF(AH$1="MUNDO",1,0))</f>
        <v>1</v>
      </c>
      <c r="AI12">
        <f>IF(AI$1=Hoja1!$D$1,1,IF(AI$1="MUNDO",1,0))</f>
        <v>1</v>
      </c>
      <c r="AJ12">
        <f>IF(AJ$1=Hoja1!$D$1,1,IF(AJ$1="MUNDO",1,0))</f>
        <v>1</v>
      </c>
      <c r="AK12">
        <f>IF(AK$1=Hoja1!$D$1,1,IF(AK$1="MUNDO",1,0))</f>
        <v>1</v>
      </c>
      <c r="AL12">
        <f>IF(AL$1=Hoja1!$D$1,1,IF(AL$1="MUNDO",1,0))</f>
        <v>1</v>
      </c>
      <c r="AM12">
        <f>IF(AM$1=Hoja1!$D$1,1,IF(AM$1="MUNDO",1,0))</f>
        <v>1</v>
      </c>
      <c r="AN12">
        <f>IF(AN$1=Hoja1!$D$1,1,IF(AN$1="MUNDO",1,0))</f>
        <v>1</v>
      </c>
      <c r="AO12">
        <f>IF(AO$1=Hoja1!$D$1,1,IF(AO$1="MUNDO",1,0))</f>
        <v>1</v>
      </c>
      <c r="AP12">
        <f>IF(AP$1=Hoja1!$D$1,1,IF(AP$1="MUNDO",1,0))</f>
        <v>1</v>
      </c>
      <c r="AQ12">
        <f>IF(AQ$1=Hoja1!$D$1,1,IF(AQ$1="MUNDO",1,0))</f>
        <v>1</v>
      </c>
      <c r="AR12">
        <f>IF(AR$1=Hoja1!$D$1,1,IF(AR$1="MUNDO",1,0))</f>
        <v>1</v>
      </c>
      <c r="AS12">
        <f>IF(AS$1=Hoja1!$D$1,1,IF(AS$1="MUNDO",1,0))</f>
        <v>1</v>
      </c>
      <c r="AT12">
        <f>IF(AT$1=Hoja1!$D$1,1,IF(AT$1="MUNDO",1,0))</f>
        <v>1</v>
      </c>
      <c r="AU12">
        <f>IF(AU$1=Hoja1!$D$1,1,IF(AU$1="MUNDO",1,0))</f>
        <v>1</v>
      </c>
      <c r="AV12">
        <f>IF(AV$1=Hoja1!$D$1,1,IF(AV$1="MUNDO",1,0))</f>
        <v>1</v>
      </c>
      <c r="AW12">
        <f>IF(AW$1=Hoja1!$D$1,1,IF(AW$1="MUNDO",1,0))</f>
        <v>1</v>
      </c>
      <c r="AX12">
        <f>IF(AX$1=Hoja1!$D$1,1,IF(AX$1="MUNDO",1,0))</f>
        <v>1</v>
      </c>
      <c r="AY12">
        <f>IF(AY$1=Hoja1!$D$1,1,IF(AY$1="MUNDO",1,0))</f>
        <v>1</v>
      </c>
      <c r="AZ12">
        <f>IF(AZ$1=Hoja1!$D$1,1,IF(AZ$1="MUNDO",1,0))</f>
        <v>1</v>
      </c>
      <c r="BA12">
        <f>IF(BA$1=Hoja1!$D$1,1,IF(BA$1="MUNDO",1,0))</f>
        <v>1</v>
      </c>
      <c r="BB12">
        <f>IF(BB$1=Hoja1!$D$1,1,IF(BB$1="MUNDO",1,0))</f>
        <v>1</v>
      </c>
      <c r="BC12">
        <f>IF(BC$1=Hoja1!$D$1,1,IF(BC$1="MUNDO",1,0))</f>
        <v>1</v>
      </c>
      <c r="BD12">
        <f>IF(BD$1=Hoja1!$D$1,1,IF(BD$1="MUNDO",1,0))</f>
        <v>1</v>
      </c>
      <c r="BE12">
        <f>IF(BE$1=Hoja1!$D$1,1,IF(BE$1="MUNDO",1,0))</f>
        <v>1</v>
      </c>
      <c r="BF12">
        <f>IF(BF$1=Hoja1!$D$1,1,IF(BF$1="MUNDO",1,0))</f>
        <v>1</v>
      </c>
      <c r="BG12">
        <f>IF(BG$1=Hoja1!$D$1,1,IF(BG$1="MUNDO",1,0))</f>
        <v>1</v>
      </c>
      <c r="BH12">
        <f>IF(BH$1=Hoja1!$D$1,1,IF(BH$1="MUNDO",1,0))</f>
        <v>1</v>
      </c>
      <c r="BI12">
        <f>IF(BI$1=Hoja1!$D$1,1,IF(BI$1="MUNDO",1,0))</f>
        <v>1</v>
      </c>
    </row>
    <row r="13" spans="1:61" x14ac:dyDescent="0.25">
      <c r="A13" t="s">
        <v>87</v>
      </c>
      <c r="C13">
        <f>IF(C$1=Hoja1!$D$1,1,IF(C$1="MUNDO",1,0))</f>
        <v>1</v>
      </c>
      <c r="D13">
        <f>IF(D$1=Hoja1!$D$1,1,IF(D$1="MUNDO",1,0))</f>
        <v>1</v>
      </c>
      <c r="E13">
        <f>IF(E$1=Hoja1!$D$1,1,IF(E$1="MUNDO",1,0))</f>
        <v>1</v>
      </c>
      <c r="F13">
        <f>IF(F$1=Hoja1!$D$1,1,IF(F$1="MUNDO",1,0))</f>
        <v>1</v>
      </c>
      <c r="G13">
        <f>IF(G$1=Hoja1!$D$1,1,IF(G$1="MUNDO",1,0))</f>
        <v>1</v>
      </c>
      <c r="H13">
        <f>IF(H$1=Hoja1!$D$1,1,IF(H$1="MUNDO",1,0))</f>
        <v>1</v>
      </c>
      <c r="I13">
        <f>IF(I$1=Hoja1!$D$1,1,IF(I$1="MUNDO",1,0))</f>
        <v>1</v>
      </c>
      <c r="J13">
        <f>IF(J$1=Hoja1!$D$1,1,IF(J$1="MUNDO",1,0))</f>
        <v>1</v>
      </c>
      <c r="K13">
        <f>IF(K$1=Hoja1!$D$1,1,IF(K$1="MUNDO",1,0))</f>
        <v>1</v>
      </c>
      <c r="L13">
        <f>IF(L$1=Hoja1!$D$1,1,IF(L$1="MUNDO",1,0))</f>
        <v>1</v>
      </c>
      <c r="M13">
        <f>IF(M$1=Hoja1!$D$1,1,IF(M$1="MUNDO",1,0))</f>
        <v>1</v>
      </c>
      <c r="N13">
        <f>IF(N$1=Hoja1!$D$1,1,IF(N$1="MUNDO",1,0))</f>
        <v>1</v>
      </c>
      <c r="O13">
        <f>IF(O$1=Hoja1!$D$1,1,IF(O$1="MUNDO",1,0))</f>
        <v>1</v>
      </c>
      <c r="P13">
        <f>IF(P$1=Hoja1!$D$1,1,IF(P$1="MUNDO",1,0))</f>
        <v>1</v>
      </c>
      <c r="Q13">
        <f>IF(Q$1=Hoja1!$D$1,1,IF(Q$1="MUNDO",1,0))</f>
        <v>1</v>
      </c>
      <c r="R13">
        <f>IF(R$1=Hoja1!$D$1,1,IF(R$1="MUNDO",1,0))</f>
        <v>1</v>
      </c>
      <c r="S13">
        <f>IF(S$1=Hoja1!$D$1,1,IF(S$1="MUNDO",1,0))</f>
        <v>1</v>
      </c>
      <c r="T13">
        <f>IF(T$1=Hoja1!$D$1,1,IF(T$1="MUNDO",1,0))</f>
        <v>1</v>
      </c>
      <c r="U13">
        <f>IF(U$1=Hoja1!$D$1,1,IF(U$1="MUNDO",1,0))</f>
        <v>1</v>
      </c>
      <c r="V13">
        <f>IF(V$1=Hoja1!$D$1,1,IF(V$1="MUNDO",1,0))</f>
        <v>1</v>
      </c>
      <c r="W13">
        <f>IF(W$1=Hoja1!$D$1,1,IF(W$1="MUNDO",1,0))</f>
        <v>1</v>
      </c>
      <c r="X13">
        <f>IF(X$1=Hoja1!$D$1,1,IF(X$1="MUNDO",1,0))</f>
        <v>1</v>
      </c>
      <c r="Y13">
        <f>IF(Y$1=Hoja1!$D$1,1,IF(Y$1="MUNDO",1,0))</f>
        <v>1</v>
      </c>
      <c r="Z13">
        <f>IF(Z$1=Hoja1!$D$1,1,IF(Z$1="MUNDO",1,0))</f>
        <v>1</v>
      </c>
      <c r="AA13">
        <f>IF(AA$1=Hoja1!$D$1,1,IF(AA$1="MUNDO",1,0))</f>
        <v>1</v>
      </c>
      <c r="AB13">
        <f>IF(AB$1=Hoja1!$D$1,1,IF(AB$1="MUNDO",1,0))</f>
        <v>1</v>
      </c>
      <c r="AC13">
        <f>IF(AC$1=Hoja1!$D$1,1,IF(AC$1="MUNDO",1,0))</f>
        <v>1</v>
      </c>
      <c r="AD13">
        <f>IF(AD$1=Hoja1!$D$1,1,IF(AD$1="MUNDO",1,0))</f>
        <v>1</v>
      </c>
      <c r="AE13">
        <f>IF(AE$1=Hoja1!$D$1,1,IF(AE$1="MUNDO",1,0))</f>
        <v>1</v>
      </c>
      <c r="AF13">
        <f>IF(AF$1=Hoja1!$D$1,1,IF(AF$1="MUNDO",1,0))</f>
        <v>1</v>
      </c>
      <c r="AG13">
        <f>IF(AG$1=Hoja1!$D$1,1,IF(AG$1="MUNDO",1,0))</f>
        <v>1</v>
      </c>
      <c r="AH13">
        <f>IF(AH$1=Hoja1!$D$1,1,IF(AH$1="MUNDO",1,0))</f>
        <v>1</v>
      </c>
      <c r="AI13">
        <f>IF(AI$1=Hoja1!$D$1,1,IF(AI$1="MUNDO",1,0))</f>
        <v>1</v>
      </c>
      <c r="AJ13">
        <f>IF(AJ$1=Hoja1!$D$1,1,IF(AJ$1="MUNDO",1,0))</f>
        <v>1</v>
      </c>
      <c r="AK13">
        <f>IF(AK$1=Hoja1!$D$1,1,IF(AK$1="MUNDO",1,0))</f>
        <v>1</v>
      </c>
      <c r="AL13">
        <f>IF(AL$1=Hoja1!$D$1,1,IF(AL$1="MUNDO",1,0))</f>
        <v>1</v>
      </c>
      <c r="AM13">
        <f>IF(AM$1=Hoja1!$D$1,1,IF(AM$1="MUNDO",1,0))</f>
        <v>1</v>
      </c>
      <c r="AN13">
        <f>IF(AN$1=Hoja1!$D$1,1,IF(AN$1="MUNDO",1,0))</f>
        <v>1</v>
      </c>
      <c r="AO13">
        <f>IF(AO$1=Hoja1!$D$1,1,IF(AO$1="MUNDO",1,0))</f>
        <v>1</v>
      </c>
      <c r="AP13">
        <f>IF(AP$1=Hoja1!$D$1,1,IF(AP$1="MUNDO",1,0))</f>
        <v>1</v>
      </c>
      <c r="AQ13">
        <f>IF(AQ$1=Hoja1!$D$1,1,IF(AQ$1="MUNDO",1,0))</f>
        <v>1</v>
      </c>
      <c r="AR13">
        <f>IF(AR$1=Hoja1!$D$1,1,IF(AR$1="MUNDO",1,0))</f>
        <v>1</v>
      </c>
      <c r="AS13">
        <f>IF(AS$1=Hoja1!$D$1,1,IF(AS$1="MUNDO",1,0))</f>
        <v>1</v>
      </c>
      <c r="AT13">
        <f>IF(AT$1=Hoja1!$D$1,1,IF(AT$1="MUNDO",1,0))</f>
        <v>1</v>
      </c>
      <c r="AU13">
        <f>IF(AU$1=Hoja1!$D$1,1,IF(AU$1="MUNDO",1,0))</f>
        <v>1</v>
      </c>
      <c r="AV13">
        <f>IF(AV$1=Hoja1!$D$1,1,IF(AV$1="MUNDO",1,0))</f>
        <v>1</v>
      </c>
      <c r="AW13">
        <f>IF(AW$1=Hoja1!$D$1,1,IF(AW$1="MUNDO",1,0))</f>
        <v>1</v>
      </c>
      <c r="AX13">
        <f>IF(AX$1=Hoja1!$D$1,1,IF(AX$1="MUNDO",1,0))</f>
        <v>1</v>
      </c>
      <c r="AY13">
        <f>IF(AY$1=Hoja1!$D$1,1,IF(AY$1="MUNDO",1,0))</f>
        <v>1</v>
      </c>
      <c r="AZ13">
        <f>IF(AZ$1=Hoja1!$D$1,1,IF(AZ$1="MUNDO",1,0))</f>
        <v>1</v>
      </c>
      <c r="BA13">
        <f>IF(BA$1=Hoja1!$D$1,1,IF(BA$1="MUNDO",1,0))</f>
        <v>1</v>
      </c>
      <c r="BB13">
        <f>IF(BB$1=Hoja1!$D$1,1,IF(BB$1="MUNDO",1,0))</f>
        <v>1</v>
      </c>
      <c r="BC13">
        <f>IF(BC$1=Hoja1!$D$1,1,IF(BC$1="MUNDO",1,0))</f>
        <v>1</v>
      </c>
      <c r="BD13">
        <f>IF(BD$1=Hoja1!$D$1,1,IF(BD$1="MUNDO",1,0))</f>
        <v>1</v>
      </c>
      <c r="BE13">
        <f>IF(BE$1=Hoja1!$D$1,1,IF(BE$1="MUNDO",1,0))</f>
        <v>1</v>
      </c>
      <c r="BF13">
        <f>IF(BF$1=Hoja1!$D$1,1,IF(BF$1="MUNDO",1,0))</f>
        <v>1</v>
      </c>
      <c r="BG13">
        <f>IF(BG$1=Hoja1!$D$1,1,IF(BG$1="MUNDO",1,0))</f>
        <v>1</v>
      </c>
      <c r="BH13">
        <f>IF(BH$1=Hoja1!$D$1,1,IF(BH$1="MUNDO",1,0))</f>
        <v>1</v>
      </c>
      <c r="BI13">
        <f>IF(BI$1=Hoja1!$D$1,1,IF(BI$1="MUNDO",1,0))</f>
        <v>1</v>
      </c>
    </row>
    <row r="14" spans="1:61" x14ac:dyDescent="0.25">
      <c r="A14" t="s">
        <v>88</v>
      </c>
      <c r="C14">
        <f>IF(C$1=Hoja1!$D$1,1,IF(C$1="MUNDO",1,0))</f>
        <v>1</v>
      </c>
      <c r="D14">
        <f>IF(D$1=Hoja1!$D$1,1,IF(D$1="MUNDO",1,0))</f>
        <v>1</v>
      </c>
      <c r="E14">
        <f>IF(E$1=Hoja1!$D$1,1,IF(E$1="MUNDO",1,0))</f>
        <v>1</v>
      </c>
      <c r="F14">
        <f>IF(F$1=Hoja1!$D$1,1,IF(F$1="MUNDO",1,0))</f>
        <v>1</v>
      </c>
      <c r="G14">
        <f>IF(G$1=Hoja1!$D$1,1,IF(G$1="MUNDO",1,0))</f>
        <v>1</v>
      </c>
      <c r="H14">
        <f>IF(H$1=Hoja1!$D$1,1,IF(H$1="MUNDO",1,0))</f>
        <v>1</v>
      </c>
      <c r="I14">
        <f>IF(I$1=Hoja1!$D$1,1,IF(I$1="MUNDO",1,0))</f>
        <v>1</v>
      </c>
      <c r="J14">
        <f>IF(J$1=Hoja1!$D$1,1,IF(J$1="MUNDO",1,0))</f>
        <v>1</v>
      </c>
      <c r="K14">
        <f>IF(K$1=Hoja1!$D$1,1,IF(K$1="MUNDO",1,0))</f>
        <v>1</v>
      </c>
      <c r="L14">
        <f>IF(L$1=Hoja1!$D$1,1,IF(L$1="MUNDO",1,0))</f>
        <v>1</v>
      </c>
      <c r="M14">
        <f>IF(M$1=Hoja1!$D$1,1,IF(M$1="MUNDO",1,0))</f>
        <v>1</v>
      </c>
      <c r="N14">
        <f>IF(N$1=Hoja1!$D$1,1,IF(N$1="MUNDO",1,0))</f>
        <v>1</v>
      </c>
      <c r="O14">
        <f>IF(O$1=Hoja1!$D$1,1,IF(O$1="MUNDO",1,0))</f>
        <v>1</v>
      </c>
      <c r="P14">
        <f>IF(P$1=Hoja1!$D$1,1,IF(P$1="MUNDO",1,0))</f>
        <v>1</v>
      </c>
      <c r="Q14">
        <f>IF(Q$1=Hoja1!$D$1,1,IF(Q$1="MUNDO",1,0))</f>
        <v>1</v>
      </c>
      <c r="R14">
        <f>IF(R$1=Hoja1!$D$1,1,IF(R$1="MUNDO",1,0))</f>
        <v>1</v>
      </c>
      <c r="S14">
        <f>IF(S$1=Hoja1!$D$1,1,IF(S$1="MUNDO",1,0))</f>
        <v>1</v>
      </c>
      <c r="T14">
        <f>IF(T$1=Hoja1!$D$1,1,IF(T$1="MUNDO",1,0))</f>
        <v>1</v>
      </c>
      <c r="U14">
        <f>IF(U$1=Hoja1!$D$1,1,IF(U$1="MUNDO",1,0))</f>
        <v>1</v>
      </c>
      <c r="V14">
        <f>IF(V$1=Hoja1!$D$1,1,IF(V$1="MUNDO",1,0))</f>
        <v>1</v>
      </c>
      <c r="W14">
        <f>IF(W$1=Hoja1!$D$1,1,IF(W$1="MUNDO",1,0))</f>
        <v>1</v>
      </c>
      <c r="X14">
        <f>IF(X$1=Hoja1!$D$1,1,IF(X$1="MUNDO",1,0))</f>
        <v>1</v>
      </c>
      <c r="Y14">
        <f>IF(Y$1=Hoja1!$D$1,1,IF(Y$1="MUNDO",1,0))</f>
        <v>1</v>
      </c>
      <c r="Z14">
        <f>IF(Z$1=Hoja1!$D$1,1,IF(Z$1="MUNDO",1,0))</f>
        <v>1</v>
      </c>
      <c r="AA14">
        <f>IF(AA$1=Hoja1!$D$1,1,IF(AA$1="MUNDO",1,0))</f>
        <v>1</v>
      </c>
      <c r="AB14">
        <f>IF(AB$1=Hoja1!$D$1,1,IF(AB$1="MUNDO",1,0))</f>
        <v>1</v>
      </c>
      <c r="AC14">
        <f>IF(AC$1=Hoja1!$D$1,1,IF(AC$1="MUNDO",1,0))</f>
        <v>1</v>
      </c>
      <c r="AD14">
        <f>IF(AD$1=Hoja1!$D$1,1,IF(AD$1="MUNDO",1,0))</f>
        <v>1</v>
      </c>
      <c r="AE14">
        <f>IF(AE$1=Hoja1!$D$1,1,IF(AE$1="MUNDO",1,0))</f>
        <v>1</v>
      </c>
      <c r="AF14">
        <f>IF(AF$1=Hoja1!$D$1,1,IF(AF$1="MUNDO",1,0))</f>
        <v>1</v>
      </c>
      <c r="AG14">
        <f>IF(AG$1=Hoja1!$D$1,1,IF(AG$1="MUNDO",1,0))</f>
        <v>1</v>
      </c>
      <c r="AH14">
        <f>IF(AH$1=Hoja1!$D$1,1,IF(AH$1="MUNDO",1,0))</f>
        <v>1</v>
      </c>
      <c r="AI14">
        <f>IF(AI$1=Hoja1!$D$1,1,IF(AI$1="MUNDO",1,0))</f>
        <v>1</v>
      </c>
      <c r="AJ14">
        <f>IF(AJ$1=Hoja1!$D$1,1,IF(AJ$1="MUNDO",1,0))</f>
        <v>1</v>
      </c>
      <c r="AK14">
        <f>IF(AK$1=Hoja1!$D$1,1,IF(AK$1="MUNDO",1,0))</f>
        <v>1</v>
      </c>
      <c r="AL14">
        <f>IF(AL$1=Hoja1!$D$1,1,IF(AL$1="MUNDO",1,0))</f>
        <v>1</v>
      </c>
      <c r="AM14">
        <f>IF(AM$1=Hoja1!$D$1,1,IF(AM$1="MUNDO",1,0))</f>
        <v>1</v>
      </c>
      <c r="AN14">
        <f>IF(AN$1=Hoja1!$D$1,1,IF(AN$1="MUNDO",1,0))</f>
        <v>1</v>
      </c>
      <c r="AO14">
        <f>IF(AO$1=Hoja1!$D$1,1,IF(AO$1="MUNDO",1,0))</f>
        <v>1</v>
      </c>
      <c r="AP14">
        <f>IF(AP$1=Hoja1!$D$1,1,IF(AP$1="MUNDO",1,0))</f>
        <v>1</v>
      </c>
      <c r="AQ14">
        <f>IF(AQ$1=Hoja1!$D$1,1,IF(AQ$1="MUNDO",1,0))</f>
        <v>1</v>
      </c>
      <c r="AR14">
        <f>IF(AR$1=Hoja1!$D$1,1,IF(AR$1="MUNDO",1,0))</f>
        <v>1</v>
      </c>
      <c r="AS14">
        <f>IF(AS$1=Hoja1!$D$1,1,IF(AS$1="MUNDO",1,0))</f>
        <v>1</v>
      </c>
      <c r="AT14">
        <f>IF(AT$1=Hoja1!$D$1,1,IF(AT$1="MUNDO",1,0))</f>
        <v>1</v>
      </c>
      <c r="AU14">
        <f>IF(AU$1=Hoja1!$D$1,1,IF(AU$1="MUNDO",1,0))</f>
        <v>1</v>
      </c>
      <c r="AV14">
        <f>IF(AV$1=Hoja1!$D$1,1,IF(AV$1="MUNDO",1,0))</f>
        <v>1</v>
      </c>
      <c r="AW14">
        <f>IF(AW$1=Hoja1!$D$1,1,IF(AW$1="MUNDO",1,0))</f>
        <v>1</v>
      </c>
      <c r="AX14">
        <f>IF(AX$1=Hoja1!$D$1,1,IF(AX$1="MUNDO",1,0))</f>
        <v>1</v>
      </c>
      <c r="AY14">
        <f>IF(AY$1=Hoja1!$D$1,1,IF(AY$1="MUNDO",1,0))</f>
        <v>1</v>
      </c>
      <c r="AZ14">
        <f>IF(AZ$1=Hoja1!$D$1,1,IF(AZ$1="MUNDO",1,0))</f>
        <v>1</v>
      </c>
      <c r="BA14">
        <f>IF(BA$1=Hoja1!$D$1,1,IF(BA$1="MUNDO",1,0))</f>
        <v>1</v>
      </c>
      <c r="BB14">
        <f>IF(BB$1=Hoja1!$D$1,1,IF(BB$1="MUNDO",1,0))</f>
        <v>1</v>
      </c>
      <c r="BC14">
        <f>IF(BC$1=Hoja1!$D$1,1,IF(BC$1="MUNDO",1,0))</f>
        <v>1</v>
      </c>
      <c r="BD14">
        <f>IF(BD$1=Hoja1!$D$1,1,IF(BD$1="MUNDO",1,0))</f>
        <v>1</v>
      </c>
      <c r="BE14">
        <f>IF(BE$1=Hoja1!$D$1,1,IF(BE$1="MUNDO",1,0))</f>
        <v>1</v>
      </c>
      <c r="BF14">
        <f>IF(BF$1=Hoja1!$D$1,1,IF(BF$1="MUNDO",1,0))</f>
        <v>1</v>
      </c>
      <c r="BG14">
        <f>IF(BG$1=Hoja1!$D$1,1,IF(BG$1="MUNDO",1,0))</f>
        <v>1</v>
      </c>
      <c r="BH14">
        <f>IF(BH$1=Hoja1!$D$1,1,IF(BH$1="MUNDO",1,0))</f>
        <v>1</v>
      </c>
      <c r="BI14">
        <f>IF(BI$1=Hoja1!$D$1,1,IF(BI$1="MUNDO",1,0))</f>
        <v>1</v>
      </c>
    </row>
    <row r="15" spans="1:61" x14ac:dyDescent="0.25">
      <c r="A15" t="s">
        <v>90</v>
      </c>
      <c r="C15">
        <f>IF(C$1=Hoja1!$D$1,1,IF(C$1="MUNDO",1,0))</f>
        <v>1</v>
      </c>
      <c r="D15">
        <f>IF(D$1=Hoja1!$D$1,1,IF(D$1="MUNDO",1,0))</f>
        <v>1</v>
      </c>
      <c r="E15">
        <f>IF(E$1=Hoja1!$D$1,1,IF(E$1="MUNDO",1,0))</f>
        <v>1</v>
      </c>
      <c r="F15">
        <f>IF(F$1=Hoja1!$D$1,1,IF(F$1="MUNDO",1,0))</f>
        <v>1</v>
      </c>
      <c r="G15">
        <f>IF(G$1=Hoja1!$D$1,1,IF(G$1="MUNDO",1,0))</f>
        <v>1</v>
      </c>
      <c r="H15">
        <f>IF(H$1=Hoja1!$D$1,1,IF(H$1="MUNDO",1,0))</f>
        <v>1</v>
      </c>
      <c r="I15">
        <f>IF(I$1=Hoja1!$D$1,1,IF(I$1="MUNDO",1,0))</f>
        <v>1</v>
      </c>
      <c r="J15">
        <f>IF(J$1=Hoja1!$D$1,1,IF(J$1="MUNDO",1,0))</f>
        <v>1</v>
      </c>
      <c r="K15">
        <f>IF(K$1=Hoja1!$D$1,1,IF(K$1="MUNDO",1,0))</f>
        <v>1</v>
      </c>
      <c r="L15">
        <f>IF(L$1=Hoja1!$D$1,1,IF(L$1="MUNDO",1,0))</f>
        <v>1</v>
      </c>
      <c r="M15">
        <f>IF(M$1=Hoja1!$D$1,1,IF(M$1="MUNDO",1,0))</f>
        <v>1</v>
      </c>
      <c r="N15">
        <f>IF(N$1=Hoja1!$D$1,1,IF(N$1="MUNDO",1,0))</f>
        <v>1</v>
      </c>
      <c r="O15">
        <f>IF(O$1=Hoja1!$D$1,1,IF(O$1="MUNDO",1,0))</f>
        <v>1</v>
      </c>
      <c r="P15">
        <f>IF(P$1=Hoja1!$D$1,1,IF(P$1="MUNDO",1,0))</f>
        <v>1</v>
      </c>
      <c r="Q15">
        <f>IF(Q$1=Hoja1!$D$1,1,IF(Q$1="MUNDO",1,0))</f>
        <v>1</v>
      </c>
      <c r="R15">
        <f>IF(R$1=Hoja1!$D$1,1,IF(R$1="MUNDO",1,0))</f>
        <v>1</v>
      </c>
      <c r="S15">
        <f>IF(S$1=Hoja1!$D$1,1,IF(S$1="MUNDO",1,0))</f>
        <v>1</v>
      </c>
      <c r="T15">
        <f>IF(T$1=Hoja1!$D$1,1,IF(T$1="MUNDO",1,0))</f>
        <v>1</v>
      </c>
      <c r="U15">
        <f>IF(U$1=Hoja1!$D$1,1,IF(U$1="MUNDO",1,0))</f>
        <v>1</v>
      </c>
      <c r="V15">
        <f>IF(V$1=Hoja1!$D$1,1,IF(V$1="MUNDO",1,0))</f>
        <v>1</v>
      </c>
      <c r="W15">
        <f>IF(W$1=Hoja1!$D$1,1,IF(W$1="MUNDO",1,0))</f>
        <v>1</v>
      </c>
      <c r="X15">
        <f>IF(X$1=Hoja1!$D$1,1,IF(X$1="MUNDO",1,0))</f>
        <v>1</v>
      </c>
      <c r="Y15">
        <f>IF(Y$1=Hoja1!$D$1,1,IF(Y$1="MUNDO",1,0))</f>
        <v>1</v>
      </c>
      <c r="Z15">
        <f>IF(Z$1=Hoja1!$D$1,1,IF(Z$1="MUNDO",1,0))</f>
        <v>1</v>
      </c>
      <c r="AA15">
        <f>IF(AA$1=Hoja1!$D$1,1,IF(AA$1="MUNDO",1,0))</f>
        <v>1</v>
      </c>
      <c r="AB15">
        <f>IF(AB$1=Hoja1!$D$1,1,IF(AB$1="MUNDO",1,0))</f>
        <v>1</v>
      </c>
      <c r="AC15">
        <f>IF(AC$1=Hoja1!$D$1,1,IF(AC$1="MUNDO",1,0))</f>
        <v>1</v>
      </c>
      <c r="AD15">
        <f>IF(AD$1=Hoja1!$D$1,1,IF(AD$1="MUNDO",1,0))</f>
        <v>1</v>
      </c>
      <c r="AE15">
        <f>IF(AE$1=Hoja1!$D$1,1,IF(AE$1="MUNDO",1,0))</f>
        <v>1</v>
      </c>
      <c r="AF15">
        <f>IF(AF$1=Hoja1!$D$1,1,IF(AF$1="MUNDO",1,0))</f>
        <v>1</v>
      </c>
      <c r="AG15">
        <f>IF(AG$1=Hoja1!$D$1,1,IF(AG$1="MUNDO",1,0))</f>
        <v>1</v>
      </c>
      <c r="AH15">
        <f>IF(AH$1=Hoja1!$D$1,1,IF(AH$1="MUNDO",1,0))</f>
        <v>1</v>
      </c>
      <c r="AI15">
        <f>IF(AI$1=Hoja1!$D$1,1,IF(AI$1="MUNDO",1,0))</f>
        <v>1</v>
      </c>
      <c r="AJ15">
        <f>IF(AJ$1=Hoja1!$D$1,1,IF(AJ$1="MUNDO",1,0))</f>
        <v>1</v>
      </c>
      <c r="AK15">
        <f>IF(AK$1=Hoja1!$D$1,1,IF(AK$1="MUNDO",1,0))</f>
        <v>1</v>
      </c>
      <c r="AL15">
        <f>IF(AL$1=Hoja1!$D$1,1,IF(AL$1="MUNDO",1,0))</f>
        <v>1</v>
      </c>
      <c r="AM15">
        <f>IF(AM$1=Hoja1!$D$1,1,IF(AM$1="MUNDO",1,0))</f>
        <v>1</v>
      </c>
      <c r="AN15">
        <f>IF(AN$1=Hoja1!$D$1,1,IF(AN$1="MUNDO",1,0))</f>
        <v>1</v>
      </c>
      <c r="AO15">
        <f>IF(AO$1=Hoja1!$D$1,1,IF(AO$1="MUNDO",1,0))</f>
        <v>1</v>
      </c>
      <c r="AP15">
        <f>IF(AP$1=Hoja1!$D$1,1,IF(AP$1="MUNDO",1,0))</f>
        <v>1</v>
      </c>
      <c r="AQ15">
        <f>IF(AQ$1=Hoja1!$D$1,1,IF(AQ$1="MUNDO",1,0))</f>
        <v>1</v>
      </c>
      <c r="AR15">
        <f>IF(AR$1=Hoja1!$D$1,1,IF(AR$1="MUNDO",1,0))</f>
        <v>1</v>
      </c>
      <c r="AS15">
        <f>IF(AS$1=Hoja1!$D$1,1,IF(AS$1="MUNDO",1,0))</f>
        <v>1</v>
      </c>
      <c r="AT15">
        <f>IF(AT$1=Hoja1!$D$1,1,IF(AT$1="MUNDO",1,0))</f>
        <v>1</v>
      </c>
      <c r="AU15">
        <f>IF(AU$1=Hoja1!$D$1,1,IF(AU$1="MUNDO",1,0))</f>
        <v>1</v>
      </c>
      <c r="AV15">
        <f>IF(AV$1=Hoja1!$D$1,1,IF(AV$1="MUNDO",1,0))</f>
        <v>1</v>
      </c>
      <c r="AW15">
        <f>IF(AW$1=Hoja1!$D$1,1,IF(AW$1="MUNDO",1,0))</f>
        <v>1</v>
      </c>
      <c r="AX15">
        <f>IF(AX$1=Hoja1!$D$1,1,IF(AX$1="MUNDO",1,0))</f>
        <v>1</v>
      </c>
      <c r="AY15">
        <f>IF(AY$1=Hoja1!$D$1,1,IF(AY$1="MUNDO",1,0))</f>
        <v>1</v>
      </c>
      <c r="AZ15">
        <f>IF(AZ$1=Hoja1!$D$1,1,IF(AZ$1="MUNDO",1,0))</f>
        <v>1</v>
      </c>
      <c r="BA15">
        <f>IF(BA$1=Hoja1!$D$1,1,IF(BA$1="MUNDO",1,0))</f>
        <v>1</v>
      </c>
      <c r="BB15">
        <f>IF(BB$1=Hoja1!$D$1,1,IF(BB$1="MUNDO",1,0))</f>
        <v>1</v>
      </c>
      <c r="BC15">
        <f>IF(BC$1=Hoja1!$D$1,1,IF(BC$1="MUNDO",1,0))</f>
        <v>1</v>
      </c>
      <c r="BD15">
        <f>IF(BD$1=Hoja1!$D$1,1,IF(BD$1="MUNDO",1,0))</f>
        <v>1</v>
      </c>
      <c r="BE15">
        <f>IF(BE$1=Hoja1!$D$1,1,IF(BE$1="MUNDO",1,0))</f>
        <v>1</v>
      </c>
      <c r="BF15">
        <f>IF(BF$1=Hoja1!$D$1,1,IF(BF$1="MUNDO",1,0))</f>
        <v>1</v>
      </c>
      <c r="BG15">
        <f>IF(BG$1=Hoja1!$D$1,1,IF(BG$1="MUNDO",1,0))</f>
        <v>1</v>
      </c>
      <c r="BH15">
        <f>IF(BH$1=Hoja1!$D$1,1,IF(BH$1="MUNDO",1,0))</f>
        <v>1</v>
      </c>
      <c r="BI15">
        <f>IF(BI$1=Hoja1!$D$1,1,IF(BI$1="MUNDO",1,0))</f>
        <v>1</v>
      </c>
    </row>
    <row r="16" spans="1:61" x14ac:dyDescent="0.25">
      <c r="A16" t="s">
        <v>89</v>
      </c>
      <c r="C16">
        <f>IF(C$1=Hoja1!$D$1,1,IF(C$1="MUNDO",1,0))</f>
        <v>1</v>
      </c>
      <c r="D16">
        <f>IF(D$1=Hoja1!$D$1,1,IF(D$1="MUNDO",1,0))</f>
        <v>1</v>
      </c>
      <c r="E16">
        <f>IF(E$1=Hoja1!$D$1,1,IF(E$1="MUNDO",1,0))</f>
        <v>1</v>
      </c>
      <c r="F16">
        <f>IF(F$1=Hoja1!$D$1,1,IF(F$1="MUNDO",1,0))</f>
        <v>1</v>
      </c>
      <c r="G16">
        <f>IF(G$1=Hoja1!$D$1,1,IF(G$1="MUNDO",1,0))</f>
        <v>1</v>
      </c>
      <c r="H16">
        <f>IF(H$1=Hoja1!$D$1,1,IF(H$1="MUNDO",1,0))</f>
        <v>1</v>
      </c>
      <c r="I16">
        <f>IF(I$1=Hoja1!$D$1,1,IF(I$1="MUNDO",1,0))</f>
        <v>1</v>
      </c>
      <c r="J16">
        <f>IF(J$1=Hoja1!$D$1,1,IF(J$1="MUNDO",1,0))</f>
        <v>1</v>
      </c>
      <c r="K16">
        <f>IF(K$1=Hoja1!$D$1,1,IF(K$1="MUNDO",1,0))</f>
        <v>1</v>
      </c>
      <c r="L16">
        <f>IF(L$1=Hoja1!$D$1,1,IF(L$1="MUNDO",1,0))</f>
        <v>1</v>
      </c>
      <c r="M16">
        <f>IF(M$1=Hoja1!$D$1,1,IF(M$1="MUNDO",1,0))</f>
        <v>1</v>
      </c>
      <c r="N16">
        <f>IF(N$1=Hoja1!$D$1,1,IF(N$1="MUNDO",1,0))</f>
        <v>1</v>
      </c>
      <c r="O16">
        <f>IF(O$1=Hoja1!$D$1,1,IF(O$1="MUNDO",1,0))</f>
        <v>1</v>
      </c>
      <c r="P16">
        <f>IF(P$1=Hoja1!$D$1,1,IF(P$1="MUNDO",1,0))</f>
        <v>1</v>
      </c>
      <c r="Q16">
        <f>IF(Q$1=Hoja1!$D$1,1,IF(Q$1="MUNDO",1,0))</f>
        <v>1</v>
      </c>
      <c r="R16">
        <f>IF(R$1=Hoja1!$D$1,1,IF(R$1="MUNDO",1,0))</f>
        <v>1</v>
      </c>
      <c r="S16">
        <f>IF(S$1=Hoja1!$D$1,1,IF(S$1="MUNDO",1,0))</f>
        <v>1</v>
      </c>
      <c r="T16">
        <f>IF(T$1=Hoja1!$D$1,1,IF(T$1="MUNDO",1,0))</f>
        <v>1</v>
      </c>
      <c r="U16">
        <f>IF(U$1=Hoja1!$D$1,1,IF(U$1="MUNDO",1,0))</f>
        <v>1</v>
      </c>
      <c r="V16">
        <f>IF(V$1=Hoja1!$D$1,1,IF(V$1="MUNDO",1,0))</f>
        <v>1</v>
      </c>
      <c r="W16">
        <f>IF(W$1=Hoja1!$D$1,1,IF(W$1="MUNDO",1,0))</f>
        <v>1</v>
      </c>
      <c r="X16">
        <f>IF(X$1=Hoja1!$D$1,1,IF(X$1="MUNDO",1,0))</f>
        <v>1</v>
      </c>
      <c r="Y16">
        <f>IF(Y$1=Hoja1!$D$1,1,IF(Y$1="MUNDO",1,0))</f>
        <v>1</v>
      </c>
      <c r="Z16">
        <f>IF(Z$1=Hoja1!$D$1,1,IF(Z$1="MUNDO",1,0))</f>
        <v>1</v>
      </c>
      <c r="AA16">
        <f>IF(AA$1=Hoja1!$D$1,1,IF(AA$1="MUNDO",1,0))</f>
        <v>1</v>
      </c>
      <c r="AB16">
        <f>IF(AB$1=Hoja1!$D$1,1,IF(AB$1="MUNDO",1,0))</f>
        <v>1</v>
      </c>
      <c r="AC16">
        <f>IF(AC$1=Hoja1!$D$1,1,IF(AC$1="MUNDO",1,0))</f>
        <v>1</v>
      </c>
      <c r="AD16">
        <f>IF(AD$1=Hoja1!$D$1,1,IF(AD$1="MUNDO",1,0))</f>
        <v>1</v>
      </c>
      <c r="AE16">
        <f>IF(AE$1=Hoja1!$D$1,1,IF(AE$1="MUNDO",1,0))</f>
        <v>1</v>
      </c>
      <c r="AF16">
        <f>IF(AF$1=Hoja1!$D$1,1,IF(AF$1="MUNDO",1,0))</f>
        <v>1</v>
      </c>
      <c r="AG16">
        <f>IF(AG$1=Hoja1!$D$1,1,IF(AG$1="MUNDO",1,0))</f>
        <v>1</v>
      </c>
      <c r="AH16">
        <f>IF(AH$1=Hoja1!$D$1,1,IF(AH$1="MUNDO",1,0))</f>
        <v>1</v>
      </c>
      <c r="AI16">
        <f>IF(AI$1=Hoja1!$D$1,1,IF(AI$1="MUNDO",1,0))</f>
        <v>1</v>
      </c>
      <c r="AJ16">
        <f>IF(AJ$1=Hoja1!$D$1,1,IF(AJ$1="MUNDO",1,0))</f>
        <v>1</v>
      </c>
      <c r="AK16">
        <f>IF(AK$1=Hoja1!$D$1,1,IF(AK$1="MUNDO",1,0))</f>
        <v>1</v>
      </c>
      <c r="AL16">
        <f>IF(AL$1=Hoja1!$D$1,1,IF(AL$1="MUNDO",1,0))</f>
        <v>1</v>
      </c>
      <c r="AM16">
        <f>IF(AM$1=Hoja1!$D$1,1,IF(AM$1="MUNDO",1,0))</f>
        <v>1</v>
      </c>
      <c r="AN16">
        <f>IF(AN$1=Hoja1!$D$1,1,IF(AN$1="MUNDO",1,0))</f>
        <v>1</v>
      </c>
      <c r="AO16">
        <f>IF(AO$1=Hoja1!$D$1,1,IF(AO$1="MUNDO",1,0))</f>
        <v>1</v>
      </c>
      <c r="AP16">
        <f>IF(AP$1=Hoja1!$D$1,1,IF(AP$1="MUNDO",1,0))</f>
        <v>1</v>
      </c>
      <c r="AQ16">
        <f>IF(AQ$1=Hoja1!$D$1,1,IF(AQ$1="MUNDO",1,0))</f>
        <v>1</v>
      </c>
      <c r="AR16">
        <f>IF(AR$1=Hoja1!$D$1,1,IF(AR$1="MUNDO",1,0))</f>
        <v>1</v>
      </c>
      <c r="AS16">
        <f>IF(AS$1=Hoja1!$D$1,1,IF(AS$1="MUNDO",1,0))</f>
        <v>1</v>
      </c>
      <c r="AT16">
        <f>IF(AT$1=Hoja1!$D$1,1,IF(AT$1="MUNDO",1,0))</f>
        <v>1</v>
      </c>
      <c r="AU16">
        <f>IF(AU$1=Hoja1!$D$1,1,IF(AU$1="MUNDO",1,0))</f>
        <v>1</v>
      </c>
      <c r="AV16">
        <f>IF(AV$1=Hoja1!$D$1,1,IF(AV$1="MUNDO",1,0))</f>
        <v>1</v>
      </c>
      <c r="AW16">
        <f>IF(AW$1=Hoja1!$D$1,1,IF(AW$1="MUNDO",1,0))</f>
        <v>1</v>
      </c>
      <c r="AX16">
        <f>IF(AX$1=Hoja1!$D$1,1,IF(AX$1="MUNDO",1,0))</f>
        <v>1</v>
      </c>
      <c r="AY16">
        <f>IF(AY$1=Hoja1!$D$1,1,IF(AY$1="MUNDO",1,0))</f>
        <v>1</v>
      </c>
      <c r="AZ16">
        <f>IF(AZ$1=Hoja1!$D$1,1,IF(AZ$1="MUNDO",1,0))</f>
        <v>1</v>
      </c>
      <c r="BA16">
        <f>IF(BA$1=Hoja1!$D$1,1,IF(BA$1="MUNDO",1,0))</f>
        <v>1</v>
      </c>
      <c r="BB16">
        <f>IF(BB$1=Hoja1!$D$1,1,IF(BB$1="MUNDO",1,0))</f>
        <v>1</v>
      </c>
      <c r="BC16">
        <f>IF(BC$1=Hoja1!$D$1,1,IF(BC$1="MUNDO",1,0))</f>
        <v>1</v>
      </c>
      <c r="BD16">
        <f>IF(BD$1=Hoja1!$D$1,1,IF(BD$1="MUNDO",1,0))</f>
        <v>1</v>
      </c>
      <c r="BE16">
        <f>IF(BE$1=Hoja1!$D$1,1,IF(BE$1="MUNDO",1,0))</f>
        <v>1</v>
      </c>
      <c r="BF16">
        <f>IF(BF$1=Hoja1!$D$1,1,IF(BF$1="MUNDO",1,0))</f>
        <v>1</v>
      </c>
      <c r="BG16">
        <f>IF(BG$1=Hoja1!$D$1,1,IF(BG$1="MUNDO",1,0))</f>
        <v>1</v>
      </c>
      <c r="BH16">
        <f>IF(BH$1=Hoja1!$D$1,1,IF(BH$1="MUNDO",1,0))</f>
        <v>1</v>
      </c>
      <c r="BI16">
        <f>IF(BI$1=Hoja1!$D$1,1,IF(BI$1="MUNDO",1,0))</f>
        <v>1</v>
      </c>
    </row>
    <row r="17" spans="1:61" x14ac:dyDescent="0.25">
      <c r="A17" t="s">
        <v>91</v>
      </c>
      <c r="C17">
        <f>IF(C$1=Hoja1!$D$1,1,IF(C$1="MUNDO",1,0))</f>
        <v>1</v>
      </c>
      <c r="D17">
        <f>IF(D$1=Hoja1!$D$1,1,IF(D$1="MUNDO",1,0))</f>
        <v>1</v>
      </c>
      <c r="E17">
        <f>IF(E$1=Hoja1!$D$1,1,IF(E$1="MUNDO",1,0))</f>
        <v>1</v>
      </c>
      <c r="F17">
        <f>IF(F$1=Hoja1!$D$1,1,IF(F$1="MUNDO",1,0))</f>
        <v>1</v>
      </c>
      <c r="G17">
        <f>IF(G$1=Hoja1!$D$1,1,IF(G$1="MUNDO",1,0))</f>
        <v>1</v>
      </c>
      <c r="H17">
        <f>IF(H$1=Hoja1!$D$1,1,IF(H$1="MUNDO",1,0))</f>
        <v>1</v>
      </c>
      <c r="I17">
        <f>IF(I$1=Hoja1!$D$1,1,IF(I$1="MUNDO",1,0))</f>
        <v>1</v>
      </c>
      <c r="J17">
        <f>IF(J$1=Hoja1!$D$1,1,IF(J$1="MUNDO",1,0))</f>
        <v>1</v>
      </c>
      <c r="K17">
        <f>IF(K$1=Hoja1!$D$1,1,IF(K$1="MUNDO",1,0))</f>
        <v>1</v>
      </c>
      <c r="L17">
        <f>IF(L$1=Hoja1!$D$1,1,IF(L$1="MUNDO",1,0))</f>
        <v>1</v>
      </c>
      <c r="M17">
        <f>IF(M$1=Hoja1!$D$1,1,IF(M$1="MUNDO",1,0))</f>
        <v>1</v>
      </c>
      <c r="N17">
        <f>IF(N$1=Hoja1!$D$1,1,IF(N$1="MUNDO",1,0))</f>
        <v>1</v>
      </c>
      <c r="O17">
        <f>IF(O$1=Hoja1!$D$1,1,IF(O$1="MUNDO",1,0))</f>
        <v>1</v>
      </c>
      <c r="P17">
        <f>IF(P$1=Hoja1!$D$1,1,IF(P$1="MUNDO",1,0))</f>
        <v>1</v>
      </c>
      <c r="Q17">
        <f>IF(Q$1=Hoja1!$D$1,1,IF(Q$1="MUNDO",1,0))</f>
        <v>1</v>
      </c>
      <c r="R17">
        <f>IF(R$1=Hoja1!$D$1,1,IF(R$1="MUNDO",1,0))</f>
        <v>1</v>
      </c>
      <c r="S17">
        <f>IF(S$1=Hoja1!$D$1,1,IF(S$1="MUNDO",1,0))</f>
        <v>1</v>
      </c>
      <c r="T17">
        <f>IF(T$1=Hoja1!$D$1,1,IF(T$1="MUNDO",1,0))</f>
        <v>1</v>
      </c>
      <c r="U17">
        <f>IF(U$1=Hoja1!$D$1,1,IF(U$1="MUNDO",1,0))</f>
        <v>1</v>
      </c>
      <c r="V17">
        <f>IF(V$1=Hoja1!$D$1,1,IF(V$1="MUNDO",1,0))</f>
        <v>1</v>
      </c>
      <c r="W17">
        <f>IF(W$1=Hoja1!$D$1,1,IF(W$1="MUNDO",1,0))</f>
        <v>1</v>
      </c>
      <c r="X17">
        <f>IF(X$1=Hoja1!$D$1,1,IF(X$1="MUNDO",1,0))</f>
        <v>1</v>
      </c>
      <c r="Y17">
        <f>IF(Y$1=Hoja1!$D$1,1,IF(Y$1="MUNDO",1,0))</f>
        <v>1</v>
      </c>
      <c r="Z17">
        <f>IF(Z$1=Hoja1!$D$1,1,IF(Z$1="MUNDO",1,0))</f>
        <v>1</v>
      </c>
      <c r="AA17">
        <f>IF(AA$1=Hoja1!$D$1,1,IF(AA$1="MUNDO",1,0))</f>
        <v>1</v>
      </c>
      <c r="AB17">
        <f>IF(AB$1=Hoja1!$D$1,1,IF(AB$1="MUNDO",1,0))</f>
        <v>1</v>
      </c>
      <c r="AC17">
        <f>IF(AC$1=Hoja1!$D$1,1,IF(AC$1="MUNDO",1,0))</f>
        <v>1</v>
      </c>
      <c r="AD17">
        <f>IF(AD$1=Hoja1!$D$1,1,IF(AD$1="MUNDO",1,0))</f>
        <v>1</v>
      </c>
      <c r="AE17">
        <f>IF(AE$1=Hoja1!$D$1,1,IF(AE$1="MUNDO",1,0))</f>
        <v>1</v>
      </c>
      <c r="AF17">
        <f>IF(AF$1=Hoja1!$D$1,1,IF(AF$1="MUNDO",1,0))</f>
        <v>1</v>
      </c>
      <c r="AG17">
        <f>IF(AG$1=Hoja1!$D$1,1,IF(AG$1="MUNDO",1,0))</f>
        <v>1</v>
      </c>
      <c r="AH17">
        <f>IF(AH$1=Hoja1!$D$1,1,IF(AH$1="MUNDO",1,0))</f>
        <v>1</v>
      </c>
      <c r="AI17">
        <f>IF(AI$1=Hoja1!$D$1,1,IF(AI$1="MUNDO",1,0))</f>
        <v>1</v>
      </c>
      <c r="AJ17">
        <f>IF(AJ$1=Hoja1!$D$1,1,IF(AJ$1="MUNDO",1,0))</f>
        <v>1</v>
      </c>
      <c r="AK17">
        <f>IF(AK$1=Hoja1!$D$1,1,IF(AK$1="MUNDO",1,0))</f>
        <v>1</v>
      </c>
      <c r="AL17">
        <f>IF(AL$1=Hoja1!$D$1,1,IF(AL$1="MUNDO",1,0))</f>
        <v>1</v>
      </c>
      <c r="AM17">
        <f>IF(AM$1=Hoja1!$D$1,1,IF(AM$1="MUNDO",1,0))</f>
        <v>1</v>
      </c>
      <c r="AN17">
        <f>IF(AN$1=Hoja1!$D$1,1,IF(AN$1="MUNDO",1,0))</f>
        <v>1</v>
      </c>
      <c r="AO17">
        <f>IF(AO$1=Hoja1!$D$1,1,IF(AO$1="MUNDO",1,0))</f>
        <v>1</v>
      </c>
      <c r="AP17">
        <f>IF(AP$1=Hoja1!$D$1,1,IF(AP$1="MUNDO",1,0))</f>
        <v>1</v>
      </c>
      <c r="AQ17">
        <f>IF(AQ$1=Hoja1!$D$1,1,IF(AQ$1="MUNDO",1,0))</f>
        <v>1</v>
      </c>
      <c r="AR17">
        <f>IF(AR$1=Hoja1!$D$1,1,IF(AR$1="MUNDO",1,0))</f>
        <v>1</v>
      </c>
      <c r="AS17">
        <f>IF(AS$1=Hoja1!$D$1,1,IF(AS$1="MUNDO",1,0))</f>
        <v>1</v>
      </c>
      <c r="AT17">
        <f>IF(AT$1=Hoja1!$D$1,1,IF(AT$1="MUNDO",1,0))</f>
        <v>1</v>
      </c>
      <c r="AU17">
        <f>IF(AU$1=Hoja1!$D$1,1,IF(AU$1="MUNDO",1,0))</f>
        <v>1</v>
      </c>
      <c r="AV17">
        <f>IF(AV$1=Hoja1!$D$1,1,IF(AV$1="MUNDO",1,0))</f>
        <v>1</v>
      </c>
      <c r="AW17">
        <f>IF(AW$1=Hoja1!$D$1,1,IF(AW$1="MUNDO",1,0))</f>
        <v>1</v>
      </c>
      <c r="AX17">
        <f>IF(AX$1=Hoja1!$D$1,1,IF(AX$1="MUNDO",1,0))</f>
        <v>1</v>
      </c>
      <c r="AY17">
        <f>IF(AY$1=Hoja1!$D$1,1,IF(AY$1="MUNDO",1,0))</f>
        <v>1</v>
      </c>
      <c r="AZ17">
        <f>IF(AZ$1=Hoja1!$D$1,1,IF(AZ$1="MUNDO",1,0))</f>
        <v>1</v>
      </c>
      <c r="BA17">
        <f>IF(BA$1=Hoja1!$D$1,1,IF(BA$1="MUNDO",1,0))</f>
        <v>1</v>
      </c>
      <c r="BB17">
        <f>IF(BB$1=Hoja1!$D$1,1,IF(BB$1="MUNDO",1,0))</f>
        <v>1</v>
      </c>
      <c r="BC17">
        <f>IF(BC$1=Hoja1!$D$1,1,IF(BC$1="MUNDO",1,0))</f>
        <v>1</v>
      </c>
      <c r="BD17">
        <f>IF(BD$1=Hoja1!$D$1,1,IF(BD$1="MUNDO",1,0))</f>
        <v>1</v>
      </c>
      <c r="BE17">
        <f>IF(BE$1=Hoja1!$D$1,1,IF(BE$1="MUNDO",1,0))</f>
        <v>1</v>
      </c>
      <c r="BF17">
        <f>IF(BF$1=Hoja1!$D$1,1,IF(BF$1="MUNDO",1,0))</f>
        <v>1</v>
      </c>
      <c r="BG17">
        <f>IF(BG$1=Hoja1!$D$1,1,IF(BG$1="MUNDO",1,0))</f>
        <v>1</v>
      </c>
      <c r="BH17">
        <f>IF(BH$1=Hoja1!$D$1,1,IF(BH$1="MUNDO",1,0))</f>
        <v>1</v>
      </c>
      <c r="BI17">
        <f>IF(BI$1=Hoja1!$D$1,1,IF(BI$1="MUNDO",1,0))</f>
        <v>1</v>
      </c>
    </row>
    <row r="18" spans="1:61" x14ac:dyDescent="0.25">
      <c r="A18" t="s">
        <v>93</v>
      </c>
      <c r="C18">
        <f>IF(C$1=Hoja1!$D$1,1,IF(C$1="MUNDO",1,0))</f>
        <v>1</v>
      </c>
      <c r="D18">
        <f>IF(D$1=Hoja1!$D$1,1,IF(D$1="MUNDO",1,0))</f>
        <v>1</v>
      </c>
      <c r="E18">
        <f>IF(E$1=Hoja1!$D$1,1,IF(E$1="MUNDO",1,0))</f>
        <v>1</v>
      </c>
      <c r="F18">
        <f>IF(F$1=Hoja1!$D$1,1,IF(F$1="MUNDO",1,0))</f>
        <v>1</v>
      </c>
      <c r="G18">
        <f>IF(G$1=Hoja1!$D$1,1,IF(G$1="MUNDO",1,0))</f>
        <v>1</v>
      </c>
      <c r="H18">
        <f>IF(H$1=Hoja1!$D$1,1,IF(H$1="MUNDO",1,0))</f>
        <v>1</v>
      </c>
      <c r="I18">
        <f>IF(I$1=Hoja1!$D$1,1,IF(I$1="MUNDO",1,0))</f>
        <v>1</v>
      </c>
      <c r="J18">
        <f>IF(J$1=Hoja1!$D$1,1,IF(J$1="MUNDO",1,0))</f>
        <v>1</v>
      </c>
      <c r="K18">
        <f>IF(K$1=Hoja1!$D$1,1,IF(K$1="MUNDO",1,0))</f>
        <v>1</v>
      </c>
      <c r="L18">
        <f>IF(L$1=Hoja1!$D$1,1,IF(L$1="MUNDO",1,0))</f>
        <v>1</v>
      </c>
      <c r="M18">
        <f>IF(M$1=Hoja1!$D$1,1,IF(M$1="MUNDO",1,0))</f>
        <v>1</v>
      </c>
      <c r="N18">
        <f>IF(N$1=Hoja1!$D$1,1,IF(N$1="MUNDO",1,0))</f>
        <v>1</v>
      </c>
      <c r="O18">
        <f>IF(O$1=Hoja1!$D$1,1,IF(O$1="MUNDO",1,0))</f>
        <v>1</v>
      </c>
      <c r="P18">
        <f>IF(P$1=Hoja1!$D$1,1,IF(P$1="MUNDO",1,0))</f>
        <v>1</v>
      </c>
      <c r="Q18">
        <f>IF(Q$1=Hoja1!$D$1,1,IF(Q$1="MUNDO",1,0))</f>
        <v>1</v>
      </c>
      <c r="R18">
        <f>IF(R$1=Hoja1!$D$1,1,IF(R$1="MUNDO",1,0))</f>
        <v>1</v>
      </c>
      <c r="S18">
        <f>IF(S$1=Hoja1!$D$1,1,IF(S$1="MUNDO",1,0))</f>
        <v>1</v>
      </c>
      <c r="T18">
        <f>IF(T$1=Hoja1!$D$1,1,IF(T$1="MUNDO",1,0))</f>
        <v>1</v>
      </c>
      <c r="U18">
        <f>IF(U$1=Hoja1!$D$1,1,IF(U$1="MUNDO",1,0))</f>
        <v>1</v>
      </c>
      <c r="V18">
        <f>IF(V$1=Hoja1!$D$1,1,IF(V$1="MUNDO",1,0))</f>
        <v>1</v>
      </c>
      <c r="W18">
        <f>IF(W$1=Hoja1!$D$1,1,IF(W$1="MUNDO",1,0))</f>
        <v>1</v>
      </c>
      <c r="X18">
        <f>IF(X$1=Hoja1!$D$1,1,IF(X$1="MUNDO",1,0))</f>
        <v>1</v>
      </c>
      <c r="Y18">
        <f>IF(Y$1=Hoja1!$D$1,1,IF(Y$1="MUNDO",1,0))</f>
        <v>1</v>
      </c>
      <c r="Z18">
        <f>IF(Z$1=Hoja1!$D$1,1,IF(Z$1="MUNDO",1,0))</f>
        <v>1</v>
      </c>
      <c r="AA18">
        <f>IF(AA$1=Hoja1!$D$1,1,IF(AA$1="MUNDO",1,0))</f>
        <v>1</v>
      </c>
      <c r="AB18">
        <f>IF(AB$1=Hoja1!$D$1,1,IF(AB$1="MUNDO",1,0))</f>
        <v>1</v>
      </c>
      <c r="AC18">
        <f>IF(AC$1=Hoja1!$D$1,1,IF(AC$1="MUNDO",1,0))</f>
        <v>1</v>
      </c>
      <c r="AD18">
        <f>IF(AD$1=Hoja1!$D$1,1,IF(AD$1="MUNDO",1,0))</f>
        <v>1</v>
      </c>
      <c r="AE18">
        <f>IF(AE$1=Hoja1!$D$1,1,IF(AE$1="MUNDO",1,0))</f>
        <v>1</v>
      </c>
      <c r="AF18">
        <f>IF(AF$1=Hoja1!$D$1,1,IF(AF$1="MUNDO",1,0))</f>
        <v>1</v>
      </c>
      <c r="AG18">
        <f>IF(AG$1=Hoja1!$D$1,1,IF(AG$1="MUNDO",1,0))</f>
        <v>1</v>
      </c>
      <c r="AH18">
        <f>IF(AH$1=Hoja1!$D$1,1,IF(AH$1="MUNDO",1,0))</f>
        <v>1</v>
      </c>
      <c r="AI18">
        <f>IF(AI$1=Hoja1!$D$1,1,IF(AI$1="MUNDO",1,0))</f>
        <v>1</v>
      </c>
      <c r="AJ18">
        <f>IF(AJ$1=Hoja1!$D$1,1,IF(AJ$1="MUNDO",1,0))</f>
        <v>1</v>
      </c>
      <c r="AK18">
        <f>IF(AK$1=Hoja1!$D$1,1,IF(AK$1="MUNDO",1,0))</f>
        <v>1</v>
      </c>
      <c r="AL18">
        <f>IF(AL$1=Hoja1!$D$1,1,IF(AL$1="MUNDO",1,0))</f>
        <v>1</v>
      </c>
      <c r="AM18">
        <f>IF(AM$1=Hoja1!$D$1,1,IF(AM$1="MUNDO",1,0))</f>
        <v>1</v>
      </c>
      <c r="AN18">
        <f>IF(AN$1=Hoja1!$D$1,1,IF(AN$1="MUNDO",1,0))</f>
        <v>1</v>
      </c>
      <c r="AO18">
        <f>IF(AO$1=Hoja1!$D$1,1,IF(AO$1="MUNDO",1,0))</f>
        <v>1</v>
      </c>
      <c r="AP18">
        <f>IF(AP$1=Hoja1!$D$1,1,IF(AP$1="MUNDO",1,0))</f>
        <v>1</v>
      </c>
      <c r="AQ18">
        <f>IF(AQ$1=Hoja1!$D$1,1,IF(AQ$1="MUNDO",1,0))</f>
        <v>1</v>
      </c>
      <c r="AR18">
        <f>IF(AR$1=Hoja1!$D$1,1,IF(AR$1="MUNDO",1,0))</f>
        <v>1</v>
      </c>
      <c r="AS18">
        <f>IF(AS$1=Hoja1!$D$1,1,IF(AS$1="MUNDO",1,0))</f>
        <v>1</v>
      </c>
      <c r="AT18">
        <f>IF(AT$1=Hoja1!$D$1,1,IF(AT$1="MUNDO",1,0))</f>
        <v>1</v>
      </c>
      <c r="AU18">
        <f>IF(AU$1=Hoja1!$D$1,1,IF(AU$1="MUNDO",1,0))</f>
        <v>1</v>
      </c>
      <c r="AV18">
        <f>IF(AV$1=Hoja1!$D$1,1,IF(AV$1="MUNDO",1,0))</f>
        <v>1</v>
      </c>
      <c r="AW18">
        <f>IF(AW$1=Hoja1!$D$1,1,IF(AW$1="MUNDO",1,0))</f>
        <v>1</v>
      </c>
      <c r="AX18">
        <f>IF(AX$1=Hoja1!$D$1,1,IF(AX$1="MUNDO",1,0))</f>
        <v>1</v>
      </c>
      <c r="AY18">
        <f>IF(AY$1=Hoja1!$D$1,1,IF(AY$1="MUNDO",1,0))</f>
        <v>1</v>
      </c>
      <c r="AZ18">
        <f>IF(AZ$1=Hoja1!$D$1,1,IF(AZ$1="MUNDO",1,0))</f>
        <v>1</v>
      </c>
      <c r="BA18">
        <f>IF(BA$1=Hoja1!$D$1,1,IF(BA$1="MUNDO",1,0))</f>
        <v>1</v>
      </c>
      <c r="BB18">
        <f>IF(BB$1=Hoja1!$D$1,1,IF(BB$1="MUNDO",1,0))</f>
        <v>1</v>
      </c>
      <c r="BC18">
        <f>IF(BC$1=Hoja1!$D$1,1,IF(BC$1="MUNDO",1,0))</f>
        <v>1</v>
      </c>
      <c r="BD18">
        <f>IF(BD$1=Hoja1!$D$1,1,IF(BD$1="MUNDO",1,0))</f>
        <v>1</v>
      </c>
      <c r="BE18">
        <f>IF(BE$1=Hoja1!$D$1,1,IF(BE$1="MUNDO",1,0))</f>
        <v>1</v>
      </c>
      <c r="BF18">
        <f>IF(BF$1=Hoja1!$D$1,1,IF(BF$1="MUNDO",1,0))</f>
        <v>1</v>
      </c>
      <c r="BG18">
        <f>IF(BG$1=Hoja1!$D$1,1,IF(BG$1="MUNDO",1,0))</f>
        <v>1</v>
      </c>
      <c r="BH18">
        <f>IF(BH$1=Hoja1!$D$1,1,IF(BH$1="MUNDO",1,0))</f>
        <v>1</v>
      </c>
      <c r="BI18">
        <f>IF(BI$1=Hoja1!$D$1,1,IF(BI$1="MUNDO",1,0))</f>
        <v>1</v>
      </c>
    </row>
    <row r="19" spans="1:61" x14ac:dyDescent="0.25">
      <c r="A19" t="s">
        <v>94</v>
      </c>
      <c r="C19">
        <f>IF(C$1=Hoja1!$D$1,1,IF(C$1="MUNDO",1,0))</f>
        <v>1</v>
      </c>
      <c r="D19">
        <f>IF(D$1=Hoja1!$D$1,1,IF(D$1="MUNDO",1,0))</f>
        <v>1</v>
      </c>
      <c r="E19">
        <f>IF(E$1=Hoja1!$D$1,1,IF(E$1="MUNDO",1,0))</f>
        <v>1</v>
      </c>
      <c r="F19">
        <f>IF(F$1=Hoja1!$D$1,1,IF(F$1="MUNDO",1,0))</f>
        <v>1</v>
      </c>
      <c r="G19">
        <f>IF(G$1=Hoja1!$D$1,1,IF(G$1="MUNDO",1,0))</f>
        <v>1</v>
      </c>
      <c r="H19">
        <f>IF(H$1=Hoja1!$D$1,1,IF(H$1="MUNDO",1,0))</f>
        <v>1</v>
      </c>
      <c r="I19">
        <f>IF(I$1=Hoja1!$D$1,1,IF(I$1="MUNDO",1,0))</f>
        <v>1</v>
      </c>
      <c r="J19">
        <f>IF(J$1=Hoja1!$D$1,1,IF(J$1="MUNDO",1,0))</f>
        <v>1</v>
      </c>
      <c r="K19">
        <f>IF(K$1=Hoja1!$D$1,1,IF(K$1="MUNDO",1,0))</f>
        <v>1</v>
      </c>
      <c r="L19">
        <f>IF(L$1=Hoja1!$D$1,1,IF(L$1="MUNDO",1,0))</f>
        <v>1</v>
      </c>
      <c r="M19">
        <f>IF(M$1=Hoja1!$D$1,1,IF(M$1="MUNDO",1,0))</f>
        <v>1</v>
      </c>
      <c r="N19">
        <f>IF(N$1=Hoja1!$D$1,1,IF(N$1="MUNDO",1,0))</f>
        <v>1</v>
      </c>
      <c r="O19">
        <f>IF(O$1=Hoja1!$D$1,1,IF(O$1="MUNDO",1,0))</f>
        <v>1</v>
      </c>
      <c r="P19">
        <f>IF(P$1=Hoja1!$D$1,1,IF(P$1="MUNDO",1,0))</f>
        <v>1</v>
      </c>
      <c r="Q19">
        <f>IF(Q$1=Hoja1!$D$1,1,IF(Q$1="MUNDO",1,0))</f>
        <v>1</v>
      </c>
      <c r="R19">
        <f>IF(R$1=Hoja1!$D$1,1,IF(R$1="MUNDO",1,0))</f>
        <v>1</v>
      </c>
      <c r="S19">
        <f>IF(S$1=Hoja1!$D$1,1,IF(S$1="MUNDO",1,0))</f>
        <v>1</v>
      </c>
      <c r="T19">
        <f>IF(T$1=Hoja1!$D$1,1,IF(T$1="MUNDO",1,0))</f>
        <v>1</v>
      </c>
      <c r="U19">
        <f>IF(U$1=Hoja1!$D$1,1,IF(U$1="MUNDO",1,0))</f>
        <v>1</v>
      </c>
      <c r="V19">
        <f>IF(V$1=Hoja1!$D$1,1,IF(V$1="MUNDO",1,0))</f>
        <v>1</v>
      </c>
      <c r="W19">
        <f>IF(W$1=Hoja1!$D$1,1,IF(W$1="MUNDO",1,0))</f>
        <v>1</v>
      </c>
      <c r="X19">
        <f>IF(X$1=Hoja1!$D$1,1,IF(X$1="MUNDO",1,0))</f>
        <v>1</v>
      </c>
      <c r="Y19">
        <f>IF(Y$1=Hoja1!$D$1,1,IF(Y$1="MUNDO",1,0))</f>
        <v>1</v>
      </c>
      <c r="Z19">
        <f>IF(Z$1=Hoja1!$D$1,1,IF(Z$1="MUNDO",1,0))</f>
        <v>1</v>
      </c>
      <c r="AA19">
        <f>IF(AA$1=Hoja1!$D$1,1,IF(AA$1="MUNDO",1,0))</f>
        <v>1</v>
      </c>
      <c r="AB19">
        <f>IF(AB$1=Hoja1!$D$1,1,IF(AB$1="MUNDO",1,0))</f>
        <v>1</v>
      </c>
      <c r="AC19">
        <f>IF(AC$1=Hoja1!$D$1,1,IF(AC$1="MUNDO",1,0))</f>
        <v>1</v>
      </c>
      <c r="AD19">
        <f>IF(AD$1=Hoja1!$D$1,1,IF(AD$1="MUNDO",1,0))</f>
        <v>1</v>
      </c>
      <c r="AE19">
        <f>IF(AE$1=Hoja1!$D$1,1,IF(AE$1="MUNDO",1,0))</f>
        <v>1</v>
      </c>
      <c r="AF19">
        <f>IF(AF$1=Hoja1!$D$1,1,IF(AF$1="MUNDO",1,0))</f>
        <v>1</v>
      </c>
      <c r="AG19">
        <f>IF(AG$1=Hoja1!$D$1,1,IF(AG$1="MUNDO",1,0))</f>
        <v>1</v>
      </c>
      <c r="AH19">
        <f>IF(AH$1=Hoja1!$D$1,1,IF(AH$1="MUNDO",1,0))</f>
        <v>1</v>
      </c>
      <c r="AI19">
        <f>IF(AI$1=Hoja1!$D$1,1,IF(AI$1="MUNDO",1,0))</f>
        <v>1</v>
      </c>
      <c r="AJ19">
        <f>IF(AJ$1=Hoja1!$D$1,1,IF(AJ$1="MUNDO",1,0))</f>
        <v>1</v>
      </c>
      <c r="AK19">
        <f>IF(AK$1=Hoja1!$D$1,1,IF(AK$1="MUNDO",1,0))</f>
        <v>1</v>
      </c>
      <c r="AL19">
        <f>IF(AL$1=Hoja1!$D$1,1,IF(AL$1="MUNDO",1,0))</f>
        <v>1</v>
      </c>
      <c r="AM19">
        <f>IF(AM$1=Hoja1!$D$1,1,IF(AM$1="MUNDO",1,0))</f>
        <v>1</v>
      </c>
      <c r="AN19">
        <f>IF(AN$1=Hoja1!$D$1,1,IF(AN$1="MUNDO",1,0))</f>
        <v>1</v>
      </c>
      <c r="AO19">
        <f>IF(AO$1=Hoja1!$D$1,1,IF(AO$1="MUNDO",1,0))</f>
        <v>1</v>
      </c>
      <c r="AP19">
        <f>IF(AP$1=Hoja1!$D$1,1,IF(AP$1="MUNDO",1,0))</f>
        <v>1</v>
      </c>
      <c r="AQ19">
        <f>IF(AQ$1=Hoja1!$D$1,1,IF(AQ$1="MUNDO",1,0))</f>
        <v>1</v>
      </c>
      <c r="AR19">
        <f>IF(AR$1=Hoja1!$D$1,1,IF(AR$1="MUNDO",1,0))</f>
        <v>1</v>
      </c>
      <c r="AS19">
        <f>IF(AS$1=Hoja1!$D$1,1,IF(AS$1="MUNDO",1,0))</f>
        <v>1</v>
      </c>
      <c r="AT19">
        <f>IF(AT$1=Hoja1!$D$1,1,IF(AT$1="MUNDO",1,0))</f>
        <v>1</v>
      </c>
      <c r="AU19">
        <f>IF(AU$1=Hoja1!$D$1,1,IF(AU$1="MUNDO",1,0))</f>
        <v>1</v>
      </c>
      <c r="AV19">
        <f>IF(AV$1=Hoja1!$D$1,1,IF(AV$1="MUNDO",1,0))</f>
        <v>1</v>
      </c>
      <c r="AW19">
        <f>IF(AW$1=Hoja1!$D$1,1,IF(AW$1="MUNDO",1,0))</f>
        <v>1</v>
      </c>
      <c r="AX19">
        <f>IF(AX$1=Hoja1!$D$1,1,IF(AX$1="MUNDO",1,0))</f>
        <v>1</v>
      </c>
      <c r="AY19">
        <f>IF(AY$1=Hoja1!$D$1,1,IF(AY$1="MUNDO",1,0))</f>
        <v>1</v>
      </c>
      <c r="AZ19">
        <f>IF(AZ$1=Hoja1!$D$1,1,IF(AZ$1="MUNDO",1,0))</f>
        <v>1</v>
      </c>
      <c r="BA19">
        <f>IF(BA$1=Hoja1!$D$1,1,IF(BA$1="MUNDO",1,0))</f>
        <v>1</v>
      </c>
      <c r="BB19">
        <f>IF(BB$1=Hoja1!$D$1,1,IF(BB$1="MUNDO",1,0))</f>
        <v>1</v>
      </c>
      <c r="BC19">
        <f>IF(BC$1=Hoja1!$D$1,1,IF(BC$1="MUNDO",1,0))</f>
        <v>1</v>
      </c>
      <c r="BD19">
        <f>IF(BD$1=Hoja1!$D$1,1,IF(BD$1="MUNDO",1,0))</f>
        <v>1</v>
      </c>
      <c r="BE19">
        <f>IF(BE$1=Hoja1!$D$1,1,IF(BE$1="MUNDO",1,0))</f>
        <v>1</v>
      </c>
      <c r="BF19">
        <f>IF(BF$1=Hoja1!$D$1,1,IF(BF$1="MUNDO",1,0))</f>
        <v>1</v>
      </c>
      <c r="BG19">
        <f>IF(BG$1=Hoja1!$D$1,1,IF(BG$1="MUNDO",1,0))</f>
        <v>1</v>
      </c>
      <c r="BH19">
        <f>IF(BH$1=Hoja1!$D$1,1,IF(BH$1="MUNDO",1,0))</f>
        <v>1</v>
      </c>
      <c r="BI19">
        <f>IF(BI$1=Hoja1!$D$1,1,IF(BI$1="MUNDO",1,0))</f>
        <v>1</v>
      </c>
    </row>
    <row r="20" spans="1:61" x14ac:dyDescent="0.25">
      <c r="A20" t="s">
        <v>92</v>
      </c>
      <c r="C20">
        <f>IF(C$1=Hoja1!$D$1,1,IF(C$1="MUNDO",1,0))</f>
        <v>1</v>
      </c>
      <c r="D20">
        <f>IF(D$1=Hoja1!$D$1,1,IF(D$1="MUNDO",1,0))</f>
        <v>1</v>
      </c>
      <c r="E20">
        <f>IF(E$1=Hoja1!$D$1,1,IF(E$1="MUNDO",1,0))</f>
        <v>1</v>
      </c>
      <c r="F20">
        <f>IF(F$1=Hoja1!$D$1,1,IF(F$1="MUNDO",1,0))</f>
        <v>1</v>
      </c>
      <c r="G20">
        <f>IF(G$1=Hoja1!$D$1,1,IF(G$1="MUNDO",1,0))</f>
        <v>1</v>
      </c>
      <c r="H20">
        <f>IF(H$1=Hoja1!$D$1,1,IF(H$1="MUNDO",1,0))</f>
        <v>1</v>
      </c>
      <c r="I20">
        <f>IF(I$1=Hoja1!$D$1,1,IF(I$1="MUNDO",1,0))</f>
        <v>1</v>
      </c>
      <c r="J20">
        <f>IF(J$1=Hoja1!$D$1,1,IF(J$1="MUNDO",1,0))</f>
        <v>1</v>
      </c>
      <c r="K20">
        <f>IF(K$1=Hoja1!$D$1,1,IF(K$1="MUNDO",1,0))</f>
        <v>1</v>
      </c>
      <c r="L20">
        <f>IF(L$1=Hoja1!$D$1,1,IF(L$1="MUNDO",1,0))</f>
        <v>1</v>
      </c>
      <c r="M20">
        <f>IF(M$1=Hoja1!$D$1,1,IF(M$1="MUNDO",1,0))</f>
        <v>1</v>
      </c>
      <c r="N20">
        <f>IF(N$1=Hoja1!$D$1,1,IF(N$1="MUNDO",1,0))</f>
        <v>1</v>
      </c>
      <c r="O20">
        <f>IF(O$1=Hoja1!$D$1,1,IF(O$1="MUNDO",1,0))</f>
        <v>1</v>
      </c>
      <c r="P20">
        <f>IF(P$1=Hoja1!$D$1,1,IF(P$1="MUNDO",1,0))</f>
        <v>1</v>
      </c>
      <c r="Q20">
        <f>IF(Q$1=Hoja1!$D$1,1,IF(Q$1="MUNDO",1,0))</f>
        <v>1</v>
      </c>
      <c r="R20">
        <f>IF(R$1=Hoja1!$D$1,1,IF(R$1="MUNDO",1,0))</f>
        <v>1</v>
      </c>
      <c r="S20">
        <f>IF(S$1=Hoja1!$D$1,1,IF(S$1="MUNDO",1,0))</f>
        <v>1</v>
      </c>
      <c r="T20">
        <f>IF(T$1=Hoja1!$D$1,1,IF(T$1="MUNDO",1,0))</f>
        <v>1</v>
      </c>
      <c r="U20">
        <f>IF(U$1=Hoja1!$D$1,1,IF(U$1="MUNDO",1,0))</f>
        <v>1</v>
      </c>
      <c r="V20">
        <f>IF(V$1=Hoja1!$D$1,1,IF(V$1="MUNDO",1,0))</f>
        <v>1</v>
      </c>
      <c r="W20">
        <f>IF(W$1=Hoja1!$D$1,1,IF(W$1="MUNDO",1,0))</f>
        <v>1</v>
      </c>
      <c r="X20">
        <f>IF(X$1=Hoja1!$D$1,1,IF(X$1="MUNDO",1,0))</f>
        <v>1</v>
      </c>
      <c r="Y20">
        <f>IF(Y$1=Hoja1!$D$1,1,IF(Y$1="MUNDO",1,0))</f>
        <v>1</v>
      </c>
      <c r="Z20">
        <f>IF(Z$1=Hoja1!$D$1,1,IF(Z$1="MUNDO",1,0))</f>
        <v>1</v>
      </c>
      <c r="AA20">
        <f>IF(AA$1=Hoja1!$D$1,1,IF(AA$1="MUNDO",1,0))</f>
        <v>1</v>
      </c>
      <c r="AB20">
        <f>IF(AB$1=Hoja1!$D$1,1,IF(AB$1="MUNDO",1,0))</f>
        <v>1</v>
      </c>
      <c r="AC20">
        <f>IF(AC$1=Hoja1!$D$1,1,IF(AC$1="MUNDO",1,0))</f>
        <v>1</v>
      </c>
      <c r="AD20">
        <f>IF(AD$1=Hoja1!$D$1,1,IF(AD$1="MUNDO",1,0))</f>
        <v>1</v>
      </c>
      <c r="AE20">
        <f>IF(AE$1=Hoja1!$D$1,1,IF(AE$1="MUNDO",1,0))</f>
        <v>1</v>
      </c>
      <c r="AF20">
        <f>IF(AF$1=Hoja1!$D$1,1,IF(AF$1="MUNDO",1,0))</f>
        <v>1</v>
      </c>
      <c r="AG20">
        <f>IF(AG$1=Hoja1!$D$1,1,IF(AG$1="MUNDO",1,0))</f>
        <v>1</v>
      </c>
      <c r="AH20">
        <f>IF(AH$1=Hoja1!$D$1,1,IF(AH$1="MUNDO",1,0))</f>
        <v>1</v>
      </c>
      <c r="AI20">
        <f>IF(AI$1=Hoja1!$D$1,1,IF(AI$1="MUNDO",1,0))</f>
        <v>1</v>
      </c>
      <c r="AJ20">
        <f>IF(AJ$1=Hoja1!$D$1,1,IF(AJ$1="MUNDO",1,0))</f>
        <v>1</v>
      </c>
      <c r="AK20">
        <f>IF(AK$1=Hoja1!$D$1,1,IF(AK$1="MUNDO",1,0))</f>
        <v>1</v>
      </c>
      <c r="AL20">
        <f>IF(AL$1=Hoja1!$D$1,1,IF(AL$1="MUNDO",1,0))</f>
        <v>1</v>
      </c>
      <c r="AM20">
        <f>IF(AM$1=Hoja1!$D$1,1,IF(AM$1="MUNDO",1,0))</f>
        <v>1</v>
      </c>
      <c r="AN20">
        <f>IF(AN$1=Hoja1!$D$1,1,IF(AN$1="MUNDO",1,0))</f>
        <v>1</v>
      </c>
      <c r="AO20">
        <f>IF(AO$1=Hoja1!$D$1,1,IF(AO$1="MUNDO",1,0))</f>
        <v>1</v>
      </c>
      <c r="AP20">
        <f>IF(AP$1=Hoja1!$D$1,1,IF(AP$1="MUNDO",1,0))</f>
        <v>1</v>
      </c>
      <c r="AQ20">
        <f>IF(AQ$1=Hoja1!$D$1,1,IF(AQ$1="MUNDO",1,0))</f>
        <v>1</v>
      </c>
      <c r="AR20">
        <f>IF(AR$1=Hoja1!$D$1,1,IF(AR$1="MUNDO",1,0))</f>
        <v>1</v>
      </c>
      <c r="AS20">
        <f>IF(AS$1=Hoja1!$D$1,1,IF(AS$1="MUNDO",1,0))</f>
        <v>1</v>
      </c>
      <c r="AT20">
        <f>IF(AT$1=Hoja1!$D$1,1,IF(AT$1="MUNDO",1,0))</f>
        <v>1</v>
      </c>
      <c r="AU20">
        <f>IF(AU$1=Hoja1!$D$1,1,IF(AU$1="MUNDO",1,0))</f>
        <v>1</v>
      </c>
      <c r="AV20">
        <f>IF(AV$1=Hoja1!$D$1,1,IF(AV$1="MUNDO",1,0))</f>
        <v>1</v>
      </c>
      <c r="AW20">
        <f>IF(AW$1=Hoja1!$D$1,1,IF(AW$1="MUNDO",1,0))</f>
        <v>1</v>
      </c>
      <c r="AX20">
        <f>IF(AX$1=Hoja1!$D$1,1,IF(AX$1="MUNDO",1,0))</f>
        <v>1</v>
      </c>
      <c r="AY20">
        <f>IF(AY$1=Hoja1!$D$1,1,IF(AY$1="MUNDO",1,0))</f>
        <v>1</v>
      </c>
      <c r="AZ20">
        <f>IF(AZ$1=Hoja1!$D$1,1,IF(AZ$1="MUNDO",1,0))</f>
        <v>1</v>
      </c>
      <c r="BA20">
        <f>IF(BA$1=Hoja1!$D$1,1,IF(BA$1="MUNDO",1,0))</f>
        <v>1</v>
      </c>
      <c r="BB20">
        <f>IF(BB$1=Hoja1!$D$1,1,IF(BB$1="MUNDO",1,0))</f>
        <v>1</v>
      </c>
      <c r="BC20">
        <f>IF(BC$1=Hoja1!$D$1,1,IF(BC$1="MUNDO",1,0))</f>
        <v>1</v>
      </c>
      <c r="BD20">
        <f>IF(BD$1=Hoja1!$D$1,1,IF(BD$1="MUNDO",1,0))</f>
        <v>1</v>
      </c>
      <c r="BE20">
        <f>IF(BE$1=Hoja1!$D$1,1,IF(BE$1="MUNDO",1,0))</f>
        <v>1</v>
      </c>
      <c r="BF20">
        <f>IF(BF$1=Hoja1!$D$1,1,IF(BF$1="MUNDO",1,0))</f>
        <v>1</v>
      </c>
      <c r="BG20">
        <f>IF(BG$1=Hoja1!$D$1,1,IF(BG$1="MUNDO",1,0))</f>
        <v>1</v>
      </c>
      <c r="BH20">
        <f>IF(BH$1=Hoja1!$D$1,1,IF(BH$1="MUNDO",1,0))</f>
        <v>1</v>
      </c>
      <c r="BI20">
        <f>IF(BI$1=Hoja1!$D$1,1,IF(BI$1="MUNDO",1,0))</f>
        <v>1</v>
      </c>
    </row>
    <row r="21" spans="1:61" x14ac:dyDescent="0.25">
      <c r="A21" t="s">
        <v>95</v>
      </c>
      <c r="C21">
        <f>IF(C$1=Hoja1!$D$1,1,IF(C$1="MUNDO",1,0))</f>
        <v>1</v>
      </c>
      <c r="D21">
        <f>IF(D$1=Hoja1!$D$1,1,IF(D$1="MUNDO",1,0))</f>
        <v>1</v>
      </c>
      <c r="E21">
        <f>IF(E$1=Hoja1!$D$1,1,IF(E$1="MUNDO",1,0))</f>
        <v>1</v>
      </c>
      <c r="F21">
        <f>IF(F$1=Hoja1!$D$1,1,IF(F$1="MUNDO",1,0))</f>
        <v>1</v>
      </c>
      <c r="G21">
        <f>IF(G$1=Hoja1!$D$1,1,IF(G$1="MUNDO",1,0))</f>
        <v>1</v>
      </c>
      <c r="H21">
        <f>IF(H$1=Hoja1!$D$1,1,IF(H$1="MUNDO",1,0))</f>
        <v>1</v>
      </c>
      <c r="I21">
        <f>IF(I$1=Hoja1!$D$1,1,IF(I$1="MUNDO",1,0))</f>
        <v>1</v>
      </c>
      <c r="J21">
        <f>IF(J$1=Hoja1!$D$1,1,IF(J$1="MUNDO",1,0))</f>
        <v>1</v>
      </c>
      <c r="K21">
        <f>IF(K$1=Hoja1!$D$1,1,IF(K$1="MUNDO",1,0))</f>
        <v>1</v>
      </c>
      <c r="L21">
        <f>IF(L$1=Hoja1!$D$1,1,IF(L$1="MUNDO",1,0))</f>
        <v>1</v>
      </c>
      <c r="M21">
        <f>IF(M$1=Hoja1!$D$1,1,IF(M$1="MUNDO",1,0))</f>
        <v>1</v>
      </c>
      <c r="N21">
        <f>IF(N$1=Hoja1!$D$1,1,IF(N$1="MUNDO",1,0))</f>
        <v>1</v>
      </c>
      <c r="O21">
        <f>IF(O$1=Hoja1!$D$1,1,IF(O$1="MUNDO",1,0))</f>
        <v>1</v>
      </c>
      <c r="P21">
        <f>IF(P$1=Hoja1!$D$1,1,IF(P$1="MUNDO",1,0))</f>
        <v>1</v>
      </c>
      <c r="Q21">
        <f>IF(Q$1=Hoja1!$D$1,1,IF(Q$1="MUNDO",1,0))</f>
        <v>1</v>
      </c>
      <c r="R21">
        <f>IF(R$1=Hoja1!$D$1,1,IF(R$1="MUNDO",1,0))</f>
        <v>1</v>
      </c>
      <c r="S21">
        <f>IF(S$1=Hoja1!$D$1,1,IF(S$1="MUNDO",1,0))</f>
        <v>1</v>
      </c>
      <c r="T21">
        <f>IF(T$1=Hoja1!$D$1,1,IF(T$1="MUNDO",1,0))</f>
        <v>1</v>
      </c>
      <c r="U21">
        <f>IF(U$1=Hoja1!$D$1,1,IF(U$1="MUNDO",1,0))</f>
        <v>1</v>
      </c>
      <c r="V21">
        <f>IF(V$1=Hoja1!$D$1,1,IF(V$1="MUNDO",1,0))</f>
        <v>1</v>
      </c>
      <c r="W21">
        <f>IF(W$1=Hoja1!$D$1,1,IF(W$1="MUNDO",1,0))</f>
        <v>1</v>
      </c>
      <c r="X21">
        <f>IF(X$1=Hoja1!$D$1,1,IF(X$1="MUNDO",1,0))</f>
        <v>1</v>
      </c>
      <c r="Y21">
        <f>IF(Y$1=Hoja1!$D$1,1,IF(Y$1="MUNDO",1,0))</f>
        <v>1</v>
      </c>
      <c r="Z21">
        <f>IF(Z$1=Hoja1!$D$1,1,IF(Z$1="MUNDO",1,0))</f>
        <v>1</v>
      </c>
      <c r="AA21">
        <f>IF(AA$1=Hoja1!$D$1,1,IF(AA$1="MUNDO",1,0))</f>
        <v>1</v>
      </c>
      <c r="AB21">
        <f>IF(AB$1=Hoja1!$D$1,1,IF(AB$1="MUNDO",1,0))</f>
        <v>1</v>
      </c>
      <c r="AC21">
        <f>IF(AC$1=Hoja1!$D$1,1,IF(AC$1="MUNDO",1,0))</f>
        <v>1</v>
      </c>
      <c r="AD21">
        <f>IF(AD$1=Hoja1!$D$1,1,IF(AD$1="MUNDO",1,0))</f>
        <v>1</v>
      </c>
      <c r="AE21">
        <f>IF(AE$1=Hoja1!$D$1,1,IF(AE$1="MUNDO",1,0))</f>
        <v>1</v>
      </c>
      <c r="AF21">
        <f>IF(AF$1=Hoja1!$D$1,1,IF(AF$1="MUNDO",1,0))</f>
        <v>1</v>
      </c>
      <c r="AG21">
        <f>IF(AG$1=Hoja1!$D$1,1,IF(AG$1="MUNDO",1,0))</f>
        <v>1</v>
      </c>
      <c r="AH21">
        <f>IF(AH$1=Hoja1!$D$1,1,IF(AH$1="MUNDO",1,0))</f>
        <v>1</v>
      </c>
      <c r="AI21">
        <f>IF(AI$1=Hoja1!$D$1,1,IF(AI$1="MUNDO",1,0))</f>
        <v>1</v>
      </c>
      <c r="AJ21">
        <f>IF(AJ$1=Hoja1!$D$1,1,IF(AJ$1="MUNDO",1,0))</f>
        <v>1</v>
      </c>
      <c r="AK21">
        <f>IF(AK$1=Hoja1!$D$1,1,IF(AK$1="MUNDO",1,0))</f>
        <v>1</v>
      </c>
      <c r="AL21">
        <f>IF(AL$1=Hoja1!$D$1,1,IF(AL$1="MUNDO",1,0))</f>
        <v>1</v>
      </c>
      <c r="AM21">
        <f>IF(AM$1=Hoja1!$D$1,1,IF(AM$1="MUNDO",1,0))</f>
        <v>1</v>
      </c>
      <c r="AN21">
        <f>IF(AN$1=Hoja1!$D$1,1,IF(AN$1="MUNDO",1,0))</f>
        <v>1</v>
      </c>
      <c r="AO21">
        <f>IF(AO$1=Hoja1!$D$1,1,IF(AO$1="MUNDO",1,0))</f>
        <v>1</v>
      </c>
      <c r="AP21">
        <f>IF(AP$1=Hoja1!$D$1,1,IF(AP$1="MUNDO",1,0))</f>
        <v>1</v>
      </c>
      <c r="AQ21">
        <f>IF(AQ$1=Hoja1!$D$1,1,IF(AQ$1="MUNDO",1,0))</f>
        <v>1</v>
      </c>
      <c r="AR21">
        <f>IF(AR$1=Hoja1!$D$1,1,IF(AR$1="MUNDO",1,0))</f>
        <v>1</v>
      </c>
      <c r="AS21">
        <f>IF(AS$1=Hoja1!$D$1,1,IF(AS$1="MUNDO",1,0))</f>
        <v>1</v>
      </c>
      <c r="AT21">
        <f>IF(AT$1=Hoja1!$D$1,1,IF(AT$1="MUNDO",1,0))</f>
        <v>1</v>
      </c>
      <c r="AU21">
        <f>IF(AU$1=Hoja1!$D$1,1,IF(AU$1="MUNDO",1,0))</f>
        <v>1</v>
      </c>
      <c r="AV21">
        <f>IF(AV$1=Hoja1!$D$1,1,IF(AV$1="MUNDO",1,0))</f>
        <v>1</v>
      </c>
      <c r="AW21">
        <f>IF(AW$1=Hoja1!$D$1,1,IF(AW$1="MUNDO",1,0))</f>
        <v>1</v>
      </c>
      <c r="AX21">
        <f>IF(AX$1=Hoja1!$D$1,1,IF(AX$1="MUNDO",1,0))</f>
        <v>1</v>
      </c>
      <c r="AY21">
        <f>IF(AY$1=Hoja1!$D$1,1,IF(AY$1="MUNDO",1,0))</f>
        <v>1</v>
      </c>
      <c r="AZ21">
        <f>IF(AZ$1=Hoja1!$D$1,1,IF(AZ$1="MUNDO",1,0))</f>
        <v>1</v>
      </c>
      <c r="BA21">
        <f>IF(BA$1=Hoja1!$D$1,1,IF(BA$1="MUNDO",1,0))</f>
        <v>1</v>
      </c>
      <c r="BB21">
        <f>IF(BB$1=Hoja1!$D$1,1,IF(BB$1="MUNDO",1,0))</f>
        <v>1</v>
      </c>
      <c r="BC21">
        <f>IF(BC$1=Hoja1!$D$1,1,IF(BC$1="MUNDO",1,0))</f>
        <v>1</v>
      </c>
      <c r="BD21">
        <f>IF(BD$1=Hoja1!$D$1,1,IF(BD$1="MUNDO",1,0))</f>
        <v>1</v>
      </c>
      <c r="BE21">
        <f>IF(BE$1=Hoja1!$D$1,1,IF(BE$1="MUNDO",1,0))</f>
        <v>1</v>
      </c>
      <c r="BF21">
        <f>IF(BF$1=Hoja1!$D$1,1,IF(BF$1="MUNDO",1,0))</f>
        <v>1</v>
      </c>
      <c r="BG21">
        <f>IF(BG$1=Hoja1!$D$1,1,IF(BG$1="MUNDO",1,0))</f>
        <v>1</v>
      </c>
      <c r="BH21">
        <f>IF(BH$1=Hoja1!$D$1,1,IF(BH$1="MUNDO",1,0))</f>
        <v>1</v>
      </c>
      <c r="BI21">
        <f>IF(BI$1=Hoja1!$D$1,1,IF(BI$1="MUNDO",1,0))</f>
        <v>1</v>
      </c>
    </row>
    <row r="22" spans="1:61" x14ac:dyDescent="0.25">
      <c r="A22" t="s">
        <v>97</v>
      </c>
      <c r="C22">
        <f>IF(C$1=Hoja1!$D$1,1,IF(C$1="MUNDO",1,0))</f>
        <v>1</v>
      </c>
      <c r="D22">
        <f>IF(D$1=Hoja1!$D$1,1,IF(D$1="MUNDO",1,0))</f>
        <v>1</v>
      </c>
      <c r="E22">
        <f>IF(E$1=Hoja1!$D$1,1,IF(E$1="MUNDO",1,0))</f>
        <v>1</v>
      </c>
      <c r="F22">
        <f>IF(F$1=Hoja1!$D$1,1,IF(F$1="MUNDO",1,0))</f>
        <v>1</v>
      </c>
      <c r="G22">
        <f>IF(G$1=Hoja1!$D$1,1,IF(G$1="MUNDO",1,0))</f>
        <v>1</v>
      </c>
      <c r="H22">
        <f>IF(H$1=Hoja1!$D$1,1,IF(H$1="MUNDO",1,0))</f>
        <v>1</v>
      </c>
      <c r="I22">
        <f>IF(I$1=Hoja1!$D$1,1,IF(I$1="MUNDO",1,0))</f>
        <v>1</v>
      </c>
      <c r="J22">
        <f>IF(J$1=Hoja1!$D$1,1,IF(J$1="MUNDO",1,0))</f>
        <v>1</v>
      </c>
      <c r="K22">
        <f>IF(K$1=Hoja1!$D$1,1,IF(K$1="MUNDO",1,0))</f>
        <v>1</v>
      </c>
      <c r="L22">
        <f>IF(L$1=Hoja1!$D$1,1,IF(L$1="MUNDO",1,0))</f>
        <v>1</v>
      </c>
      <c r="M22">
        <f>IF(M$1=Hoja1!$D$1,1,IF(M$1="MUNDO",1,0))</f>
        <v>1</v>
      </c>
      <c r="N22">
        <f>IF(N$1=Hoja1!$D$1,1,IF(N$1="MUNDO",1,0))</f>
        <v>1</v>
      </c>
      <c r="O22">
        <f>IF(O$1=Hoja1!$D$1,1,IF(O$1="MUNDO",1,0))</f>
        <v>1</v>
      </c>
      <c r="P22">
        <f>IF(P$1=Hoja1!$D$1,1,IF(P$1="MUNDO",1,0))</f>
        <v>1</v>
      </c>
      <c r="Q22">
        <f>IF(Q$1=Hoja1!$D$1,1,IF(Q$1="MUNDO",1,0))</f>
        <v>1</v>
      </c>
      <c r="R22">
        <f>IF(R$1=Hoja1!$D$1,1,IF(R$1="MUNDO",1,0))</f>
        <v>1</v>
      </c>
      <c r="S22">
        <f>IF(S$1=Hoja1!$D$1,1,IF(S$1="MUNDO",1,0))</f>
        <v>1</v>
      </c>
      <c r="T22">
        <f>IF(T$1=Hoja1!$D$1,1,IF(T$1="MUNDO",1,0))</f>
        <v>1</v>
      </c>
      <c r="U22">
        <f>IF(U$1=Hoja1!$D$1,1,IF(U$1="MUNDO",1,0))</f>
        <v>1</v>
      </c>
      <c r="V22">
        <f>IF(V$1=Hoja1!$D$1,1,IF(V$1="MUNDO",1,0))</f>
        <v>1</v>
      </c>
      <c r="W22">
        <f>IF(W$1=Hoja1!$D$1,1,IF(W$1="MUNDO",1,0))</f>
        <v>1</v>
      </c>
      <c r="X22">
        <f>IF(X$1=Hoja1!$D$1,1,IF(X$1="MUNDO",1,0))</f>
        <v>1</v>
      </c>
      <c r="Y22">
        <f>IF(Y$1=Hoja1!$D$1,1,IF(Y$1="MUNDO",1,0))</f>
        <v>1</v>
      </c>
      <c r="Z22">
        <f>IF(Z$1=Hoja1!$D$1,1,IF(Z$1="MUNDO",1,0))</f>
        <v>1</v>
      </c>
      <c r="AA22">
        <f>IF(AA$1=Hoja1!$D$1,1,IF(AA$1="MUNDO",1,0))</f>
        <v>1</v>
      </c>
      <c r="AB22">
        <f>IF(AB$1=Hoja1!$D$1,1,IF(AB$1="MUNDO",1,0))</f>
        <v>1</v>
      </c>
      <c r="AC22">
        <f>IF(AC$1=Hoja1!$D$1,1,IF(AC$1="MUNDO",1,0))</f>
        <v>1</v>
      </c>
      <c r="AD22">
        <f>IF(AD$1=Hoja1!$D$1,1,IF(AD$1="MUNDO",1,0))</f>
        <v>1</v>
      </c>
      <c r="AE22">
        <f>IF(AE$1=Hoja1!$D$1,1,IF(AE$1="MUNDO",1,0))</f>
        <v>1</v>
      </c>
      <c r="AF22">
        <f>IF(AF$1=Hoja1!$D$1,1,IF(AF$1="MUNDO",1,0))</f>
        <v>1</v>
      </c>
      <c r="AG22">
        <f>IF(AG$1=Hoja1!$D$1,1,IF(AG$1="MUNDO",1,0))</f>
        <v>1</v>
      </c>
      <c r="AH22">
        <f>IF(AH$1=Hoja1!$D$1,1,IF(AH$1="MUNDO",1,0))</f>
        <v>1</v>
      </c>
      <c r="AI22">
        <f>IF(AI$1=Hoja1!$D$1,1,IF(AI$1="MUNDO",1,0))</f>
        <v>1</v>
      </c>
      <c r="AJ22">
        <f>IF(AJ$1=Hoja1!$D$1,1,IF(AJ$1="MUNDO",1,0))</f>
        <v>1</v>
      </c>
      <c r="AK22">
        <f>IF(AK$1=Hoja1!$D$1,1,IF(AK$1="MUNDO",1,0))</f>
        <v>1</v>
      </c>
      <c r="AL22">
        <f>IF(AL$1=Hoja1!$D$1,1,IF(AL$1="MUNDO",1,0))</f>
        <v>1</v>
      </c>
      <c r="AM22">
        <f>IF(AM$1=Hoja1!$D$1,1,IF(AM$1="MUNDO",1,0))</f>
        <v>1</v>
      </c>
      <c r="AN22">
        <f>IF(AN$1=Hoja1!$D$1,1,IF(AN$1="MUNDO",1,0))</f>
        <v>1</v>
      </c>
      <c r="AO22">
        <f>IF(AO$1=Hoja1!$D$1,1,IF(AO$1="MUNDO",1,0))</f>
        <v>1</v>
      </c>
      <c r="AP22">
        <f>IF(AP$1=Hoja1!$D$1,1,IF(AP$1="MUNDO",1,0))</f>
        <v>1</v>
      </c>
      <c r="AQ22">
        <f>IF(AQ$1=Hoja1!$D$1,1,IF(AQ$1="MUNDO",1,0))</f>
        <v>1</v>
      </c>
      <c r="AR22">
        <f>IF(AR$1=Hoja1!$D$1,1,IF(AR$1="MUNDO",1,0))</f>
        <v>1</v>
      </c>
      <c r="AS22">
        <f>IF(AS$1=Hoja1!$D$1,1,IF(AS$1="MUNDO",1,0))</f>
        <v>1</v>
      </c>
      <c r="AT22">
        <f>IF(AT$1=Hoja1!$D$1,1,IF(AT$1="MUNDO",1,0))</f>
        <v>1</v>
      </c>
      <c r="AU22">
        <f>IF(AU$1=Hoja1!$D$1,1,IF(AU$1="MUNDO",1,0))</f>
        <v>1</v>
      </c>
      <c r="AV22">
        <f>IF(AV$1=Hoja1!$D$1,1,IF(AV$1="MUNDO",1,0))</f>
        <v>1</v>
      </c>
      <c r="AW22">
        <f>IF(AW$1=Hoja1!$D$1,1,IF(AW$1="MUNDO",1,0))</f>
        <v>1</v>
      </c>
      <c r="AX22">
        <f>IF(AX$1=Hoja1!$D$1,1,IF(AX$1="MUNDO",1,0))</f>
        <v>1</v>
      </c>
      <c r="AY22">
        <f>IF(AY$1=Hoja1!$D$1,1,IF(AY$1="MUNDO",1,0))</f>
        <v>1</v>
      </c>
      <c r="AZ22">
        <f>IF(AZ$1=Hoja1!$D$1,1,IF(AZ$1="MUNDO",1,0))</f>
        <v>1</v>
      </c>
      <c r="BA22">
        <f>IF(BA$1=Hoja1!$D$1,1,IF(BA$1="MUNDO",1,0))</f>
        <v>1</v>
      </c>
      <c r="BB22">
        <f>IF(BB$1=Hoja1!$D$1,1,IF(BB$1="MUNDO",1,0))</f>
        <v>1</v>
      </c>
      <c r="BC22">
        <f>IF(BC$1=Hoja1!$D$1,1,IF(BC$1="MUNDO",1,0))</f>
        <v>1</v>
      </c>
      <c r="BD22">
        <f>IF(BD$1=Hoja1!$D$1,1,IF(BD$1="MUNDO",1,0))</f>
        <v>1</v>
      </c>
      <c r="BE22">
        <f>IF(BE$1=Hoja1!$D$1,1,IF(BE$1="MUNDO",1,0))</f>
        <v>1</v>
      </c>
      <c r="BF22">
        <f>IF(BF$1=Hoja1!$D$1,1,IF(BF$1="MUNDO",1,0))</f>
        <v>1</v>
      </c>
      <c r="BG22">
        <f>IF(BG$1=Hoja1!$D$1,1,IF(BG$1="MUNDO",1,0))</f>
        <v>1</v>
      </c>
      <c r="BH22">
        <f>IF(BH$1=Hoja1!$D$1,1,IF(BH$1="MUNDO",1,0))</f>
        <v>1</v>
      </c>
      <c r="BI22">
        <f>IF(BI$1=Hoja1!$D$1,1,IF(BI$1="MUNDO",1,0))</f>
        <v>1</v>
      </c>
    </row>
    <row r="23" spans="1:61" x14ac:dyDescent="0.25">
      <c r="A23" t="s">
        <v>96</v>
      </c>
      <c r="C23">
        <f>IF(C$1=Hoja1!$D$1,1,IF(C$1="MUNDO",1,0))</f>
        <v>1</v>
      </c>
      <c r="D23">
        <f>IF(D$1=Hoja1!$D$1,1,IF(D$1="MUNDO",1,0))</f>
        <v>1</v>
      </c>
      <c r="E23">
        <f>IF(E$1=Hoja1!$D$1,1,IF(E$1="MUNDO",1,0))</f>
        <v>1</v>
      </c>
      <c r="F23">
        <f>IF(F$1=Hoja1!$D$1,1,IF(F$1="MUNDO",1,0))</f>
        <v>1</v>
      </c>
      <c r="G23">
        <f>IF(G$1=Hoja1!$D$1,1,IF(G$1="MUNDO",1,0))</f>
        <v>1</v>
      </c>
      <c r="H23">
        <f>IF(H$1=Hoja1!$D$1,1,IF(H$1="MUNDO",1,0))</f>
        <v>1</v>
      </c>
      <c r="I23">
        <f>IF(I$1=Hoja1!$D$1,1,IF(I$1="MUNDO",1,0))</f>
        <v>1</v>
      </c>
      <c r="J23">
        <f>IF(J$1=Hoja1!$D$1,1,IF(J$1="MUNDO",1,0))</f>
        <v>1</v>
      </c>
      <c r="K23">
        <f>IF(K$1=Hoja1!$D$1,1,IF(K$1="MUNDO",1,0))</f>
        <v>1</v>
      </c>
      <c r="L23">
        <f>IF(L$1=Hoja1!$D$1,1,IF(L$1="MUNDO",1,0))</f>
        <v>1</v>
      </c>
      <c r="M23">
        <f>IF(M$1=Hoja1!$D$1,1,IF(M$1="MUNDO",1,0))</f>
        <v>1</v>
      </c>
      <c r="N23">
        <f>IF(N$1=Hoja1!$D$1,1,IF(N$1="MUNDO",1,0))</f>
        <v>1</v>
      </c>
      <c r="O23">
        <f>IF(O$1=Hoja1!$D$1,1,IF(O$1="MUNDO",1,0))</f>
        <v>1</v>
      </c>
      <c r="P23">
        <f>IF(P$1=Hoja1!$D$1,1,IF(P$1="MUNDO",1,0))</f>
        <v>1</v>
      </c>
      <c r="Q23">
        <f>IF(Q$1=Hoja1!$D$1,1,IF(Q$1="MUNDO",1,0))</f>
        <v>1</v>
      </c>
      <c r="R23">
        <f>IF(R$1=Hoja1!$D$1,1,IF(R$1="MUNDO",1,0))</f>
        <v>1</v>
      </c>
      <c r="S23">
        <f>IF(S$1=Hoja1!$D$1,1,IF(S$1="MUNDO",1,0))</f>
        <v>1</v>
      </c>
      <c r="T23">
        <f>IF(T$1=Hoja1!$D$1,1,IF(T$1="MUNDO",1,0))</f>
        <v>1</v>
      </c>
      <c r="U23">
        <f>IF(U$1=Hoja1!$D$1,1,IF(U$1="MUNDO",1,0))</f>
        <v>1</v>
      </c>
      <c r="V23">
        <f>IF(V$1=Hoja1!$D$1,1,IF(V$1="MUNDO",1,0))</f>
        <v>1</v>
      </c>
      <c r="W23">
        <f>IF(W$1=Hoja1!$D$1,1,IF(W$1="MUNDO",1,0))</f>
        <v>1</v>
      </c>
      <c r="X23">
        <f>IF(X$1=Hoja1!$D$1,1,IF(X$1="MUNDO",1,0))</f>
        <v>1</v>
      </c>
      <c r="Y23">
        <f>IF(Y$1=Hoja1!$D$1,1,IF(Y$1="MUNDO",1,0))</f>
        <v>1</v>
      </c>
      <c r="Z23">
        <f>IF(Z$1=Hoja1!$D$1,1,IF(Z$1="MUNDO",1,0))</f>
        <v>1</v>
      </c>
      <c r="AA23">
        <f>IF(AA$1=Hoja1!$D$1,1,IF(AA$1="MUNDO",1,0))</f>
        <v>1</v>
      </c>
      <c r="AB23">
        <f>IF(AB$1=Hoja1!$D$1,1,IF(AB$1="MUNDO",1,0))</f>
        <v>1</v>
      </c>
      <c r="AC23">
        <f>IF(AC$1=Hoja1!$D$1,1,IF(AC$1="MUNDO",1,0))</f>
        <v>1</v>
      </c>
      <c r="AD23">
        <f>IF(AD$1=Hoja1!$D$1,1,IF(AD$1="MUNDO",1,0))</f>
        <v>1</v>
      </c>
      <c r="AE23">
        <f>IF(AE$1=Hoja1!$D$1,1,IF(AE$1="MUNDO",1,0))</f>
        <v>1</v>
      </c>
      <c r="AF23">
        <f>IF(AF$1=Hoja1!$D$1,1,IF(AF$1="MUNDO",1,0))</f>
        <v>1</v>
      </c>
      <c r="AG23">
        <f>IF(AG$1=Hoja1!$D$1,1,IF(AG$1="MUNDO",1,0))</f>
        <v>1</v>
      </c>
      <c r="AH23">
        <f>IF(AH$1=Hoja1!$D$1,1,IF(AH$1="MUNDO",1,0))</f>
        <v>1</v>
      </c>
      <c r="AI23">
        <f>IF(AI$1=Hoja1!$D$1,1,IF(AI$1="MUNDO",1,0))</f>
        <v>1</v>
      </c>
      <c r="AJ23">
        <f>IF(AJ$1=Hoja1!$D$1,1,IF(AJ$1="MUNDO",1,0))</f>
        <v>1</v>
      </c>
      <c r="AK23">
        <f>IF(AK$1=Hoja1!$D$1,1,IF(AK$1="MUNDO",1,0))</f>
        <v>1</v>
      </c>
      <c r="AL23">
        <f>IF(AL$1=Hoja1!$D$1,1,IF(AL$1="MUNDO",1,0))</f>
        <v>1</v>
      </c>
      <c r="AM23">
        <f>IF(AM$1=Hoja1!$D$1,1,IF(AM$1="MUNDO",1,0))</f>
        <v>1</v>
      </c>
      <c r="AN23">
        <f>IF(AN$1=Hoja1!$D$1,1,IF(AN$1="MUNDO",1,0))</f>
        <v>1</v>
      </c>
      <c r="AO23">
        <f>IF(AO$1=Hoja1!$D$1,1,IF(AO$1="MUNDO",1,0))</f>
        <v>1</v>
      </c>
      <c r="AP23">
        <f>IF(AP$1=Hoja1!$D$1,1,IF(AP$1="MUNDO",1,0))</f>
        <v>1</v>
      </c>
      <c r="AQ23">
        <f>IF(AQ$1=Hoja1!$D$1,1,IF(AQ$1="MUNDO",1,0))</f>
        <v>1</v>
      </c>
      <c r="AR23">
        <f>IF(AR$1=Hoja1!$D$1,1,IF(AR$1="MUNDO",1,0))</f>
        <v>1</v>
      </c>
      <c r="AS23">
        <f>IF(AS$1=Hoja1!$D$1,1,IF(AS$1="MUNDO",1,0))</f>
        <v>1</v>
      </c>
      <c r="AT23">
        <f>IF(AT$1=Hoja1!$D$1,1,IF(AT$1="MUNDO",1,0))</f>
        <v>1</v>
      </c>
      <c r="AU23">
        <f>IF(AU$1=Hoja1!$D$1,1,IF(AU$1="MUNDO",1,0))</f>
        <v>1</v>
      </c>
      <c r="AV23">
        <f>IF(AV$1=Hoja1!$D$1,1,IF(AV$1="MUNDO",1,0))</f>
        <v>1</v>
      </c>
      <c r="AW23">
        <f>IF(AW$1=Hoja1!$D$1,1,IF(AW$1="MUNDO",1,0))</f>
        <v>1</v>
      </c>
      <c r="AX23">
        <f>IF(AX$1=Hoja1!$D$1,1,IF(AX$1="MUNDO",1,0))</f>
        <v>1</v>
      </c>
      <c r="AY23">
        <f>IF(AY$1=Hoja1!$D$1,1,IF(AY$1="MUNDO",1,0))</f>
        <v>1</v>
      </c>
      <c r="AZ23">
        <f>IF(AZ$1=Hoja1!$D$1,1,IF(AZ$1="MUNDO",1,0))</f>
        <v>1</v>
      </c>
      <c r="BA23">
        <f>IF(BA$1=Hoja1!$D$1,1,IF(BA$1="MUNDO",1,0))</f>
        <v>1</v>
      </c>
      <c r="BB23">
        <f>IF(BB$1=Hoja1!$D$1,1,IF(BB$1="MUNDO",1,0))</f>
        <v>1</v>
      </c>
      <c r="BC23">
        <f>IF(BC$1=Hoja1!$D$1,1,IF(BC$1="MUNDO",1,0))</f>
        <v>1</v>
      </c>
      <c r="BD23">
        <f>IF(BD$1=Hoja1!$D$1,1,IF(BD$1="MUNDO",1,0))</f>
        <v>1</v>
      </c>
      <c r="BE23">
        <f>IF(BE$1=Hoja1!$D$1,1,IF(BE$1="MUNDO",1,0))</f>
        <v>1</v>
      </c>
      <c r="BF23">
        <f>IF(BF$1=Hoja1!$D$1,1,IF(BF$1="MUNDO",1,0))</f>
        <v>1</v>
      </c>
      <c r="BG23">
        <f>IF(BG$1=Hoja1!$D$1,1,IF(BG$1="MUNDO",1,0))</f>
        <v>1</v>
      </c>
      <c r="BH23">
        <f>IF(BH$1=Hoja1!$D$1,1,IF(BH$1="MUNDO",1,0))</f>
        <v>1</v>
      </c>
      <c r="BI23">
        <f>IF(BI$1=Hoja1!$D$1,1,IF(BI$1="MUNDO",1,0))</f>
        <v>1</v>
      </c>
    </row>
    <row r="24" spans="1:61" x14ac:dyDescent="0.25">
      <c r="A24" t="s">
        <v>98</v>
      </c>
      <c r="C24">
        <f>IF(C$1=Hoja1!$D$1,1,IF(C$1="MUNDO",1,0))</f>
        <v>1</v>
      </c>
      <c r="D24">
        <f>IF(D$1=Hoja1!$D$1,1,IF(D$1="MUNDO",1,0))</f>
        <v>1</v>
      </c>
      <c r="E24">
        <f>IF(E$1=Hoja1!$D$1,1,IF(E$1="MUNDO",1,0))</f>
        <v>1</v>
      </c>
      <c r="F24">
        <f>IF(F$1=Hoja1!$D$1,1,IF(F$1="MUNDO",1,0))</f>
        <v>1</v>
      </c>
      <c r="G24">
        <f>IF(G$1=Hoja1!$D$1,1,IF(G$1="MUNDO",1,0))</f>
        <v>1</v>
      </c>
      <c r="H24">
        <f>IF(H$1=Hoja1!$D$1,1,IF(H$1="MUNDO",1,0))</f>
        <v>1</v>
      </c>
      <c r="I24">
        <f>IF(I$1=Hoja1!$D$1,1,IF(I$1="MUNDO",1,0))</f>
        <v>1</v>
      </c>
      <c r="J24">
        <f>IF(J$1=Hoja1!$D$1,1,IF(J$1="MUNDO",1,0))</f>
        <v>1</v>
      </c>
      <c r="K24">
        <f>IF(K$1=Hoja1!$D$1,1,IF(K$1="MUNDO",1,0))</f>
        <v>1</v>
      </c>
      <c r="L24">
        <f>IF(L$1=Hoja1!$D$1,1,IF(L$1="MUNDO",1,0))</f>
        <v>1</v>
      </c>
      <c r="M24">
        <f>IF(M$1=Hoja1!$D$1,1,IF(M$1="MUNDO",1,0))</f>
        <v>1</v>
      </c>
      <c r="N24">
        <f>IF(N$1=Hoja1!$D$1,1,IF(N$1="MUNDO",1,0))</f>
        <v>1</v>
      </c>
      <c r="O24">
        <f>IF(O$1=Hoja1!$D$1,1,IF(O$1="MUNDO",1,0))</f>
        <v>1</v>
      </c>
      <c r="P24">
        <f>IF(P$1=Hoja1!$D$1,1,IF(P$1="MUNDO",1,0))</f>
        <v>1</v>
      </c>
      <c r="Q24">
        <f>IF(Q$1=Hoja1!$D$1,1,IF(Q$1="MUNDO",1,0))</f>
        <v>1</v>
      </c>
      <c r="R24">
        <f>IF(R$1=Hoja1!$D$1,1,IF(R$1="MUNDO",1,0))</f>
        <v>1</v>
      </c>
      <c r="S24">
        <f>IF(S$1=Hoja1!$D$1,1,IF(S$1="MUNDO",1,0))</f>
        <v>1</v>
      </c>
      <c r="T24">
        <f>IF(T$1=Hoja1!$D$1,1,IF(T$1="MUNDO",1,0))</f>
        <v>1</v>
      </c>
      <c r="U24">
        <f>IF(U$1=Hoja1!$D$1,1,IF(U$1="MUNDO",1,0))</f>
        <v>1</v>
      </c>
      <c r="V24">
        <f>IF(V$1=Hoja1!$D$1,1,IF(V$1="MUNDO",1,0))</f>
        <v>1</v>
      </c>
      <c r="W24">
        <f>IF(W$1=Hoja1!$D$1,1,IF(W$1="MUNDO",1,0))</f>
        <v>1</v>
      </c>
      <c r="X24">
        <f>IF(X$1=Hoja1!$D$1,1,IF(X$1="MUNDO",1,0))</f>
        <v>1</v>
      </c>
      <c r="Y24">
        <f>IF(Y$1=Hoja1!$D$1,1,IF(Y$1="MUNDO",1,0))</f>
        <v>1</v>
      </c>
      <c r="Z24">
        <f>IF(Z$1=Hoja1!$D$1,1,IF(Z$1="MUNDO",1,0))</f>
        <v>1</v>
      </c>
      <c r="AA24">
        <f>IF(AA$1=Hoja1!$D$1,1,IF(AA$1="MUNDO",1,0))</f>
        <v>1</v>
      </c>
      <c r="AB24">
        <f>IF(AB$1=Hoja1!$D$1,1,IF(AB$1="MUNDO",1,0))</f>
        <v>1</v>
      </c>
      <c r="AC24">
        <f>IF(AC$1=Hoja1!$D$1,1,IF(AC$1="MUNDO",1,0))</f>
        <v>1</v>
      </c>
      <c r="AD24">
        <f>IF(AD$1=Hoja1!$D$1,1,IF(AD$1="MUNDO",1,0))</f>
        <v>1</v>
      </c>
      <c r="AE24">
        <f>IF(AE$1=Hoja1!$D$1,1,IF(AE$1="MUNDO",1,0))</f>
        <v>1</v>
      </c>
      <c r="AF24">
        <f>IF(AF$1=Hoja1!$D$1,1,IF(AF$1="MUNDO",1,0))</f>
        <v>1</v>
      </c>
      <c r="AG24">
        <f>IF(AG$1=Hoja1!$D$1,1,IF(AG$1="MUNDO",1,0))</f>
        <v>1</v>
      </c>
      <c r="AH24">
        <f>IF(AH$1=Hoja1!$D$1,1,IF(AH$1="MUNDO",1,0))</f>
        <v>1</v>
      </c>
      <c r="AI24">
        <f>IF(AI$1=Hoja1!$D$1,1,IF(AI$1="MUNDO",1,0))</f>
        <v>1</v>
      </c>
      <c r="AJ24">
        <f>IF(AJ$1=Hoja1!$D$1,1,IF(AJ$1="MUNDO",1,0))</f>
        <v>1</v>
      </c>
      <c r="AK24">
        <f>IF(AK$1=Hoja1!$D$1,1,IF(AK$1="MUNDO",1,0))</f>
        <v>1</v>
      </c>
      <c r="AL24">
        <f>IF(AL$1=Hoja1!$D$1,1,IF(AL$1="MUNDO",1,0))</f>
        <v>1</v>
      </c>
      <c r="AM24">
        <f>IF(AM$1=Hoja1!$D$1,1,IF(AM$1="MUNDO",1,0))</f>
        <v>1</v>
      </c>
      <c r="AN24">
        <f>IF(AN$1=Hoja1!$D$1,1,IF(AN$1="MUNDO",1,0))</f>
        <v>1</v>
      </c>
      <c r="AO24">
        <f>IF(AO$1=Hoja1!$D$1,1,IF(AO$1="MUNDO",1,0))</f>
        <v>1</v>
      </c>
      <c r="AP24">
        <f>IF(AP$1=Hoja1!$D$1,1,IF(AP$1="MUNDO",1,0))</f>
        <v>1</v>
      </c>
      <c r="AQ24">
        <f>IF(AQ$1=Hoja1!$D$1,1,IF(AQ$1="MUNDO",1,0))</f>
        <v>1</v>
      </c>
      <c r="AR24">
        <f>IF(AR$1=Hoja1!$D$1,1,IF(AR$1="MUNDO",1,0))</f>
        <v>1</v>
      </c>
      <c r="AS24">
        <f>IF(AS$1=Hoja1!$D$1,1,IF(AS$1="MUNDO",1,0))</f>
        <v>1</v>
      </c>
      <c r="AT24">
        <f>IF(AT$1=Hoja1!$D$1,1,IF(AT$1="MUNDO",1,0))</f>
        <v>1</v>
      </c>
      <c r="AU24">
        <f>IF(AU$1=Hoja1!$D$1,1,IF(AU$1="MUNDO",1,0))</f>
        <v>1</v>
      </c>
      <c r="AV24">
        <f>IF(AV$1=Hoja1!$D$1,1,IF(AV$1="MUNDO",1,0))</f>
        <v>1</v>
      </c>
      <c r="AW24">
        <f>IF(AW$1=Hoja1!$D$1,1,IF(AW$1="MUNDO",1,0))</f>
        <v>1</v>
      </c>
      <c r="AX24">
        <f>IF(AX$1=Hoja1!$D$1,1,IF(AX$1="MUNDO",1,0))</f>
        <v>1</v>
      </c>
      <c r="AY24">
        <f>IF(AY$1=Hoja1!$D$1,1,IF(AY$1="MUNDO",1,0))</f>
        <v>1</v>
      </c>
      <c r="AZ24">
        <f>IF(AZ$1=Hoja1!$D$1,1,IF(AZ$1="MUNDO",1,0))</f>
        <v>1</v>
      </c>
      <c r="BA24">
        <f>IF(BA$1=Hoja1!$D$1,1,IF(BA$1="MUNDO",1,0))</f>
        <v>1</v>
      </c>
      <c r="BB24">
        <f>IF(BB$1=Hoja1!$D$1,1,IF(BB$1="MUNDO",1,0))</f>
        <v>1</v>
      </c>
      <c r="BC24">
        <f>IF(BC$1=Hoja1!$D$1,1,IF(BC$1="MUNDO",1,0))</f>
        <v>1</v>
      </c>
      <c r="BD24">
        <f>IF(BD$1=Hoja1!$D$1,1,IF(BD$1="MUNDO",1,0))</f>
        <v>1</v>
      </c>
      <c r="BE24">
        <f>IF(BE$1=Hoja1!$D$1,1,IF(BE$1="MUNDO",1,0))</f>
        <v>1</v>
      </c>
      <c r="BF24">
        <f>IF(BF$1=Hoja1!$D$1,1,IF(BF$1="MUNDO",1,0))</f>
        <v>1</v>
      </c>
      <c r="BG24">
        <f>IF(BG$1=Hoja1!$D$1,1,IF(BG$1="MUNDO",1,0))</f>
        <v>1</v>
      </c>
      <c r="BH24">
        <f>IF(BH$1=Hoja1!$D$1,1,IF(BH$1="MUNDO",1,0))</f>
        <v>1</v>
      </c>
      <c r="BI24">
        <f>IF(BI$1=Hoja1!$D$1,1,IF(BI$1="MUNDO",1,0))</f>
        <v>1</v>
      </c>
    </row>
    <row r="25" spans="1:61" x14ac:dyDescent="0.25">
      <c r="A25" t="s">
        <v>101</v>
      </c>
      <c r="C25">
        <f>IF(C$1=Hoja1!$D$1,1,IF(C$1="MUNDO",1,0))</f>
        <v>1</v>
      </c>
      <c r="D25">
        <f>IF(D$1=Hoja1!$D$1,1,IF(D$1="MUNDO",1,0))</f>
        <v>1</v>
      </c>
      <c r="E25">
        <f>IF(E$1=Hoja1!$D$1,1,IF(E$1="MUNDO",1,0))</f>
        <v>1</v>
      </c>
      <c r="F25">
        <f>IF(F$1=Hoja1!$D$1,1,IF(F$1="MUNDO",1,0))</f>
        <v>1</v>
      </c>
      <c r="G25">
        <f>IF(G$1=Hoja1!$D$1,1,IF(G$1="MUNDO",1,0))</f>
        <v>1</v>
      </c>
      <c r="H25">
        <f>IF(H$1=Hoja1!$D$1,1,IF(H$1="MUNDO",1,0))</f>
        <v>1</v>
      </c>
      <c r="I25">
        <f>IF(I$1=Hoja1!$D$1,1,IF(I$1="MUNDO",1,0))</f>
        <v>1</v>
      </c>
      <c r="J25">
        <f>IF(J$1=Hoja1!$D$1,1,IF(J$1="MUNDO",1,0))</f>
        <v>1</v>
      </c>
      <c r="K25">
        <f>IF(K$1=Hoja1!$D$1,1,IF(K$1="MUNDO",1,0))</f>
        <v>1</v>
      </c>
      <c r="L25">
        <f>IF(L$1=Hoja1!$D$1,1,IF(L$1="MUNDO",1,0))</f>
        <v>1</v>
      </c>
      <c r="M25">
        <f>IF(M$1=Hoja1!$D$1,1,IF(M$1="MUNDO",1,0))</f>
        <v>1</v>
      </c>
      <c r="N25">
        <f>IF(N$1=Hoja1!$D$1,1,IF(N$1="MUNDO",1,0))</f>
        <v>1</v>
      </c>
      <c r="O25">
        <f>IF(O$1=Hoja1!$D$1,1,IF(O$1="MUNDO",1,0))</f>
        <v>1</v>
      </c>
      <c r="P25">
        <f>IF(P$1=Hoja1!$D$1,1,IF(P$1="MUNDO",1,0))</f>
        <v>1</v>
      </c>
      <c r="Q25">
        <f>IF(Q$1=Hoja1!$D$1,1,IF(Q$1="MUNDO",1,0))</f>
        <v>1</v>
      </c>
      <c r="R25">
        <f>IF(R$1=Hoja1!$D$1,1,IF(R$1="MUNDO",1,0))</f>
        <v>1</v>
      </c>
      <c r="S25">
        <f>IF(S$1=Hoja1!$D$1,1,IF(S$1="MUNDO",1,0))</f>
        <v>1</v>
      </c>
      <c r="T25">
        <f>IF(T$1=Hoja1!$D$1,1,IF(T$1="MUNDO",1,0))</f>
        <v>1</v>
      </c>
      <c r="U25">
        <f>IF(U$1=Hoja1!$D$1,1,IF(U$1="MUNDO",1,0))</f>
        <v>1</v>
      </c>
      <c r="V25">
        <f>IF(V$1=Hoja1!$D$1,1,IF(V$1="MUNDO",1,0))</f>
        <v>1</v>
      </c>
      <c r="W25">
        <f>IF(W$1=Hoja1!$D$1,1,IF(W$1="MUNDO",1,0))</f>
        <v>1</v>
      </c>
      <c r="X25">
        <f>IF(X$1=Hoja1!$D$1,1,IF(X$1="MUNDO",1,0))</f>
        <v>1</v>
      </c>
      <c r="Y25">
        <f>IF(Y$1=Hoja1!$D$1,1,IF(Y$1="MUNDO",1,0))</f>
        <v>1</v>
      </c>
      <c r="Z25">
        <f>IF(Z$1=Hoja1!$D$1,1,IF(Z$1="MUNDO",1,0))</f>
        <v>1</v>
      </c>
      <c r="AA25">
        <f>IF(AA$1=Hoja1!$D$1,1,IF(AA$1="MUNDO",1,0))</f>
        <v>1</v>
      </c>
      <c r="AB25">
        <f>IF(AB$1=Hoja1!$D$1,1,IF(AB$1="MUNDO",1,0))</f>
        <v>1</v>
      </c>
      <c r="AC25">
        <f>IF(AC$1=Hoja1!$D$1,1,IF(AC$1="MUNDO",1,0))</f>
        <v>1</v>
      </c>
      <c r="AD25">
        <f>IF(AD$1=Hoja1!$D$1,1,IF(AD$1="MUNDO",1,0))</f>
        <v>1</v>
      </c>
      <c r="AE25">
        <f>IF(AE$1=Hoja1!$D$1,1,IF(AE$1="MUNDO",1,0))</f>
        <v>1</v>
      </c>
      <c r="AF25">
        <f>IF(AF$1=Hoja1!$D$1,1,IF(AF$1="MUNDO",1,0))</f>
        <v>1</v>
      </c>
      <c r="AG25">
        <f>IF(AG$1=Hoja1!$D$1,1,IF(AG$1="MUNDO",1,0))</f>
        <v>1</v>
      </c>
      <c r="AH25">
        <f>IF(AH$1=Hoja1!$D$1,1,IF(AH$1="MUNDO",1,0))</f>
        <v>1</v>
      </c>
      <c r="AI25">
        <f>IF(AI$1=Hoja1!$D$1,1,IF(AI$1="MUNDO",1,0))</f>
        <v>1</v>
      </c>
      <c r="AJ25">
        <f>IF(AJ$1=Hoja1!$D$1,1,IF(AJ$1="MUNDO",1,0))</f>
        <v>1</v>
      </c>
      <c r="AK25">
        <f>IF(AK$1=Hoja1!$D$1,1,IF(AK$1="MUNDO",1,0))</f>
        <v>1</v>
      </c>
      <c r="AL25">
        <f>IF(AL$1=Hoja1!$D$1,1,IF(AL$1="MUNDO",1,0))</f>
        <v>1</v>
      </c>
      <c r="AM25">
        <f>IF(AM$1=Hoja1!$D$1,1,IF(AM$1="MUNDO",1,0))</f>
        <v>1</v>
      </c>
      <c r="AN25">
        <f>IF(AN$1=Hoja1!$D$1,1,IF(AN$1="MUNDO",1,0))</f>
        <v>1</v>
      </c>
      <c r="AO25">
        <f>IF(AO$1=Hoja1!$D$1,1,IF(AO$1="MUNDO",1,0))</f>
        <v>1</v>
      </c>
      <c r="AP25">
        <f>IF(AP$1=Hoja1!$D$1,1,IF(AP$1="MUNDO",1,0))</f>
        <v>1</v>
      </c>
      <c r="AQ25">
        <f>IF(AQ$1=Hoja1!$D$1,1,IF(AQ$1="MUNDO",1,0))</f>
        <v>1</v>
      </c>
      <c r="AR25">
        <f>IF(AR$1=Hoja1!$D$1,1,IF(AR$1="MUNDO",1,0))</f>
        <v>1</v>
      </c>
      <c r="AS25">
        <f>IF(AS$1=Hoja1!$D$1,1,IF(AS$1="MUNDO",1,0))</f>
        <v>1</v>
      </c>
      <c r="AT25">
        <f>IF(AT$1=Hoja1!$D$1,1,IF(AT$1="MUNDO",1,0))</f>
        <v>1</v>
      </c>
      <c r="AU25">
        <f>IF(AU$1=Hoja1!$D$1,1,IF(AU$1="MUNDO",1,0))</f>
        <v>1</v>
      </c>
      <c r="AV25">
        <f>IF(AV$1=Hoja1!$D$1,1,IF(AV$1="MUNDO",1,0))</f>
        <v>1</v>
      </c>
      <c r="AW25">
        <f>IF(AW$1=Hoja1!$D$1,1,IF(AW$1="MUNDO",1,0))</f>
        <v>1</v>
      </c>
      <c r="AX25">
        <f>IF(AX$1=Hoja1!$D$1,1,IF(AX$1="MUNDO",1,0))</f>
        <v>1</v>
      </c>
      <c r="AY25">
        <f>IF(AY$1=Hoja1!$D$1,1,IF(AY$1="MUNDO",1,0))</f>
        <v>1</v>
      </c>
      <c r="AZ25">
        <f>IF(AZ$1=Hoja1!$D$1,1,IF(AZ$1="MUNDO",1,0))</f>
        <v>1</v>
      </c>
      <c r="BA25">
        <f>IF(BA$1=Hoja1!$D$1,1,IF(BA$1="MUNDO",1,0))</f>
        <v>1</v>
      </c>
      <c r="BB25">
        <f>IF(BB$1=Hoja1!$D$1,1,IF(BB$1="MUNDO",1,0))</f>
        <v>1</v>
      </c>
      <c r="BC25">
        <f>IF(BC$1=Hoja1!$D$1,1,IF(BC$1="MUNDO",1,0))</f>
        <v>1</v>
      </c>
      <c r="BD25">
        <f>IF(BD$1=Hoja1!$D$1,1,IF(BD$1="MUNDO",1,0))</f>
        <v>1</v>
      </c>
      <c r="BE25">
        <f>IF(BE$1=Hoja1!$D$1,1,IF(BE$1="MUNDO",1,0))</f>
        <v>1</v>
      </c>
      <c r="BF25">
        <f>IF(BF$1=Hoja1!$D$1,1,IF(BF$1="MUNDO",1,0))</f>
        <v>1</v>
      </c>
      <c r="BG25">
        <f>IF(BG$1=Hoja1!$D$1,1,IF(BG$1="MUNDO",1,0))</f>
        <v>1</v>
      </c>
      <c r="BH25">
        <f>IF(BH$1=Hoja1!$D$1,1,IF(BH$1="MUNDO",1,0))</f>
        <v>1</v>
      </c>
      <c r="BI25">
        <f>IF(BI$1=Hoja1!$D$1,1,IF(BI$1="MUNDO",1,0))</f>
        <v>1</v>
      </c>
    </row>
    <row r="26" spans="1:61" x14ac:dyDescent="0.25">
      <c r="A26" t="s">
        <v>102</v>
      </c>
      <c r="C26">
        <f>IF(C$1=Hoja1!$D$1,1,IF(C$1="MUNDO",1,0))</f>
        <v>1</v>
      </c>
      <c r="D26">
        <f>IF(D$1=Hoja1!$D$1,1,IF(D$1="MUNDO",1,0))</f>
        <v>1</v>
      </c>
      <c r="E26">
        <f>IF(E$1=Hoja1!$D$1,1,IF(E$1="MUNDO",1,0))</f>
        <v>1</v>
      </c>
      <c r="F26">
        <f>IF(F$1=Hoja1!$D$1,1,IF(F$1="MUNDO",1,0))</f>
        <v>1</v>
      </c>
      <c r="G26">
        <f>IF(G$1=Hoja1!$D$1,1,IF(G$1="MUNDO",1,0))</f>
        <v>1</v>
      </c>
      <c r="H26">
        <f>IF(H$1=Hoja1!$D$1,1,IF(H$1="MUNDO",1,0))</f>
        <v>1</v>
      </c>
      <c r="I26">
        <f>IF(I$1=Hoja1!$D$1,1,IF(I$1="MUNDO",1,0))</f>
        <v>1</v>
      </c>
      <c r="J26">
        <f>IF(J$1=Hoja1!$D$1,1,IF(J$1="MUNDO",1,0))</f>
        <v>1</v>
      </c>
      <c r="K26">
        <f>IF(K$1=Hoja1!$D$1,1,IF(K$1="MUNDO",1,0))</f>
        <v>1</v>
      </c>
      <c r="L26">
        <f>IF(L$1=Hoja1!$D$1,1,IF(L$1="MUNDO",1,0))</f>
        <v>1</v>
      </c>
      <c r="M26">
        <f>IF(M$1=Hoja1!$D$1,1,IF(M$1="MUNDO",1,0))</f>
        <v>1</v>
      </c>
      <c r="N26">
        <f>IF(N$1=Hoja1!$D$1,1,IF(N$1="MUNDO",1,0))</f>
        <v>1</v>
      </c>
      <c r="O26">
        <f>IF(O$1=Hoja1!$D$1,1,IF(O$1="MUNDO",1,0))</f>
        <v>1</v>
      </c>
      <c r="P26">
        <f>IF(P$1=Hoja1!$D$1,1,IF(P$1="MUNDO",1,0))</f>
        <v>1</v>
      </c>
      <c r="Q26">
        <f>IF(Q$1=Hoja1!$D$1,1,IF(Q$1="MUNDO",1,0))</f>
        <v>1</v>
      </c>
      <c r="R26">
        <f>IF(R$1=Hoja1!$D$1,1,IF(R$1="MUNDO",1,0))</f>
        <v>1</v>
      </c>
      <c r="S26">
        <f>IF(S$1=Hoja1!$D$1,1,IF(S$1="MUNDO",1,0))</f>
        <v>1</v>
      </c>
      <c r="T26">
        <f>IF(T$1=Hoja1!$D$1,1,IF(T$1="MUNDO",1,0))</f>
        <v>1</v>
      </c>
      <c r="U26">
        <f>IF(U$1=Hoja1!$D$1,1,IF(U$1="MUNDO",1,0))</f>
        <v>1</v>
      </c>
      <c r="V26">
        <f>IF(V$1=Hoja1!$D$1,1,IF(V$1="MUNDO",1,0))</f>
        <v>1</v>
      </c>
      <c r="W26">
        <f>IF(W$1=Hoja1!$D$1,1,IF(W$1="MUNDO",1,0))</f>
        <v>1</v>
      </c>
      <c r="X26">
        <f>IF(X$1=Hoja1!$D$1,1,IF(X$1="MUNDO",1,0))</f>
        <v>1</v>
      </c>
      <c r="Y26">
        <f>IF(Y$1=Hoja1!$D$1,1,IF(Y$1="MUNDO",1,0))</f>
        <v>1</v>
      </c>
      <c r="Z26">
        <f>IF(Z$1=Hoja1!$D$1,1,IF(Z$1="MUNDO",1,0))</f>
        <v>1</v>
      </c>
      <c r="AA26">
        <f>IF(AA$1=Hoja1!$D$1,1,IF(AA$1="MUNDO",1,0))</f>
        <v>1</v>
      </c>
      <c r="AB26">
        <f>IF(AB$1=Hoja1!$D$1,1,IF(AB$1="MUNDO",1,0))</f>
        <v>1</v>
      </c>
      <c r="AC26">
        <f>IF(AC$1=Hoja1!$D$1,1,IF(AC$1="MUNDO",1,0))</f>
        <v>1</v>
      </c>
      <c r="AD26">
        <f>IF(AD$1=Hoja1!$D$1,1,IF(AD$1="MUNDO",1,0))</f>
        <v>1</v>
      </c>
      <c r="AE26">
        <f>IF(AE$1=Hoja1!$D$1,1,IF(AE$1="MUNDO",1,0))</f>
        <v>1</v>
      </c>
      <c r="AF26">
        <f>IF(AF$1=Hoja1!$D$1,1,IF(AF$1="MUNDO",1,0))</f>
        <v>1</v>
      </c>
      <c r="AG26">
        <f>IF(AG$1=Hoja1!$D$1,1,IF(AG$1="MUNDO",1,0))</f>
        <v>1</v>
      </c>
      <c r="AH26">
        <f>IF(AH$1=Hoja1!$D$1,1,IF(AH$1="MUNDO",1,0))</f>
        <v>1</v>
      </c>
      <c r="AI26">
        <f>IF(AI$1=Hoja1!$D$1,1,IF(AI$1="MUNDO",1,0))</f>
        <v>1</v>
      </c>
      <c r="AJ26">
        <f>IF(AJ$1=Hoja1!$D$1,1,IF(AJ$1="MUNDO",1,0))</f>
        <v>1</v>
      </c>
      <c r="AK26">
        <f>IF(AK$1=Hoja1!$D$1,1,IF(AK$1="MUNDO",1,0))</f>
        <v>1</v>
      </c>
      <c r="AL26">
        <f>IF(AL$1=Hoja1!$D$1,1,IF(AL$1="MUNDO",1,0))</f>
        <v>1</v>
      </c>
      <c r="AM26">
        <f>IF(AM$1=Hoja1!$D$1,1,IF(AM$1="MUNDO",1,0))</f>
        <v>1</v>
      </c>
      <c r="AN26">
        <f>IF(AN$1=Hoja1!$D$1,1,IF(AN$1="MUNDO",1,0))</f>
        <v>1</v>
      </c>
      <c r="AO26">
        <f>IF(AO$1=Hoja1!$D$1,1,IF(AO$1="MUNDO",1,0))</f>
        <v>1</v>
      </c>
      <c r="AP26">
        <f>IF(AP$1=Hoja1!$D$1,1,IF(AP$1="MUNDO",1,0))</f>
        <v>1</v>
      </c>
      <c r="AQ26">
        <f>IF(AQ$1=Hoja1!$D$1,1,IF(AQ$1="MUNDO",1,0))</f>
        <v>1</v>
      </c>
      <c r="AR26">
        <f>IF(AR$1=Hoja1!$D$1,1,IF(AR$1="MUNDO",1,0))</f>
        <v>1</v>
      </c>
      <c r="AS26">
        <f>IF(AS$1=Hoja1!$D$1,1,IF(AS$1="MUNDO",1,0))</f>
        <v>1</v>
      </c>
      <c r="AT26">
        <f>IF(AT$1=Hoja1!$D$1,1,IF(AT$1="MUNDO",1,0))</f>
        <v>1</v>
      </c>
      <c r="AU26">
        <f>IF(AU$1=Hoja1!$D$1,1,IF(AU$1="MUNDO",1,0))</f>
        <v>1</v>
      </c>
      <c r="AV26">
        <f>IF(AV$1=Hoja1!$D$1,1,IF(AV$1="MUNDO",1,0))</f>
        <v>1</v>
      </c>
      <c r="AW26">
        <f>IF(AW$1=Hoja1!$D$1,1,IF(AW$1="MUNDO",1,0))</f>
        <v>1</v>
      </c>
      <c r="AX26">
        <f>IF(AX$1=Hoja1!$D$1,1,IF(AX$1="MUNDO",1,0))</f>
        <v>1</v>
      </c>
      <c r="AY26">
        <f>IF(AY$1=Hoja1!$D$1,1,IF(AY$1="MUNDO",1,0))</f>
        <v>1</v>
      </c>
      <c r="AZ26">
        <f>IF(AZ$1=Hoja1!$D$1,1,IF(AZ$1="MUNDO",1,0))</f>
        <v>1</v>
      </c>
      <c r="BA26">
        <f>IF(BA$1=Hoja1!$D$1,1,IF(BA$1="MUNDO",1,0))</f>
        <v>1</v>
      </c>
      <c r="BB26">
        <f>IF(BB$1=Hoja1!$D$1,1,IF(BB$1="MUNDO",1,0))</f>
        <v>1</v>
      </c>
      <c r="BC26">
        <f>IF(BC$1=Hoja1!$D$1,1,IF(BC$1="MUNDO",1,0))</f>
        <v>1</v>
      </c>
      <c r="BD26">
        <f>IF(BD$1=Hoja1!$D$1,1,IF(BD$1="MUNDO",1,0))</f>
        <v>1</v>
      </c>
      <c r="BE26">
        <f>IF(BE$1=Hoja1!$D$1,1,IF(BE$1="MUNDO",1,0))</f>
        <v>1</v>
      </c>
      <c r="BF26">
        <f>IF(BF$1=Hoja1!$D$1,1,IF(BF$1="MUNDO",1,0))</f>
        <v>1</v>
      </c>
      <c r="BG26">
        <f>IF(BG$1=Hoja1!$D$1,1,IF(BG$1="MUNDO",1,0))</f>
        <v>1</v>
      </c>
      <c r="BH26">
        <f>IF(BH$1=Hoja1!$D$1,1,IF(BH$1="MUNDO",1,0))</f>
        <v>1</v>
      </c>
      <c r="BI26">
        <f>IF(BI$1=Hoja1!$D$1,1,IF(BI$1="MUNDO",1,0))</f>
        <v>1</v>
      </c>
    </row>
    <row r="27" spans="1:61" x14ac:dyDescent="0.25">
      <c r="A27" t="s">
        <v>103</v>
      </c>
      <c r="C27">
        <f>IF(C$1=Hoja1!$D$1,1,IF(C$1="MUNDO",1,0))</f>
        <v>1</v>
      </c>
      <c r="D27">
        <f>IF(D$1=Hoja1!$D$1,1,IF(D$1="MUNDO",1,0))</f>
        <v>1</v>
      </c>
      <c r="E27">
        <f>IF(E$1=Hoja1!$D$1,1,IF(E$1="MUNDO",1,0))</f>
        <v>1</v>
      </c>
      <c r="F27">
        <f>IF(F$1=Hoja1!$D$1,1,IF(F$1="MUNDO",1,0))</f>
        <v>1</v>
      </c>
      <c r="G27">
        <f>IF(G$1=Hoja1!$D$1,1,IF(G$1="MUNDO",1,0))</f>
        <v>1</v>
      </c>
      <c r="H27">
        <f>IF(H$1=Hoja1!$D$1,1,IF(H$1="MUNDO",1,0))</f>
        <v>1</v>
      </c>
      <c r="I27">
        <f>IF(I$1=Hoja1!$D$1,1,IF(I$1="MUNDO",1,0))</f>
        <v>1</v>
      </c>
      <c r="J27">
        <f>IF(J$1=Hoja1!$D$1,1,IF(J$1="MUNDO",1,0))</f>
        <v>1</v>
      </c>
      <c r="K27">
        <f>IF(K$1=Hoja1!$D$1,1,IF(K$1="MUNDO",1,0))</f>
        <v>1</v>
      </c>
      <c r="L27">
        <f>IF(L$1=Hoja1!$D$1,1,IF(L$1="MUNDO",1,0))</f>
        <v>1</v>
      </c>
      <c r="M27">
        <f>IF(M$1=Hoja1!$D$1,1,IF(M$1="MUNDO",1,0))</f>
        <v>1</v>
      </c>
      <c r="N27">
        <f>IF(N$1=Hoja1!$D$1,1,IF(N$1="MUNDO",1,0))</f>
        <v>1</v>
      </c>
      <c r="O27">
        <f>IF(O$1=Hoja1!$D$1,1,IF(O$1="MUNDO",1,0))</f>
        <v>1</v>
      </c>
      <c r="P27">
        <f>IF(P$1=Hoja1!$D$1,1,IF(P$1="MUNDO",1,0))</f>
        <v>1</v>
      </c>
      <c r="Q27">
        <f>IF(Q$1=Hoja1!$D$1,1,IF(Q$1="MUNDO",1,0))</f>
        <v>1</v>
      </c>
      <c r="R27">
        <f>IF(R$1=Hoja1!$D$1,1,IF(R$1="MUNDO",1,0))</f>
        <v>1</v>
      </c>
      <c r="S27">
        <f>IF(S$1=Hoja1!$D$1,1,IF(S$1="MUNDO",1,0))</f>
        <v>1</v>
      </c>
      <c r="T27">
        <f>IF(T$1=Hoja1!$D$1,1,IF(T$1="MUNDO",1,0))</f>
        <v>1</v>
      </c>
      <c r="U27">
        <f>IF(U$1=Hoja1!$D$1,1,IF(U$1="MUNDO",1,0))</f>
        <v>1</v>
      </c>
      <c r="V27">
        <f>IF(V$1=Hoja1!$D$1,1,IF(V$1="MUNDO",1,0))</f>
        <v>1</v>
      </c>
      <c r="W27">
        <f>IF(W$1=Hoja1!$D$1,1,IF(W$1="MUNDO",1,0))</f>
        <v>1</v>
      </c>
      <c r="X27">
        <f>IF(X$1=Hoja1!$D$1,1,IF(X$1="MUNDO",1,0))</f>
        <v>1</v>
      </c>
      <c r="Y27">
        <f>IF(Y$1=Hoja1!$D$1,1,IF(Y$1="MUNDO",1,0))</f>
        <v>1</v>
      </c>
      <c r="Z27">
        <f>IF(Z$1=Hoja1!$D$1,1,IF(Z$1="MUNDO",1,0))</f>
        <v>1</v>
      </c>
      <c r="AA27">
        <f>IF(AA$1=Hoja1!$D$1,1,IF(AA$1="MUNDO",1,0))</f>
        <v>1</v>
      </c>
      <c r="AB27">
        <f>IF(AB$1=Hoja1!$D$1,1,IF(AB$1="MUNDO",1,0))</f>
        <v>1</v>
      </c>
      <c r="AC27">
        <f>IF(AC$1=Hoja1!$D$1,1,IF(AC$1="MUNDO",1,0))</f>
        <v>1</v>
      </c>
      <c r="AD27">
        <f>IF(AD$1=Hoja1!$D$1,1,IF(AD$1="MUNDO",1,0))</f>
        <v>1</v>
      </c>
      <c r="AE27">
        <f>IF(AE$1=Hoja1!$D$1,1,IF(AE$1="MUNDO",1,0))</f>
        <v>1</v>
      </c>
      <c r="AF27">
        <f>IF(AF$1=Hoja1!$D$1,1,IF(AF$1="MUNDO",1,0))</f>
        <v>1</v>
      </c>
      <c r="AG27">
        <f>IF(AG$1=Hoja1!$D$1,1,IF(AG$1="MUNDO",1,0))</f>
        <v>1</v>
      </c>
      <c r="AH27">
        <f>IF(AH$1=Hoja1!$D$1,1,IF(AH$1="MUNDO",1,0))</f>
        <v>1</v>
      </c>
      <c r="AI27">
        <f>IF(AI$1=Hoja1!$D$1,1,IF(AI$1="MUNDO",1,0))</f>
        <v>1</v>
      </c>
      <c r="AJ27">
        <f>IF(AJ$1=Hoja1!$D$1,1,IF(AJ$1="MUNDO",1,0))</f>
        <v>1</v>
      </c>
      <c r="AK27">
        <f>IF(AK$1=Hoja1!$D$1,1,IF(AK$1="MUNDO",1,0))</f>
        <v>1</v>
      </c>
      <c r="AL27">
        <f>IF(AL$1=Hoja1!$D$1,1,IF(AL$1="MUNDO",1,0))</f>
        <v>1</v>
      </c>
      <c r="AM27">
        <f>IF(AM$1=Hoja1!$D$1,1,IF(AM$1="MUNDO",1,0))</f>
        <v>1</v>
      </c>
      <c r="AN27">
        <f>IF(AN$1=Hoja1!$D$1,1,IF(AN$1="MUNDO",1,0))</f>
        <v>1</v>
      </c>
      <c r="AO27">
        <f>IF(AO$1=Hoja1!$D$1,1,IF(AO$1="MUNDO",1,0))</f>
        <v>1</v>
      </c>
      <c r="AP27">
        <f>IF(AP$1=Hoja1!$D$1,1,IF(AP$1="MUNDO",1,0))</f>
        <v>1</v>
      </c>
      <c r="AQ27">
        <f>IF(AQ$1=Hoja1!$D$1,1,IF(AQ$1="MUNDO",1,0))</f>
        <v>1</v>
      </c>
      <c r="AR27">
        <f>IF(AR$1=Hoja1!$D$1,1,IF(AR$1="MUNDO",1,0))</f>
        <v>1</v>
      </c>
      <c r="AS27">
        <f>IF(AS$1=Hoja1!$D$1,1,IF(AS$1="MUNDO",1,0))</f>
        <v>1</v>
      </c>
      <c r="AT27">
        <f>IF(AT$1=Hoja1!$D$1,1,IF(AT$1="MUNDO",1,0))</f>
        <v>1</v>
      </c>
      <c r="AU27">
        <f>IF(AU$1=Hoja1!$D$1,1,IF(AU$1="MUNDO",1,0))</f>
        <v>1</v>
      </c>
      <c r="AV27">
        <f>IF(AV$1=Hoja1!$D$1,1,IF(AV$1="MUNDO",1,0))</f>
        <v>1</v>
      </c>
      <c r="AW27">
        <f>IF(AW$1=Hoja1!$D$1,1,IF(AW$1="MUNDO",1,0))</f>
        <v>1</v>
      </c>
      <c r="AX27">
        <f>IF(AX$1=Hoja1!$D$1,1,IF(AX$1="MUNDO",1,0))</f>
        <v>1</v>
      </c>
      <c r="AY27">
        <f>IF(AY$1=Hoja1!$D$1,1,IF(AY$1="MUNDO",1,0))</f>
        <v>1</v>
      </c>
      <c r="AZ27">
        <f>IF(AZ$1=Hoja1!$D$1,1,IF(AZ$1="MUNDO",1,0))</f>
        <v>1</v>
      </c>
      <c r="BA27">
        <f>IF(BA$1=Hoja1!$D$1,1,IF(BA$1="MUNDO",1,0))</f>
        <v>1</v>
      </c>
      <c r="BB27">
        <f>IF(BB$1=Hoja1!$D$1,1,IF(BB$1="MUNDO",1,0))</f>
        <v>1</v>
      </c>
      <c r="BC27">
        <f>IF(BC$1=Hoja1!$D$1,1,IF(BC$1="MUNDO",1,0))</f>
        <v>1</v>
      </c>
      <c r="BD27">
        <f>IF(BD$1=Hoja1!$D$1,1,IF(BD$1="MUNDO",1,0))</f>
        <v>1</v>
      </c>
      <c r="BE27">
        <f>IF(BE$1=Hoja1!$D$1,1,IF(BE$1="MUNDO",1,0))</f>
        <v>1</v>
      </c>
      <c r="BF27">
        <f>IF(BF$1=Hoja1!$D$1,1,IF(BF$1="MUNDO",1,0))</f>
        <v>1</v>
      </c>
      <c r="BG27">
        <f>IF(BG$1=Hoja1!$D$1,1,IF(BG$1="MUNDO",1,0))</f>
        <v>1</v>
      </c>
      <c r="BH27">
        <f>IF(BH$1=Hoja1!$D$1,1,IF(BH$1="MUNDO",1,0))</f>
        <v>1</v>
      </c>
      <c r="BI27">
        <f>IF(BI$1=Hoja1!$D$1,1,IF(BI$1="MUNDO",1,0))</f>
        <v>1</v>
      </c>
    </row>
    <row r="28" spans="1:61" x14ac:dyDescent="0.25">
      <c r="A28" t="s">
        <v>104</v>
      </c>
      <c r="C28">
        <f>IF(C$1=Hoja1!$D$1,1,IF(C$1="MUNDO",1,0))</f>
        <v>1</v>
      </c>
      <c r="D28">
        <f>IF(D$1=Hoja1!$D$1,1,IF(D$1="MUNDO",1,0))</f>
        <v>1</v>
      </c>
      <c r="E28">
        <f>IF(E$1=Hoja1!$D$1,1,IF(E$1="MUNDO",1,0))</f>
        <v>1</v>
      </c>
      <c r="F28">
        <f>IF(F$1=Hoja1!$D$1,1,IF(F$1="MUNDO",1,0))</f>
        <v>1</v>
      </c>
      <c r="G28">
        <f>IF(G$1=Hoja1!$D$1,1,IF(G$1="MUNDO",1,0))</f>
        <v>1</v>
      </c>
      <c r="H28">
        <f>IF(H$1=Hoja1!$D$1,1,IF(H$1="MUNDO",1,0))</f>
        <v>1</v>
      </c>
      <c r="I28">
        <f>IF(I$1=Hoja1!$D$1,1,IF(I$1="MUNDO",1,0))</f>
        <v>1</v>
      </c>
      <c r="J28">
        <f>IF(J$1=Hoja1!$D$1,1,IF(J$1="MUNDO",1,0))</f>
        <v>1</v>
      </c>
      <c r="K28">
        <f>IF(K$1=Hoja1!$D$1,1,IF(K$1="MUNDO",1,0))</f>
        <v>1</v>
      </c>
      <c r="L28">
        <f>IF(L$1=Hoja1!$D$1,1,IF(L$1="MUNDO",1,0))</f>
        <v>1</v>
      </c>
      <c r="M28">
        <f>IF(M$1=Hoja1!$D$1,1,IF(M$1="MUNDO",1,0))</f>
        <v>1</v>
      </c>
      <c r="N28">
        <f>IF(N$1=Hoja1!$D$1,1,IF(N$1="MUNDO",1,0))</f>
        <v>1</v>
      </c>
      <c r="O28">
        <f>IF(O$1=Hoja1!$D$1,1,IF(O$1="MUNDO",1,0))</f>
        <v>1</v>
      </c>
      <c r="P28">
        <f>IF(P$1=Hoja1!$D$1,1,IF(P$1="MUNDO",1,0))</f>
        <v>1</v>
      </c>
      <c r="Q28">
        <f>IF(Q$1=Hoja1!$D$1,1,IF(Q$1="MUNDO",1,0))</f>
        <v>1</v>
      </c>
      <c r="R28">
        <f>IF(R$1=Hoja1!$D$1,1,IF(R$1="MUNDO",1,0))</f>
        <v>1</v>
      </c>
      <c r="S28">
        <f>IF(S$1=Hoja1!$D$1,1,IF(S$1="MUNDO",1,0))</f>
        <v>1</v>
      </c>
      <c r="T28">
        <f>IF(T$1=Hoja1!$D$1,1,IF(T$1="MUNDO",1,0))</f>
        <v>1</v>
      </c>
      <c r="U28">
        <f>IF(U$1=Hoja1!$D$1,1,IF(U$1="MUNDO",1,0))</f>
        <v>1</v>
      </c>
      <c r="V28">
        <f>IF(V$1=Hoja1!$D$1,1,IF(V$1="MUNDO",1,0))</f>
        <v>1</v>
      </c>
      <c r="W28">
        <f>IF(W$1=Hoja1!$D$1,1,IF(W$1="MUNDO",1,0))</f>
        <v>1</v>
      </c>
      <c r="X28">
        <f>IF(X$1=Hoja1!$D$1,1,IF(X$1="MUNDO",1,0))</f>
        <v>1</v>
      </c>
      <c r="Y28">
        <f>IF(Y$1=Hoja1!$D$1,1,IF(Y$1="MUNDO",1,0))</f>
        <v>1</v>
      </c>
      <c r="Z28">
        <f>IF(Z$1=Hoja1!$D$1,1,IF(Z$1="MUNDO",1,0))</f>
        <v>1</v>
      </c>
      <c r="AA28">
        <f>IF(AA$1=Hoja1!$D$1,1,IF(AA$1="MUNDO",1,0))</f>
        <v>1</v>
      </c>
      <c r="AB28">
        <f>IF(AB$1=Hoja1!$D$1,1,IF(AB$1="MUNDO",1,0))</f>
        <v>1</v>
      </c>
      <c r="AC28">
        <f>IF(AC$1=Hoja1!$D$1,1,IF(AC$1="MUNDO",1,0))</f>
        <v>1</v>
      </c>
      <c r="AD28">
        <f>IF(AD$1=Hoja1!$D$1,1,IF(AD$1="MUNDO",1,0))</f>
        <v>1</v>
      </c>
      <c r="AE28">
        <f>IF(AE$1=Hoja1!$D$1,1,IF(AE$1="MUNDO",1,0))</f>
        <v>1</v>
      </c>
      <c r="AF28">
        <f>IF(AF$1=Hoja1!$D$1,1,IF(AF$1="MUNDO",1,0))</f>
        <v>1</v>
      </c>
      <c r="AG28">
        <f>IF(AG$1=Hoja1!$D$1,1,IF(AG$1="MUNDO",1,0))</f>
        <v>1</v>
      </c>
      <c r="AH28">
        <f>IF(AH$1=Hoja1!$D$1,1,IF(AH$1="MUNDO",1,0))</f>
        <v>1</v>
      </c>
      <c r="AI28">
        <f>IF(AI$1=Hoja1!$D$1,1,IF(AI$1="MUNDO",1,0))</f>
        <v>1</v>
      </c>
      <c r="AJ28">
        <f>IF(AJ$1=Hoja1!$D$1,1,IF(AJ$1="MUNDO",1,0))</f>
        <v>1</v>
      </c>
      <c r="AK28">
        <f>IF(AK$1=Hoja1!$D$1,1,IF(AK$1="MUNDO",1,0))</f>
        <v>1</v>
      </c>
      <c r="AL28">
        <f>IF(AL$1=Hoja1!$D$1,1,IF(AL$1="MUNDO",1,0))</f>
        <v>1</v>
      </c>
      <c r="AM28">
        <f>IF(AM$1=Hoja1!$D$1,1,IF(AM$1="MUNDO",1,0))</f>
        <v>1</v>
      </c>
      <c r="AN28">
        <f>IF(AN$1=Hoja1!$D$1,1,IF(AN$1="MUNDO",1,0))</f>
        <v>1</v>
      </c>
      <c r="AO28">
        <f>IF(AO$1=Hoja1!$D$1,1,IF(AO$1="MUNDO",1,0))</f>
        <v>1</v>
      </c>
      <c r="AP28">
        <f>IF(AP$1=Hoja1!$D$1,1,IF(AP$1="MUNDO",1,0))</f>
        <v>1</v>
      </c>
      <c r="AQ28">
        <f>IF(AQ$1=Hoja1!$D$1,1,IF(AQ$1="MUNDO",1,0))</f>
        <v>1</v>
      </c>
      <c r="AR28">
        <f>IF(AR$1=Hoja1!$D$1,1,IF(AR$1="MUNDO",1,0))</f>
        <v>1</v>
      </c>
      <c r="AS28">
        <f>IF(AS$1=Hoja1!$D$1,1,IF(AS$1="MUNDO",1,0))</f>
        <v>1</v>
      </c>
      <c r="AT28">
        <f>IF(AT$1=Hoja1!$D$1,1,IF(AT$1="MUNDO",1,0))</f>
        <v>1</v>
      </c>
      <c r="AU28">
        <f>IF(AU$1=Hoja1!$D$1,1,IF(AU$1="MUNDO",1,0))</f>
        <v>1</v>
      </c>
      <c r="AV28">
        <f>IF(AV$1=Hoja1!$D$1,1,IF(AV$1="MUNDO",1,0))</f>
        <v>1</v>
      </c>
      <c r="AW28">
        <f>IF(AW$1=Hoja1!$D$1,1,IF(AW$1="MUNDO",1,0))</f>
        <v>1</v>
      </c>
      <c r="AX28">
        <f>IF(AX$1=Hoja1!$D$1,1,IF(AX$1="MUNDO",1,0))</f>
        <v>1</v>
      </c>
      <c r="AY28">
        <f>IF(AY$1=Hoja1!$D$1,1,IF(AY$1="MUNDO",1,0))</f>
        <v>1</v>
      </c>
      <c r="AZ28">
        <f>IF(AZ$1=Hoja1!$D$1,1,IF(AZ$1="MUNDO",1,0))</f>
        <v>1</v>
      </c>
      <c r="BA28">
        <f>IF(BA$1=Hoja1!$D$1,1,IF(BA$1="MUNDO",1,0))</f>
        <v>1</v>
      </c>
      <c r="BB28">
        <f>IF(BB$1=Hoja1!$D$1,1,IF(BB$1="MUNDO",1,0))</f>
        <v>1</v>
      </c>
      <c r="BC28">
        <f>IF(BC$1=Hoja1!$D$1,1,IF(BC$1="MUNDO",1,0))</f>
        <v>1</v>
      </c>
      <c r="BD28">
        <f>IF(BD$1=Hoja1!$D$1,1,IF(BD$1="MUNDO",1,0))</f>
        <v>1</v>
      </c>
      <c r="BE28">
        <f>IF(BE$1=Hoja1!$D$1,1,IF(BE$1="MUNDO",1,0))</f>
        <v>1</v>
      </c>
      <c r="BF28">
        <f>IF(BF$1=Hoja1!$D$1,1,IF(BF$1="MUNDO",1,0))</f>
        <v>1</v>
      </c>
      <c r="BG28">
        <f>IF(BG$1=Hoja1!$D$1,1,IF(BG$1="MUNDO",1,0))</f>
        <v>1</v>
      </c>
      <c r="BH28">
        <f>IF(BH$1=Hoja1!$D$1,1,IF(BH$1="MUNDO",1,0))</f>
        <v>1</v>
      </c>
      <c r="BI28">
        <f>IF(BI$1=Hoja1!$D$1,1,IF(BI$1="MUNDO",1,0))</f>
        <v>1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BI28"/>
  <sheetViews>
    <sheetView workbookViewId="0">
      <selection activeCell="C7" sqref="C7"/>
    </sheetView>
  </sheetViews>
  <sheetFormatPr baseColWidth="10" defaultRowHeight="15" x14ac:dyDescent="0.25"/>
  <sheetData>
    <row r="1" spans="1:61" x14ac:dyDescent="0.25">
      <c r="C1" t="s">
        <v>175</v>
      </c>
      <c r="D1" t="s">
        <v>175</v>
      </c>
      <c r="E1" t="s">
        <v>175</v>
      </c>
      <c r="F1" t="s">
        <v>175</v>
      </c>
      <c r="G1" t="s">
        <v>175</v>
      </c>
      <c r="H1" t="s">
        <v>176</v>
      </c>
      <c r="I1" t="s">
        <v>176</v>
      </c>
      <c r="J1" t="s">
        <v>175</v>
      </c>
      <c r="K1" t="s">
        <v>176</v>
      </c>
      <c r="L1" t="s">
        <v>176</v>
      </c>
      <c r="M1" t="s">
        <v>176</v>
      </c>
      <c r="N1" t="s">
        <v>176</v>
      </c>
      <c r="O1" t="s">
        <v>176</v>
      </c>
      <c r="P1" t="s">
        <v>175</v>
      </c>
      <c r="Q1" t="s">
        <v>175</v>
      </c>
      <c r="R1" t="s">
        <v>176</v>
      </c>
      <c r="S1" t="s">
        <v>176</v>
      </c>
      <c r="T1" t="s">
        <v>176</v>
      </c>
      <c r="U1" t="s">
        <v>176</v>
      </c>
      <c r="V1" t="s">
        <v>176</v>
      </c>
      <c r="W1" t="s">
        <v>176</v>
      </c>
      <c r="X1" t="s">
        <v>176</v>
      </c>
      <c r="Y1" t="s">
        <v>176</v>
      </c>
      <c r="Z1" t="s">
        <v>175</v>
      </c>
      <c r="AA1" t="s">
        <v>175</v>
      </c>
      <c r="AB1" t="s">
        <v>175</v>
      </c>
      <c r="AC1" t="s">
        <v>175</v>
      </c>
      <c r="AD1" t="s">
        <v>175</v>
      </c>
      <c r="AE1" t="s">
        <v>175</v>
      </c>
      <c r="AF1" t="s">
        <v>176</v>
      </c>
      <c r="AG1" t="s">
        <v>175</v>
      </c>
      <c r="AH1" t="s">
        <v>175</v>
      </c>
      <c r="AI1" t="s">
        <v>175</v>
      </c>
      <c r="AJ1" t="s">
        <v>175</v>
      </c>
      <c r="AK1" t="s">
        <v>175</v>
      </c>
      <c r="AL1" t="s">
        <v>175</v>
      </c>
      <c r="AM1" t="s">
        <v>175</v>
      </c>
      <c r="AN1" t="s">
        <v>175</v>
      </c>
      <c r="AO1" t="s">
        <v>175</v>
      </c>
      <c r="AP1" t="s">
        <v>175</v>
      </c>
      <c r="AQ1" t="s">
        <v>176</v>
      </c>
      <c r="AR1" t="s">
        <v>175</v>
      </c>
      <c r="AS1" t="s">
        <v>176</v>
      </c>
      <c r="AT1" t="s">
        <v>176</v>
      </c>
      <c r="AU1" t="s">
        <v>176</v>
      </c>
      <c r="AV1" t="s">
        <v>176</v>
      </c>
      <c r="AW1" t="s">
        <v>176</v>
      </c>
      <c r="AX1" t="s">
        <v>176</v>
      </c>
      <c r="AY1" t="s">
        <v>176</v>
      </c>
      <c r="AZ1" t="s">
        <v>176</v>
      </c>
      <c r="BA1" t="s">
        <v>176</v>
      </c>
      <c r="BB1" t="s">
        <v>176</v>
      </c>
      <c r="BC1" t="s">
        <v>176</v>
      </c>
      <c r="BD1" t="s">
        <v>176</v>
      </c>
      <c r="BE1" t="s">
        <v>176</v>
      </c>
      <c r="BF1" t="s">
        <v>176</v>
      </c>
      <c r="BG1" t="s">
        <v>176</v>
      </c>
      <c r="BH1" t="s">
        <v>176</v>
      </c>
      <c r="BI1" t="s">
        <v>176</v>
      </c>
    </row>
    <row r="2" spans="1:61" x14ac:dyDescent="0.25">
      <c r="C2" t="s">
        <v>157</v>
      </c>
      <c r="D2" t="s">
        <v>158</v>
      </c>
      <c r="E2" t="s">
        <v>158</v>
      </c>
      <c r="F2" t="s">
        <v>159</v>
      </c>
      <c r="G2" t="s">
        <v>160</v>
      </c>
      <c r="H2" t="s">
        <v>160</v>
      </c>
      <c r="I2" t="s">
        <v>160</v>
      </c>
      <c r="J2" t="s">
        <v>160</v>
      </c>
      <c r="K2" t="s">
        <v>160</v>
      </c>
      <c r="L2" t="s">
        <v>160</v>
      </c>
      <c r="M2" t="s">
        <v>160</v>
      </c>
      <c r="N2" t="s">
        <v>160</v>
      </c>
      <c r="O2" t="s">
        <v>160</v>
      </c>
      <c r="P2" t="s">
        <v>162</v>
      </c>
      <c r="Q2" t="s">
        <v>163</v>
      </c>
      <c r="R2" t="s">
        <v>163</v>
      </c>
      <c r="S2" t="s">
        <v>163</v>
      </c>
      <c r="T2" t="s">
        <v>163</v>
      </c>
      <c r="U2" t="s">
        <v>163</v>
      </c>
      <c r="V2" t="s">
        <v>163</v>
      </c>
      <c r="W2" t="s">
        <v>163</v>
      </c>
      <c r="X2" t="s">
        <v>163</v>
      </c>
      <c r="Y2" t="s">
        <v>163</v>
      </c>
      <c r="Z2" t="s">
        <v>164</v>
      </c>
      <c r="AA2" t="s">
        <v>165</v>
      </c>
      <c r="AB2" t="s">
        <v>165</v>
      </c>
      <c r="AC2" t="s">
        <v>165</v>
      </c>
      <c r="AD2" t="s">
        <v>165</v>
      </c>
      <c r="AE2" t="s">
        <v>165</v>
      </c>
      <c r="AF2" t="s">
        <v>168</v>
      </c>
      <c r="AG2" t="s">
        <v>169</v>
      </c>
      <c r="AH2" t="s">
        <v>170</v>
      </c>
      <c r="AI2" t="s">
        <v>171</v>
      </c>
      <c r="AJ2" t="s">
        <v>171</v>
      </c>
      <c r="AK2" t="s">
        <v>172</v>
      </c>
      <c r="AL2" t="s">
        <v>172</v>
      </c>
      <c r="AM2" t="s">
        <v>172</v>
      </c>
      <c r="AN2" t="s">
        <v>172</v>
      </c>
      <c r="AO2" t="s">
        <v>173</v>
      </c>
      <c r="AP2" t="s">
        <v>173</v>
      </c>
      <c r="AQ2" t="s">
        <v>173</v>
      </c>
      <c r="AR2" t="s">
        <v>174</v>
      </c>
      <c r="AS2" t="s">
        <v>179</v>
      </c>
      <c r="AT2" t="s">
        <v>179</v>
      </c>
      <c r="AU2" t="s">
        <v>179</v>
      </c>
      <c r="AV2" t="s">
        <v>179</v>
      </c>
      <c r="AW2" t="s">
        <v>179</v>
      </c>
      <c r="AX2" t="s">
        <v>179</v>
      </c>
      <c r="AY2" t="s">
        <v>179</v>
      </c>
      <c r="AZ2" t="s">
        <v>179</v>
      </c>
      <c r="BA2" t="s">
        <v>179</v>
      </c>
      <c r="BB2" t="s">
        <v>179</v>
      </c>
      <c r="BC2" t="s">
        <v>179</v>
      </c>
      <c r="BD2" t="s">
        <v>179</v>
      </c>
      <c r="BE2" t="s">
        <v>179</v>
      </c>
      <c r="BF2" t="s">
        <v>179</v>
      </c>
      <c r="BG2" t="s">
        <v>179</v>
      </c>
      <c r="BH2" t="s">
        <v>179</v>
      </c>
      <c r="BI2" t="s">
        <v>179</v>
      </c>
    </row>
    <row r="3" spans="1:61" x14ac:dyDescent="0.25">
      <c r="C3" t="s">
        <v>105</v>
      </c>
      <c r="D3" t="s">
        <v>106</v>
      </c>
      <c r="E3" t="s">
        <v>106</v>
      </c>
      <c r="F3" t="s">
        <v>107</v>
      </c>
      <c r="G3" t="s">
        <v>108</v>
      </c>
      <c r="H3" t="s">
        <v>109</v>
      </c>
      <c r="I3" t="s">
        <v>110</v>
      </c>
      <c r="J3" t="s">
        <v>111</v>
      </c>
      <c r="K3" t="s">
        <v>112</v>
      </c>
      <c r="L3" t="s">
        <v>113</v>
      </c>
      <c r="M3" t="s">
        <v>113</v>
      </c>
      <c r="N3" t="s">
        <v>114</v>
      </c>
      <c r="O3" t="s">
        <v>161</v>
      </c>
      <c r="P3" t="s">
        <v>115</v>
      </c>
      <c r="Q3" t="s">
        <v>116</v>
      </c>
      <c r="R3" t="s">
        <v>117</v>
      </c>
      <c r="S3" t="s">
        <v>117</v>
      </c>
      <c r="T3" t="s">
        <v>117</v>
      </c>
      <c r="U3" t="s">
        <v>117</v>
      </c>
      <c r="V3" t="s">
        <v>117</v>
      </c>
      <c r="W3" t="s">
        <v>117</v>
      </c>
      <c r="X3" t="s">
        <v>117</v>
      </c>
      <c r="Y3" t="s">
        <v>117</v>
      </c>
      <c r="Z3" t="s">
        <v>118</v>
      </c>
      <c r="AA3" t="s">
        <v>119</v>
      </c>
      <c r="AB3" t="s">
        <v>120</v>
      </c>
      <c r="AC3" t="s">
        <v>121</v>
      </c>
      <c r="AD3" t="s">
        <v>166</v>
      </c>
      <c r="AE3" t="s">
        <v>167</v>
      </c>
      <c r="AF3" t="s">
        <v>122</v>
      </c>
      <c r="AG3" t="s">
        <v>123</v>
      </c>
      <c r="AH3" t="s">
        <v>124</v>
      </c>
      <c r="AI3" t="s">
        <v>125</v>
      </c>
      <c r="AJ3" t="s">
        <v>126</v>
      </c>
      <c r="AK3" t="s">
        <v>127</v>
      </c>
      <c r="AL3" t="s">
        <v>127</v>
      </c>
      <c r="AM3" t="s">
        <v>128</v>
      </c>
      <c r="AN3" t="s">
        <v>128</v>
      </c>
      <c r="AO3" t="s">
        <v>130</v>
      </c>
      <c r="AP3" t="s">
        <v>129</v>
      </c>
      <c r="AQ3" t="s">
        <v>177</v>
      </c>
      <c r="AR3" t="s">
        <v>131</v>
      </c>
      <c r="AS3" t="s">
        <v>132</v>
      </c>
      <c r="AT3" t="s">
        <v>136</v>
      </c>
      <c r="AU3" t="s">
        <v>139</v>
      </c>
      <c r="AV3" t="s">
        <v>140</v>
      </c>
      <c r="AW3" t="s">
        <v>137</v>
      </c>
      <c r="AX3" t="s">
        <v>74</v>
      </c>
      <c r="AY3" t="s">
        <v>87</v>
      </c>
      <c r="AZ3" t="s">
        <v>89</v>
      </c>
      <c r="BA3" t="s">
        <v>141</v>
      </c>
      <c r="BB3" t="s">
        <v>142</v>
      </c>
      <c r="BC3" t="s">
        <v>143</v>
      </c>
      <c r="BD3" t="s">
        <v>146</v>
      </c>
      <c r="BE3" t="s">
        <v>145</v>
      </c>
      <c r="BF3" t="s">
        <v>148</v>
      </c>
      <c r="BG3" t="s">
        <v>144</v>
      </c>
      <c r="BH3" t="s">
        <v>147</v>
      </c>
      <c r="BI3" t="s">
        <v>149</v>
      </c>
    </row>
    <row r="4" spans="1:61" x14ac:dyDescent="0.25">
      <c r="D4" t="s">
        <v>89</v>
      </c>
      <c r="E4" t="s">
        <v>91</v>
      </c>
      <c r="L4" t="s">
        <v>97</v>
      </c>
      <c r="M4" t="s">
        <v>104</v>
      </c>
      <c r="R4" t="s">
        <v>95</v>
      </c>
      <c r="S4" t="s">
        <v>97</v>
      </c>
      <c r="T4" t="s">
        <v>96</v>
      </c>
      <c r="U4" t="s">
        <v>98</v>
      </c>
      <c r="V4" t="s">
        <v>88</v>
      </c>
      <c r="W4" t="s">
        <v>90</v>
      </c>
      <c r="X4" t="s">
        <v>89</v>
      </c>
      <c r="Y4" t="s">
        <v>91</v>
      </c>
      <c r="AK4" t="s">
        <v>88</v>
      </c>
      <c r="AL4" t="s">
        <v>90</v>
      </c>
      <c r="AM4" t="s">
        <v>88</v>
      </c>
      <c r="AN4" t="s">
        <v>90</v>
      </c>
    </row>
    <row r="6" spans="1:61" x14ac:dyDescent="0.25">
      <c r="A6" t="s">
        <v>71</v>
      </c>
      <c r="C6">
        <f ca="1">IF(C$2=Hoja1!$D$3,1,0)</f>
        <v>0</v>
      </c>
      <c r="D6">
        <f ca="1">IF(D$2=Hoja1!$D$3,1,0)</f>
        <v>0</v>
      </c>
      <c r="E6">
        <f ca="1">IF(E$2=Hoja1!$D$3,1,0)</f>
        <v>0</v>
      </c>
      <c r="F6">
        <f ca="1">IF(F$2=Hoja1!$D$3,1,0)</f>
        <v>0</v>
      </c>
      <c r="G6">
        <f ca="1">IF(G$2=Hoja1!$D$3,1,0)</f>
        <v>0</v>
      </c>
      <c r="H6">
        <f ca="1">IF(H$2=Hoja1!$D$3,1,0)</f>
        <v>0</v>
      </c>
      <c r="I6">
        <f ca="1">IF(I$2=Hoja1!$D$3,1,0)</f>
        <v>0</v>
      </c>
      <c r="J6">
        <f ca="1">IF(J$2=Hoja1!$D$3,1,0)</f>
        <v>0</v>
      </c>
      <c r="K6">
        <f ca="1">IF(K$2=Hoja1!$D$3,1,0)</f>
        <v>0</v>
      </c>
      <c r="L6">
        <f ca="1">IF(L$2=Hoja1!$D$3,1,0)</f>
        <v>0</v>
      </c>
      <c r="M6">
        <f ca="1">IF(M$2=Hoja1!$D$3,1,0)</f>
        <v>0</v>
      </c>
      <c r="N6">
        <f ca="1">IF(N$2=Hoja1!$D$3,1,0)</f>
        <v>0</v>
      </c>
      <c r="O6">
        <f ca="1">IF(O$2=Hoja1!$D$3,1,0)</f>
        <v>0</v>
      </c>
      <c r="P6">
        <f ca="1">IF(P$2=Hoja1!$D$3,1,0)</f>
        <v>0</v>
      </c>
      <c r="Q6">
        <f ca="1">IF(Q$2=Hoja1!$D$3,1,0)</f>
        <v>0</v>
      </c>
      <c r="R6">
        <f ca="1">IF(R$2=Hoja1!$D$3,1,0)</f>
        <v>0</v>
      </c>
      <c r="S6">
        <f ca="1">IF(S$2=Hoja1!$D$3,1,0)</f>
        <v>0</v>
      </c>
      <c r="T6">
        <f ca="1">IF(T$2=Hoja1!$D$3,1,0)</f>
        <v>0</v>
      </c>
      <c r="U6">
        <f ca="1">IF(U$2=Hoja1!$D$3,1,0)</f>
        <v>0</v>
      </c>
      <c r="V6">
        <f ca="1">IF(V$2=Hoja1!$D$3,1,0)</f>
        <v>0</v>
      </c>
      <c r="W6">
        <f ca="1">IF(W$2=Hoja1!$D$3,1,0)</f>
        <v>0</v>
      </c>
      <c r="X6">
        <f ca="1">IF(X$2=Hoja1!$D$3,1,0)</f>
        <v>0</v>
      </c>
      <c r="Y6">
        <f ca="1">IF(Y$2=Hoja1!$D$3,1,0)</f>
        <v>0</v>
      </c>
      <c r="Z6">
        <f ca="1">IF(Z$2=Hoja1!$D$3,1,0)</f>
        <v>0</v>
      </c>
      <c r="AA6">
        <f ca="1">IF(AA$2=Hoja1!$D$3,1,0)</f>
        <v>1</v>
      </c>
      <c r="AB6">
        <f ca="1">IF(AB$2=Hoja1!$D$3,1,0)</f>
        <v>1</v>
      </c>
      <c r="AC6">
        <f ca="1">IF(AC$2=Hoja1!$D$3,1,0)</f>
        <v>1</v>
      </c>
      <c r="AD6">
        <f ca="1">IF(AD$2=Hoja1!$D$3,1,0)</f>
        <v>1</v>
      </c>
      <c r="AE6">
        <f ca="1">IF(AE$2=Hoja1!$D$3,1,0)</f>
        <v>1</v>
      </c>
      <c r="AF6">
        <f ca="1">IF(AF$2=Hoja1!$D$3,1,0)</f>
        <v>0</v>
      </c>
      <c r="AG6">
        <f ca="1">IF(AG$2=Hoja1!$D$3,1,0)</f>
        <v>0</v>
      </c>
      <c r="AH6">
        <f ca="1">IF(AH$2=Hoja1!$D$3,1,0)</f>
        <v>0</v>
      </c>
      <c r="AI6">
        <f ca="1">IF(AI$2=Hoja1!$D$3,1,0)</f>
        <v>0</v>
      </c>
      <c r="AJ6">
        <f ca="1">IF(AJ$2=Hoja1!$D$3,1,0)</f>
        <v>0</v>
      </c>
      <c r="AK6">
        <f ca="1">IF(AK$2=Hoja1!$D$3,1,0)</f>
        <v>0</v>
      </c>
      <c r="AL6">
        <f ca="1">IF(AL$2=Hoja1!$D$3,1,0)</f>
        <v>0</v>
      </c>
      <c r="AM6">
        <f ca="1">IF(AM$2=Hoja1!$D$3,1,0)</f>
        <v>0</v>
      </c>
      <c r="AN6">
        <f ca="1">IF(AN$2=Hoja1!$D$3,1,0)</f>
        <v>0</v>
      </c>
      <c r="AO6">
        <f ca="1">IF(AO$2=Hoja1!$D$3,1,0)</f>
        <v>0</v>
      </c>
      <c r="AP6">
        <f ca="1">IF(AP$2=Hoja1!$D$3,1,0)</f>
        <v>0</v>
      </c>
      <c r="AQ6">
        <f ca="1">IF(AQ$2=Hoja1!$D$3,1,0)</f>
        <v>0</v>
      </c>
      <c r="AR6">
        <f ca="1">IF(AR$2=Hoja1!$D$3,1,0)</f>
        <v>0</v>
      </c>
      <c r="AS6">
        <f ca="1">IF(AS$2=Hoja1!$D$3,1,0)</f>
        <v>0</v>
      </c>
      <c r="AT6">
        <f ca="1">IF(AT$2=Hoja1!$D$3,1,0)</f>
        <v>0</v>
      </c>
      <c r="AU6">
        <f ca="1">IF(AU$2=Hoja1!$D$3,1,0)</f>
        <v>0</v>
      </c>
      <c r="AV6">
        <f ca="1">IF(AV$2=Hoja1!$D$3,1,0)</f>
        <v>0</v>
      </c>
      <c r="AW6">
        <f ca="1">IF(AW$2=Hoja1!$D$3,1,0)</f>
        <v>0</v>
      </c>
      <c r="AX6">
        <f ca="1">IF(AX$2=Hoja1!$D$3,1,0)</f>
        <v>0</v>
      </c>
      <c r="AY6">
        <f ca="1">IF(AY$2=Hoja1!$D$3,1,0)</f>
        <v>0</v>
      </c>
      <c r="AZ6">
        <f ca="1">IF(AZ$2=Hoja1!$D$3,1,0)</f>
        <v>0</v>
      </c>
      <c r="BA6">
        <f ca="1">IF(BA$2=Hoja1!$D$3,1,0)</f>
        <v>0</v>
      </c>
      <c r="BB6">
        <f ca="1">IF(BB$2=Hoja1!$D$3,1,0)</f>
        <v>0</v>
      </c>
      <c r="BC6">
        <f ca="1">IF(BC$2=Hoja1!$D$3,1,0)</f>
        <v>0</v>
      </c>
      <c r="BD6">
        <f ca="1">IF(BD$2=Hoja1!$D$3,1,0)</f>
        <v>0</v>
      </c>
      <c r="BE6">
        <f ca="1">IF(BE$2=Hoja1!$D$3,1,0)</f>
        <v>0</v>
      </c>
      <c r="BF6">
        <f ca="1">IF(BF$2=Hoja1!$D$3,1,0)</f>
        <v>0</v>
      </c>
      <c r="BG6">
        <f ca="1">IF(BG$2=Hoja1!$D$3,1,0)</f>
        <v>0</v>
      </c>
      <c r="BH6">
        <f ca="1">IF(BH$2=Hoja1!$D$3,1,0)</f>
        <v>0</v>
      </c>
      <c r="BI6">
        <f ca="1">IF(BI$2=Hoja1!$D$3,1,0)</f>
        <v>0</v>
      </c>
    </row>
    <row r="7" spans="1:61" x14ac:dyDescent="0.25">
      <c r="A7" t="s">
        <v>72</v>
      </c>
      <c r="C7">
        <f ca="1">IF(C$2=Hoja1!$D$3,1,0)</f>
        <v>0</v>
      </c>
      <c r="D7">
        <f ca="1">IF(D$2=Hoja1!$D$3,1,0)</f>
        <v>0</v>
      </c>
      <c r="E7">
        <f ca="1">IF(E$2=Hoja1!$D$3,1,0)</f>
        <v>0</v>
      </c>
      <c r="F7">
        <f ca="1">IF(F$2=Hoja1!$D$3,1,0)</f>
        <v>0</v>
      </c>
      <c r="G7">
        <f ca="1">IF(G$2=Hoja1!$D$3,1,0)</f>
        <v>0</v>
      </c>
      <c r="H7">
        <f ca="1">IF(H$2=Hoja1!$D$3,1,0)</f>
        <v>0</v>
      </c>
      <c r="I7">
        <f ca="1">IF(I$2=Hoja1!$D$3,1,0)</f>
        <v>0</v>
      </c>
      <c r="J7">
        <f ca="1">IF(J$2=Hoja1!$D$3,1,0)</f>
        <v>0</v>
      </c>
      <c r="K7">
        <f ca="1">IF(K$2=Hoja1!$D$3,1,0)</f>
        <v>0</v>
      </c>
      <c r="L7">
        <f ca="1">IF(L$2=Hoja1!$D$3,1,0)</f>
        <v>0</v>
      </c>
      <c r="M7">
        <f ca="1">IF(M$2=Hoja1!$D$3,1,0)</f>
        <v>0</v>
      </c>
      <c r="N7">
        <f ca="1">IF(N$2=Hoja1!$D$3,1,0)</f>
        <v>0</v>
      </c>
      <c r="O7">
        <f ca="1">IF(O$2=Hoja1!$D$3,1,0)</f>
        <v>0</v>
      </c>
      <c r="P7">
        <f ca="1">IF(P$2=Hoja1!$D$3,1,0)</f>
        <v>0</v>
      </c>
      <c r="Q7">
        <f ca="1">IF(Q$2=Hoja1!$D$3,1,0)</f>
        <v>0</v>
      </c>
      <c r="R7">
        <f ca="1">IF(R$2=Hoja1!$D$3,1,0)</f>
        <v>0</v>
      </c>
      <c r="S7">
        <f ca="1">IF(S$2=Hoja1!$D$3,1,0)</f>
        <v>0</v>
      </c>
      <c r="T7">
        <f ca="1">IF(T$2=Hoja1!$D$3,1,0)</f>
        <v>0</v>
      </c>
      <c r="U7">
        <f ca="1">IF(U$2=Hoja1!$D$3,1,0)</f>
        <v>0</v>
      </c>
      <c r="V7">
        <f ca="1">IF(V$2=Hoja1!$D$3,1,0)</f>
        <v>0</v>
      </c>
      <c r="W7">
        <f ca="1">IF(W$2=Hoja1!$D$3,1,0)</f>
        <v>0</v>
      </c>
      <c r="X7">
        <f ca="1">IF(X$2=Hoja1!$D$3,1,0)</f>
        <v>0</v>
      </c>
      <c r="Y7">
        <f ca="1">IF(Y$2=Hoja1!$D$3,1,0)</f>
        <v>0</v>
      </c>
      <c r="Z7">
        <f ca="1">IF(Z$2=Hoja1!$D$3,1,0)</f>
        <v>0</v>
      </c>
      <c r="AA7">
        <f ca="1">IF(AA$2=Hoja1!$D$3,1,0)</f>
        <v>1</v>
      </c>
      <c r="AB7">
        <f ca="1">IF(AB$2=Hoja1!$D$3,1,0)</f>
        <v>1</v>
      </c>
      <c r="AC7">
        <f ca="1">IF(AC$2=Hoja1!$D$3,1,0)</f>
        <v>1</v>
      </c>
      <c r="AD7">
        <f ca="1">IF(AD$2=Hoja1!$D$3,1,0)</f>
        <v>1</v>
      </c>
      <c r="AE7">
        <f ca="1">IF(AE$2=Hoja1!$D$3,1,0)</f>
        <v>1</v>
      </c>
      <c r="AF7">
        <f ca="1">IF(AF$2=Hoja1!$D$3,1,0)</f>
        <v>0</v>
      </c>
      <c r="AG7">
        <f ca="1">IF(AG$2=Hoja1!$D$3,1,0)</f>
        <v>0</v>
      </c>
      <c r="AH7">
        <f ca="1">IF(AH$2=Hoja1!$D$3,1,0)</f>
        <v>0</v>
      </c>
      <c r="AI7">
        <f ca="1">IF(AI$2=Hoja1!$D$3,1,0)</f>
        <v>0</v>
      </c>
      <c r="AJ7">
        <f ca="1">IF(AJ$2=Hoja1!$D$3,1,0)</f>
        <v>0</v>
      </c>
      <c r="AK7">
        <f ca="1">IF(AK$2=Hoja1!$D$3,1,0)</f>
        <v>0</v>
      </c>
      <c r="AL7">
        <f ca="1">IF(AL$2=Hoja1!$D$3,1,0)</f>
        <v>0</v>
      </c>
      <c r="AM7">
        <f ca="1">IF(AM$2=Hoja1!$D$3,1,0)</f>
        <v>0</v>
      </c>
      <c r="AN7">
        <f ca="1">IF(AN$2=Hoja1!$D$3,1,0)</f>
        <v>0</v>
      </c>
      <c r="AO7">
        <f ca="1">IF(AO$2=Hoja1!$D$3,1,0)</f>
        <v>0</v>
      </c>
      <c r="AP7">
        <f ca="1">IF(AP$2=Hoja1!$D$3,1,0)</f>
        <v>0</v>
      </c>
      <c r="AQ7">
        <f ca="1">IF(AQ$2=Hoja1!$D$3,1,0)</f>
        <v>0</v>
      </c>
      <c r="AR7">
        <f ca="1">IF(AR$2=Hoja1!$D$3,1,0)</f>
        <v>0</v>
      </c>
      <c r="AS7">
        <f ca="1">IF(AS$2=Hoja1!$D$3,1,0)</f>
        <v>0</v>
      </c>
      <c r="AT7">
        <f ca="1">IF(AT$2=Hoja1!$D$3,1,0)</f>
        <v>0</v>
      </c>
      <c r="AU7">
        <f ca="1">IF(AU$2=Hoja1!$D$3,1,0)</f>
        <v>0</v>
      </c>
      <c r="AV7">
        <f ca="1">IF(AV$2=Hoja1!$D$3,1,0)</f>
        <v>0</v>
      </c>
      <c r="AW7">
        <f ca="1">IF(AW$2=Hoja1!$D$3,1,0)</f>
        <v>0</v>
      </c>
      <c r="AX7">
        <f ca="1">IF(AX$2=Hoja1!$D$3,1,0)</f>
        <v>0</v>
      </c>
      <c r="AY7">
        <f ca="1">IF(AY$2=Hoja1!$D$3,1,0)</f>
        <v>0</v>
      </c>
      <c r="AZ7">
        <f ca="1">IF(AZ$2=Hoja1!$D$3,1,0)</f>
        <v>0</v>
      </c>
      <c r="BA7">
        <f ca="1">IF(BA$2=Hoja1!$D$3,1,0)</f>
        <v>0</v>
      </c>
      <c r="BB7">
        <f ca="1">IF(BB$2=Hoja1!$D$3,1,0)</f>
        <v>0</v>
      </c>
      <c r="BC7">
        <f ca="1">IF(BC$2=Hoja1!$D$3,1,0)</f>
        <v>0</v>
      </c>
      <c r="BD7">
        <f ca="1">IF(BD$2=Hoja1!$D$3,1,0)</f>
        <v>0</v>
      </c>
      <c r="BE7">
        <f ca="1">IF(BE$2=Hoja1!$D$3,1,0)</f>
        <v>0</v>
      </c>
      <c r="BF7">
        <f ca="1">IF(BF$2=Hoja1!$D$3,1,0)</f>
        <v>0</v>
      </c>
      <c r="BG7">
        <f ca="1">IF(BG$2=Hoja1!$D$3,1,0)</f>
        <v>0</v>
      </c>
      <c r="BH7">
        <f ca="1">IF(BH$2=Hoja1!$D$3,1,0)</f>
        <v>0</v>
      </c>
      <c r="BI7">
        <f ca="1">IF(BI$2=Hoja1!$D$3,1,0)</f>
        <v>0</v>
      </c>
    </row>
    <row r="8" spans="1:61" x14ac:dyDescent="0.25">
      <c r="A8" t="s">
        <v>73</v>
      </c>
      <c r="C8">
        <f ca="1">IF(C$2=Hoja1!$D$3,1,0)</f>
        <v>0</v>
      </c>
      <c r="D8">
        <f ca="1">IF(D$2=Hoja1!$D$3,1,0)</f>
        <v>0</v>
      </c>
      <c r="E8">
        <f ca="1">IF(E$2=Hoja1!$D$3,1,0)</f>
        <v>0</v>
      </c>
      <c r="F8">
        <f ca="1">IF(F$2=Hoja1!$D$3,1,0)</f>
        <v>0</v>
      </c>
      <c r="G8">
        <f ca="1">IF(G$2=Hoja1!$D$3,1,0)</f>
        <v>0</v>
      </c>
      <c r="H8">
        <f ca="1">IF(H$2=Hoja1!$D$3,1,0)</f>
        <v>0</v>
      </c>
      <c r="I8">
        <f ca="1">IF(I$2=Hoja1!$D$3,1,0)</f>
        <v>0</v>
      </c>
      <c r="J8">
        <f ca="1">IF(J$2=Hoja1!$D$3,1,0)</f>
        <v>0</v>
      </c>
      <c r="K8">
        <f ca="1">IF(K$2=Hoja1!$D$3,1,0)</f>
        <v>0</v>
      </c>
      <c r="L8">
        <f ca="1">IF(L$2=Hoja1!$D$3,1,0)</f>
        <v>0</v>
      </c>
      <c r="M8">
        <f ca="1">IF(M$2=Hoja1!$D$3,1,0)</f>
        <v>0</v>
      </c>
      <c r="N8">
        <f ca="1">IF(N$2=Hoja1!$D$3,1,0)</f>
        <v>0</v>
      </c>
      <c r="O8">
        <f ca="1">IF(O$2=Hoja1!$D$3,1,0)</f>
        <v>0</v>
      </c>
      <c r="P8">
        <f ca="1">IF(P$2=Hoja1!$D$3,1,0)</f>
        <v>0</v>
      </c>
      <c r="Q8">
        <f ca="1">IF(Q$2=Hoja1!$D$3,1,0)</f>
        <v>0</v>
      </c>
      <c r="R8">
        <f ca="1">IF(R$2=Hoja1!$D$3,1,0)</f>
        <v>0</v>
      </c>
      <c r="S8">
        <f ca="1">IF(S$2=Hoja1!$D$3,1,0)</f>
        <v>0</v>
      </c>
      <c r="T8">
        <f ca="1">IF(T$2=Hoja1!$D$3,1,0)</f>
        <v>0</v>
      </c>
      <c r="U8">
        <f ca="1">IF(U$2=Hoja1!$D$3,1,0)</f>
        <v>0</v>
      </c>
      <c r="V8">
        <f ca="1">IF(V$2=Hoja1!$D$3,1,0)</f>
        <v>0</v>
      </c>
      <c r="W8">
        <f ca="1">IF(W$2=Hoja1!$D$3,1,0)</f>
        <v>0</v>
      </c>
      <c r="X8">
        <f ca="1">IF(X$2=Hoja1!$D$3,1,0)</f>
        <v>0</v>
      </c>
      <c r="Y8">
        <f ca="1">IF(Y$2=Hoja1!$D$3,1,0)</f>
        <v>0</v>
      </c>
      <c r="Z8">
        <f ca="1">IF(Z$2=Hoja1!$D$3,1,0)</f>
        <v>0</v>
      </c>
      <c r="AA8">
        <f ca="1">IF(AA$2=Hoja1!$D$3,1,0)</f>
        <v>1</v>
      </c>
      <c r="AB8">
        <f ca="1">IF(AB$2=Hoja1!$D$3,1,0)</f>
        <v>1</v>
      </c>
      <c r="AC8">
        <f ca="1">IF(AC$2=Hoja1!$D$3,1,0)</f>
        <v>1</v>
      </c>
      <c r="AD8">
        <f ca="1">IF(AD$2=Hoja1!$D$3,1,0)</f>
        <v>1</v>
      </c>
      <c r="AE8">
        <f ca="1">IF(AE$2=Hoja1!$D$3,1,0)</f>
        <v>1</v>
      </c>
      <c r="AF8">
        <f ca="1">IF(AF$2=Hoja1!$D$3,1,0)</f>
        <v>0</v>
      </c>
      <c r="AG8">
        <f ca="1">IF(AG$2=Hoja1!$D$3,1,0)</f>
        <v>0</v>
      </c>
      <c r="AH8">
        <f ca="1">IF(AH$2=Hoja1!$D$3,1,0)</f>
        <v>0</v>
      </c>
      <c r="AI8">
        <f ca="1">IF(AI$2=Hoja1!$D$3,1,0)</f>
        <v>0</v>
      </c>
      <c r="AJ8">
        <f ca="1">IF(AJ$2=Hoja1!$D$3,1,0)</f>
        <v>0</v>
      </c>
      <c r="AK8">
        <f ca="1">IF(AK$2=Hoja1!$D$3,1,0)</f>
        <v>0</v>
      </c>
      <c r="AL8">
        <f ca="1">IF(AL$2=Hoja1!$D$3,1,0)</f>
        <v>0</v>
      </c>
      <c r="AM8">
        <f ca="1">IF(AM$2=Hoja1!$D$3,1,0)</f>
        <v>0</v>
      </c>
      <c r="AN8">
        <f ca="1">IF(AN$2=Hoja1!$D$3,1,0)</f>
        <v>0</v>
      </c>
      <c r="AO8">
        <f ca="1">IF(AO$2=Hoja1!$D$3,1,0)</f>
        <v>0</v>
      </c>
      <c r="AP8">
        <f ca="1">IF(AP$2=Hoja1!$D$3,1,0)</f>
        <v>0</v>
      </c>
      <c r="AQ8">
        <f ca="1">IF(AQ$2=Hoja1!$D$3,1,0)</f>
        <v>0</v>
      </c>
      <c r="AR8">
        <f ca="1">IF(AR$2=Hoja1!$D$3,1,0)</f>
        <v>0</v>
      </c>
      <c r="AS8">
        <f ca="1">IF(AS$2=Hoja1!$D$3,1,0)</f>
        <v>0</v>
      </c>
      <c r="AT8">
        <f ca="1">IF(AT$2=Hoja1!$D$3,1,0)</f>
        <v>0</v>
      </c>
      <c r="AU8">
        <f ca="1">IF(AU$2=Hoja1!$D$3,1,0)</f>
        <v>0</v>
      </c>
      <c r="AV8">
        <f ca="1">IF(AV$2=Hoja1!$D$3,1,0)</f>
        <v>0</v>
      </c>
      <c r="AW8">
        <f ca="1">IF(AW$2=Hoja1!$D$3,1,0)</f>
        <v>0</v>
      </c>
      <c r="AX8">
        <f ca="1">IF(AX$2=Hoja1!$D$3,1,0)</f>
        <v>0</v>
      </c>
      <c r="AY8">
        <f ca="1">IF(AY$2=Hoja1!$D$3,1,0)</f>
        <v>0</v>
      </c>
      <c r="AZ8">
        <f ca="1">IF(AZ$2=Hoja1!$D$3,1,0)</f>
        <v>0</v>
      </c>
      <c r="BA8">
        <f ca="1">IF(BA$2=Hoja1!$D$3,1,0)</f>
        <v>0</v>
      </c>
      <c r="BB8">
        <f ca="1">IF(BB$2=Hoja1!$D$3,1,0)</f>
        <v>0</v>
      </c>
      <c r="BC8">
        <f ca="1">IF(BC$2=Hoja1!$D$3,1,0)</f>
        <v>0</v>
      </c>
      <c r="BD8">
        <f ca="1">IF(BD$2=Hoja1!$D$3,1,0)</f>
        <v>0</v>
      </c>
      <c r="BE8">
        <f ca="1">IF(BE$2=Hoja1!$D$3,1,0)</f>
        <v>0</v>
      </c>
      <c r="BF8">
        <f ca="1">IF(BF$2=Hoja1!$D$3,1,0)</f>
        <v>0</v>
      </c>
      <c r="BG8">
        <f ca="1">IF(BG$2=Hoja1!$D$3,1,0)</f>
        <v>0</v>
      </c>
      <c r="BH8">
        <f ca="1">IF(BH$2=Hoja1!$D$3,1,0)</f>
        <v>0</v>
      </c>
      <c r="BI8">
        <f ca="1">IF(BI$2=Hoja1!$D$3,1,0)</f>
        <v>0</v>
      </c>
    </row>
    <row r="9" spans="1:61" x14ac:dyDescent="0.25">
      <c r="A9" t="s">
        <v>75</v>
      </c>
      <c r="C9">
        <f ca="1">IF(C$2=Hoja1!$D$3,1,0)</f>
        <v>0</v>
      </c>
      <c r="D9">
        <f ca="1">IF(D$2=Hoja1!$D$3,1,0)</f>
        <v>0</v>
      </c>
      <c r="E9">
        <f ca="1">IF(E$2=Hoja1!$D$3,1,0)</f>
        <v>0</v>
      </c>
      <c r="F9">
        <f ca="1">IF(F$2=Hoja1!$D$3,1,0)</f>
        <v>0</v>
      </c>
      <c r="G9">
        <f ca="1">IF(G$2=Hoja1!$D$3,1,0)</f>
        <v>0</v>
      </c>
      <c r="H9">
        <f ca="1">IF(H$2=Hoja1!$D$3,1,0)</f>
        <v>0</v>
      </c>
      <c r="I9">
        <f ca="1">IF(I$2=Hoja1!$D$3,1,0)</f>
        <v>0</v>
      </c>
      <c r="J9">
        <f ca="1">IF(J$2=Hoja1!$D$3,1,0)</f>
        <v>0</v>
      </c>
      <c r="K9">
        <f ca="1">IF(K$2=Hoja1!$D$3,1,0)</f>
        <v>0</v>
      </c>
      <c r="L9">
        <f ca="1">IF(L$2=Hoja1!$D$3,1,0)</f>
        <v>0</v>
      </c>
      <c r="M9">
        <f ca="1">IF(M$2=Hoja1!$D$3,1,0)</f>
        <v>0</v>
      </c>
      <c r="N9">
        <f ca="1">IF(N$2=Hoja1!$D$3,1,0)</f>
        <v>0</v>
      </c>
      <c r="O9">
        <f ca="1">IF(O$2=Hoja1!$D$3,1,0)</f>
        <v>0</v>
      </c>
      <c r="P9">
        <f ca="1">IF(P$2=Hoja1!$D$3,1,0)</f>
        <v>0</v>
      </c>
      <c r="Q9">
        <f ca="1">IF(Q$2=Hoja1!$D$3,1,0)</f>
        <v>0</v>
      </c>
      <c r="R9">
        <f ca="1">IF(R$2=Hoja1!$D$3,1,0)</f>
        <v>0</v>
      </c>
      <c r="S9">
        <f ca="1">IF(S$2=Hoja1!$D$3,1,0)</f>
        <v>0</v>
      </c>
      <c r="T9">
        <f ca="1">IF(T$2=Hoja1!$D$3,1,0)</f>
        <v>0</v>
      </c>
      <c r="U9">
        <f ca="1">IF(U$2=Hoja1!$D$3,1,0)</f>
        <v>0</v>
      </c>
      <c r="V9">
        <f ca="1">IF(V$2=Hoja1!$D$3,1,0)</f>
        <v>0</v>
      </c>
      <c r="W9">
        <f ca="1">IF(W$2=Hoja1!$D$3,1,0)</f>
        <v>0</v>
      </c>
      <c r="X9">
        <f ca="1">IF(X$2=Hoja1!$D$3,1,0)</f>
        <v>0</v>
      </c>
      <c r="Y9">
        <f ca="1">IF(Y$2=Hoja1!$D$3,1,0)</f>
        <v>0</v>
      </c>
      <c r="Z9">
        <f ca="1">IF(Z$2=Hoja1!$D$3,1,0)</f>
        <v>0</v>
      </c>
      <c r="AA9">
        <f ca="1">IF(AA$2=Hoja1!$D$3,1,0)</f>
        <v>1</v>
      </c>
      <c r="AB9">
        <f ca="1">IF(AB$2=Hoja1!$D$3,1,0)</f>
        <v>1</v>
      </c>
      <c r="AC9">
        <f ca="1">IF(AC$2=Hoja1!$D$3,1,0)</f>
        <v>1</v>
      </c>
      <c r="AD9">
        <f ca="1">IF(AD$2=Hoja1!$D$3,1,0)</f>
        <v>1</v>
      </c>
      <c r="AE9">
        <f ca="1">IF(AE$2=Hoja1!$D$3,1,0)</f>
        <v>1</v>
      </c>
      <c r="AF9">
        <f ca="1">IF(AF$2=Hoja1!$D$3,1,0)</f>
        <v>0</v>
      </c>
      <c r="AG9">
        <f ca="1">IF(AG$2=Hoja1!$D$3,1,0)</f>
        <v>0</v>
      </c>
      <c r="AH9">
        <f ca="1">IF(AH$2=Hoja1!$D$3,1,0)</f>
        <v>0</v>
      </c>
      <c r="AI9">
        <f ca="1">IF(AI$2=Hoja1!$D$3,1,0)</f>
        <v>0</v>
      </c>
      <c r="AJ9">
        <f ca="1">IF(AJ$2=Hoja1!$D$3,1,0)</f>
        <v>0</v>
      </c>
      <c r="AK9">
        <f ca="1">IF(AK$2=Hoja1!$D$3,1,0)</f>
        <v>0</v>
      </c>
      <c r="AL9">
        <f ca="1">IF(AL$2=Hoja1!$D$3,1,0)</f>
        <v>0</v>
      </c>
      <c r="AM9">
        <f ca="1">IF(AM$2=Hoja1!$D$3,1,0)</f>
        <v>0</v>
      </c>
      <c r="AN9">
        <f ca="1">IF(AN$2=Hoja1!$D$3,1,0)</f>
        <v>0</v>
      </c>
      <c r="AO9">
        <f ca="1">IF(AO$2=Hoja1!$D$3,1,0)</f>
        <v>0</v>
      </c>
      <c r="AP9">
        <f ca="1">IF(AP$2=Hoja1!$D$3,1,0)</f>
        <v>0</v>
      </c>
      <c r="AQ9">
        <f ca="1">IF(AQ$2=Hoja1!$D$3,1,0)</f>
        <v>0</v>
      </c>
      <c r="AR9">
        <f ca="1">IF(AR$2=Hoja1!$D$3,1,0)</f>
        <v>0</v>
      </c>
      <c r="AS9">
        <f ca="1">IF(AS$2=Hoja1!$D$3,1,0)</f>
        <v>0</v>
      </c>
      <c r="AT9">
        <f ca="1">IF(AT$2=Hoja1!$D$3,1,0)</f>
        <v>0</v>
      </c>
      <c r="AU9">
        <f ca="1">IF(AU$2=Hoja1!$D$3,1,0)</f>
        <v>0</v>
      </c>
      <c r="AV9">
        <f ca="1">IF(AV$2=Hoja1!$D$3,1,0)</f>
        <v>0</v>
      </c>
      <c r="AW9">
        <f ca="1">IF(AW$2=Hoja1!$D$3,1,0)</f>
        <v>0</v>
      </c>
      <c r="AX9">
        <f ca="1">IF(AX$2=Hoja1!$D$3,1,0)</f>
        <v>0</v>
      </c>
      <c r="AY9">
        <f ca="1">IF(AY$2=Hoja1!$D$3,1,0)</f>
        <v>0</v>
      </c>
      <c r="AZ9">
        <f ca="1">IF(AZ$2=Hoja1!$D$3,1,0)</f>
        <v>0</v>
      </c>
      <c r="BA9">
        <f ca="1">IF(BA$2=Hoja1!$D$3,1,0)</f>
        <v>0</v>
      </c>
      <c r="BB9">
        <f ca="1">IF(BB$2=Hoja1!$D$3,1,0)</f>
        <v>0</v>
      </c>
      <c r="BC9">
        <f ca="1">IF(BC$2=Hoja1!$D$3,1,0)</f>
        <v>0</v>
      </c>
      <c r="BD9">
        <f ca="1">IF(BD$2=Hoja1!$D$3,1,0)</f>
        <v>0</v>
      </c>
      <c r="BE9">
        <f ca="1">IF(BE$2=Hoja1!$D$3,1,0)</f>
        <v>0</v>
      </c>
      <c r="BF9">
        <f ca="1">IF(BF$2=Hoja1!$D$3,1,0)</f>
        <v>0</v>
      </c>
      <c r="BG9">
        <f ca="1">IF(BG$2=Hoja1!$D$3,1,0)</f>
        <v>0</v>
      </c>
      <c r="BH9">
        <f ca="1">IF(BH$2=Hoja1!$D$3,1,0)</f>
        <v>0</v>
      </c>
      <c r="BI9">
        <f ca="1">IF(BI$2=Hoja1!$D$3,1,0)</f>
        <v>0</v>
      </c>
    </row>
    <row r="10" spans="1:61" x14ac:dyDescent="0.25">
      <c r="A10" t="s">
        <v>74</v>
      </c>
      <c r="C10">
        <f ca="1">IF(C$2=Hoja1!$D$3,1,0)</f>
        <v>0</v>
      </c>
      <c r="D10">
        <f ca="1">IF(D$2=Hoja1!$D$3,1,0)</f>
        <v>0</v>
      </c>
      <c r="E10">
        <f ca="1">IF(E$2=Hoja1!$D$3,1,0)</f>
        <v>0</v>
      </c>
      <c r="F10">
        <f ca="1">IF(F$2=Hoja1!$D$3,1,0)</f>
        <v>0</v>
      </c>
      <c r="G10">
        <f ca="1">IF(G$2=Hoja1!$D$3,1,0)</f>
        <v>0</v>
      </c>
      <c r="H10">
        <f ca="1">IF(H$2=Hoja1!$D$3,1,0)</f>
        <v>0</v>
      </c>
      <c r="I10">
        <f ca="1">IF(I$2=Hoja1!$D$3,1,0)</f>
        <v>0</v>
      </c>
      <c r="J10">
        <f ca="1">IF(J$2=Hoja1!$D$3,1,0)</f>
        <v>0</v>
      </c>
      <c r="K10">
        <f ca="1">IF(K$2=Hoja1!$D$3,1,0)</f>
        <v>0</v>
      </c>
      <c r="L10">
        <f ca="1">IF(L$2=Hoja1!$D$3,1,0)</f>
        <v>0</v>
      </c>
      <c r="M10">
        <f ca="1">IF(M$2=Hoja1!$D$3,1,0)</f>
        <v>0</v>
      </c>
      <c r="N10">
        <f ca="1">IF(N$2=Hoja1!$D$3,1,0)</f>
        <v>0</v>
      </c>
      <c r="O10">
        <f ca="1">IF(O$2=Hoja1!$D$3,1,0)</f>
        <v>0</v>
      </c>
      <c r="P10">
        <f ca="1">IF(P$2=Hoja1!$D$3,1,0)</f>
        <v>0</v>
      </c>
      <c r="Q10">
        <f ca="1">IF(Q$2=Hoja1!$D$3,1,0)</f>
        <v>0</v>
      </c>
      <c r="R10">
        <f ca="1">IF(R$2=Hoja1!$D$3,1,0)</f>
        <v>0</v>
      </c>
      <c r="S10">
        <f ca="1">IF(S$2=Hoja1!$D$3,1,0)</f>
        <v>0</v>
      </c>
      <c r="T10">
        <f ca="1">IF(T$2=Hoja1!$D$3,1,0)</f>
        <v>0</v>
      </c>
      <c r="U10">
        <f ca="1">IF(U$2=Hoja1!$D$3,1,0)</f>
        <v>0</v>
      </c>
      <c r="V10">
        <f ca="1">IF(V$2=Hoja1!$D$3,1,0)</f>
        <v>0</v>
      </c>
      <c r="W10">
        <f ca="1">IF(W$2=Hoja1!$D$3,1,0)</f>
        <v>0</v>
      </c>
      <c r="X10">
        <f ca="1">IF(X$2=Hoja1!$D$3,1,0)</f>
        <v>0</v>
      </c>
      <c r="Y10">
        <f ca="1">IF(Y$2=Hoja1!$D$3,1,0)</f>
        <v>0</v>
      </c>
      <c r="Z10">
        <f ca="1">IF(Z$2=Hoja1!$D$3,1,0)</f>
        <v>0</v>
      </c>
      <c r="AA10">
        <f ca="1">IF(AA$2=Hoja1!$D$3,1,0)</f>
        <v>1</v>
      </c>
      <c r="AB10">
        <f ca="1">IF(AB$2=Hoja1!$D$3,1,0)</f>
        <v>1</v>
      </c>
      <c r="AC10">
        <f ca="1">IF(AC$2=Hoja1!$D$3,1,0)</f>
        <v>1</v>
      </c>
      <c r="AD10">
        <f ca="1">IF(AD$2=Hoja1!$D$3,1,0)</f>
        <v>1</v>
      </c>
      <c r="AE10">
        <f ca="1">IF(AE$2=Hoja1!$D$3,1,0)</f>
        <v>1</v>
      </c>
      <c r="AF10">
        <f ca="1">IF(AF$2=Hoja1!$D$3,1,0)</f>
        <v>0</v>
      </c>
      <c r="AG10">
        <f ca="1">IF(AG$2=Hoja1!$D$3,1,0)</f>
        <v>0</v>
      </c>
      <c r="AH10">
        <f ca="1">IF(AH$2=Hoja1!$D$3,1,0)</f>
        <v>0</v>
      </c>
      <c r="AI10">
        <f ca="1">IF(AI$2=Hoja1!$D$3,1,0)</f>
        <v>0</v>
      </c>
      <c r="AJ10">
        <f ca="1">IF(AJ$2=Hoja1!$D$3,1,0)</f>
        <v>0</v>
      </c>
      <c r="AK10">
        <f ca="1">IF(AK$2=Hoja1!$D$3,1,0)</f>
        <v>0</v>
      </c>
      <c r="AL10">
        <f ca="1">IF(AL$2=Hoja1!$D$3,1,0)</f>
        <v>0</v>
      </c>
      <c r="AM10">
        <f ca="1">IF(AM$2=Hoja1!$D$3,1,0)</f>
        <v>0</v>
      </c>
      <c r="AN10">
        <f ca="1">IF(AN$2=Hoja1!$D$3,1,0)</f>
        <v>0</v>
      </c>
      <c r="AO10">
        <f ca="1">IF(AO$2=Hoja1!$D$3,1,0)</f>
        <v>0</v>
      </c>
      <c r="AP10">
        <f ca="1">IF(AP$2=Hoja1!$D$3,1,0)</f>
        <v>0</v>
      </c>
      <c r="AQ10">
        <f ca="1">IF(AQ$2=Hoja1!$D$3,1,0)</f>
        <v>0</v>
      </c>
      <c r="AR10">
        <f ca="1">IF(AR$2=Hoja1!$D$3,1,0)</f>
        <v>0</v>
      </c>
      <c r="AS10">
        <f ca="1">IF(AS$2=Hoja1!$D$3,1,0)</f>
        <v>0</v>
      </c>
      <c r="AT10">
        <f ca="1">IF(AT$2=Hoja1!$D$3,1,0)</f>
        <v>0</v>
      </c>
      <c r="AU10">
        <f ca="1">IF(AU$2=Hoja1!$D$3,1,0)</f>
        <v>0</v>
      </c>
      <c r="AV10">
        <f ca="1">IF(AV$2=Hoja1!$D$3,1,0)</f>
        <v>0</v>
      </c>
      <c r="AW10">
        <f ca="1">IF(AW$2=Hoja1!$D$3,1,0)</f>
        <v>0</v>
      </c>
      <c r="AX10">
        <f ca="1">IF(AX$2=Hoja1!$D$3,1,0)</f>
        <v>0</v>
      </c>
      <c r="AY10">
        <f ca="1">IF(AY$2=Hoja1!$D$3,1,0)</f>
        <v>0</v>
      </c>
      <c r="AZ10">
        <f ca="1">IF(AZ$2=Hoja1!$D$3,1,0)</f>
        <v>0</v>
      </c>
      <c r="BA10">
        <f ca="1">IF(BA$2=Hoja1!$D$3,1,0)</f>
        <v>0</v>
      </c>
      <c r="BB10">
        <f ca="1">IF(BB$2=Hoja1!$D$3,1,0)</f>
        <v>0</v>
      </c>
      <c r="BC10">
        <f ca="1">IF(BC$2=Hoja1!$D$3,1,0)</f>
        <v>0</v>
      </c>
      <c r="BD10">
        <f ca="1">IF(BD$2=Hoja1!$D$3,1,0)</f>
        <v>0</v>
      </c>
      <c r="BE10">
        <f ca="1">IF(BE$2=Hoja1!$D$3,1,0)</f>
        <v>0</v>
      </c>
      <c r="BF10">
        <f ca="1">IF(BF$2=Hoja1!$D$3,1,0)</f>
        <v>0</v>
      </c>
      <c r="BG10">
        <f ca="1">IF(BG$2=Hoja1!$D$3,1,0)</f>
        <v>0</v>
      </c>
      <c r="BH10">
        <f ca="1">IF(BH$2=Hoja1!$D$3,1,0)</f>
        <v>0</v>
      </c>
      <c r="BI10">
        <f ca="1">IF(BI$2=Hoja1!$D$3,1,0)</f>
        <v>0</v>
      </c>
    </row>
    <row r="11" spans="1:61" x14ac:dyDescent="0.25">
      <c r="A11" t="s">
        <v>76</v>
      </c>
      <c r="C11">
        <f ca="1">IF(C$2=Hoja1!$D$3,1,0)</f>
        <v>0</v>
      </c>
      <c r="D11">
        <f ca="1">IF(D$2=Hoja1!$D$3,1,0)</f>
        <v>0</v>
      </c>
      <c r="E11">
        <f ca="1">IF(E$2=Hoja1!$D$3,1,0)</f>
        <v>0</v>
      </c>
      <c r="F11">
        <f ca="1">IF(F$2=Hoja1!$D$3,1,0)</f>
        <v>0</v>
      </c>
      <c r="G11">
        <f ca="1">IF(G$2=Hoja1!$D$3,1,0)</f>
        <v>0</v>
      </c>
      <c r="H11">
        <f ca="1">IF(H$2=Hoja1!$D$3,1,0)</f>
        <v>0</v>
      </c>
      <c r="I11">
        <f ca="1">IF(I$2=Hoja1!$D$3,1,0)</f>
        <v>0</v>
      </c>
      <c r="J11">
        <f ca="1">IF(J$2=Hoja1!$D$3,1,0)</f>
        <v>0</v>
      </c>
      <c r="K11">
        <f ca="1">IF(K$2=Hoja1!$D$3,1,0)</f>
        <v>0</v>
      </c>
      <c r="L11">
        <f ca="1">IF(L$2=Hoja1!$D$3,1,0)</f>
        <v>0</v>
      </c>
      <c r="M11">
        <f ca="1">IF(M$2=Hoja1!$D$3,1,0)</f>
        <v>0</v>
      </c>
      <c r="N11">
        <f ca="1">IF(N$2=Hoja1!$D$3,1,0)</f>
        <v>0</v>
      </c>
      <c r="O11">
        <f ca="1">IF(O$2=Hoja1!$D$3,1,0)</f>
        <v>0</v>
      </c>
      <c r="P11">
        <f ca="1">IF(P$2=Hoja1!$D$3,1,0)</f>
        <v>0</v>
      </c>
      <c r="Q11">
        <f ca="1">IF(Q$2=Hoja1!$D$3,1,0)</f>
        <v>0</v>
      </c>
      <c r="R11">
        <f ca="1">IF(R$2=Hoja1!$D$3,1,0)</f>
        <v>0</v>
      </c>
      <c r="S11">
        <f ca="1">IF(S$2=Hoja1!$D$3,1,0)</f>
        <v>0</v>
      </c>
      <c r="T11">
        <f ca="1">IF(T$2=Hoja1!$D$3,1,0)</f>
        <v>0</v>
      </c>
      <c r="U11">
        <f ca="1">IF(U$2=Hoja1!$D$3,1,0)</f>
        <v>0</v>
      </c>
      <c r="V11">
        <f ca="1">IF(V$2=Hoja1!$D$3,1,0)</f>
        <v>0</v>
      </c>
      <c r="W11">
        <f ca="1">IF(W$2=Hoja1!$D$3,1,0)</f>
        <v>0</v>
      </c>
      <c r="X11">
        <f ca="1">IF(X$2=Hoja1!$D$3,1,0)</f>
        <v>0</v>
      </c>
      <c r="Y11">
        <f ca="1">IF(Y$2=Hoja1!$D$3,1,0)</f>
        <v>0</v>
      </c>
      <c r="Z11">
        <f ca="1">IF(Z$2=Hoja1!$D$3,1,0)</f>
        <v>0</v>
      </c>
      <c r="AA11">
        <f ca="1">IF(AA$2=Hoja1!$D$3,1,0)</f>
        <v>1</v>
      </c>
      <c r="AB11">
        <f ca="1">IF(AB$2=Hoja1!$D$3,1,0)</f>
        <v>1</v>
      </c>
      <c r="AC11">
        <f ca="1">IF(AC$2=Hoja1!$D$3,1,0)</f>
        <v>1</v>
      </c>
      <c r="AD11">
        <f ca="1">IF(AD$2=Hoja1!$D$3,1,0)</f>
        <v>1</v>
      </c>
      <c r="AE11">
        <f ca="1">IF(AE$2=Hoja1!$D$3,1,0)</f>
        <v>1</v>
      </c>
      <c r="AF11">
        <f ca="1">IF(AF$2=Hoja1!$D$3,1,0)</f>
        <v>0</v>
      </c>
      <c r="AG11">
        <f ca="1">IF(AG$2=Hoja1!$D$3,1,0)</f>
        <v>0</v>
      </c>
      <c r="AH11">
        <f ca="1">IF(AH$2=Hoja1!$D$3,1,0)</f>
        <v>0</v>
      </c>
      <c r="AI11">
        <f ca="1">IF(AI$2=Hoja1!$D$3,1,0)</f>
        <v>0</v>
      </c>
      <c r="AJ11">
        <f ca="1">IF(AJ$2=Hoja1!$D$3,1,0)</f>
        <v>0</v>
      </c>
      <c r="AK11">
        <f ca="1">IF(AK$2=Hoja1!$D$3,1,0)</f>
        <v>0</v>
      </c>
      <c r="AL11">
        <f ca="1">IF(AL$2=Hoja1!$D$3,1,0)</f>
        <v>0</v>
      </c>
      <c r="AM11">
        <f ca="1">IF(AM$2=Hoja1!$D$3,1,0)</f>
        <v>0</v>
      </c>
      <c r="AN11">
        <f ca="1">IF(AN$2=Hoja1!$D$3,1,0)</f>
        <v>0</v>
      </c>
      <c r="AO11">
        <f ca="1">IF(AO$2=Hoja1!$D$3,1,0)</f>
        <v>0</v>
      </c>
      <c r="AP11">
        <f ca="1">IF(AP$2=Hoja1!$D$3,1,0)</f>
        <v>0</v>
      </c>
      <c r="AQ11">
        <f ca="1">IF(AQ$2=Hoja1!$D$3,1,0)</f>
        <v>0</v>
      </c>
      <c r="AR11">
        <f ca="1">IF(AR$2=Hoja1!$D$3,1,0)</f>
        <v>0</v>
      </c>
      <c r="AS11">
        <f ca="1">IF(AS$2=Hoja1!$D$3,1,0)</f>
        <v>0</v>
      </c>
      <c r="AT11">
        <f ca="1">IF(AT$2=Hoja1!$D$3,1,0)</f>
        <v>0</v>
      </c>
      <c r="AU11">
        <f ca="1">IF(AU$2=Hoja1!$D$3,1,0)</f>
        <v>0</v>
      </c>
      <c r="AV11">
        <f ca="1">IF(AV$2=Hoja1!$D$3,1,0)</f>
        <v>0</v>
      </c>
      <c r="AW11">
        <f ca="1">IF(AW$2=Hoja1!$D$3,1,0)</f>
        <v>0</v>
      </c>
      <c r="AX11">
        <f ca="1">IF(AX$2=Hoja1!$D$3,1,0)</f>
        <v>0</v>
      </c>
      <c r="AY11">
        <f ca="1">IF(AY$2=Hoja1!$D$3,1,0)</f>
        <v>0</v>
      </c>
      <c r="AZ11">
        <f ca="1">IF(AZ$2=Hoja1!$D$3,1,0)</f>
        <v>0</v>
      </c>
      <c r="BA11">
        <f ca="1">IF(BA$2=Hoja1!$D$3,1,0)</f>
        <v>0</v>
      </c>
      <c r="BB11">
        <f ca="1">IF(BB$2=Hoja1!$D$3,1,0)</f>
        <v>0</v>
      </c>
      <c r="BC11">
        <f ca="1">IF(BC$2=Hoja1!$D$3,1,0)</f>
        <v>0</v>
      </c>
      <c r="BD11">
        <f ca="1">IF(BD$2=Hoja1!$D$3,1,0)</f>
        <v>0</v>
      </c>
      <c r="BE11">
        <f ca="1">IF(BE$2=Hoja1!$D$3,1,0)</f>
        <v>0</v>
      </c>
      <c r="BF11">
        <f ca="1">IF(BF$2=Hoja1!$D$3,1,0)</f>
        <v>0</v>
      </c>
      <c r="BG11">
        <f ca="1">IF(BG$2=Hoja1!$D$3,1,0)</f>
        <v>0</v>
      </c>
      <c r="BH11">
        <f ca="1">IF(BH$2=Hoja1!$D$3,1,0)</f>
        <v>0</v>
      </c>
      <c r="BI11">
        <f ca="1">IF(BI$2=Hoja1!$D$3,1,0)</f>
        <v>0</v>
      </c>
    </row>
    <row r="12" spans="1:61" x14ac:dyDescent="0.25">
      <c r="A12" t="s">
        <v>86</v>
      </c>
      <c r="C12">
        <f ca="1">IF(C$2=Hoja1!$D$3,1,0)</f>
        <v>0</v>
      </c>
      <c r="D12">
        <f ca="1">IF(D$2=Hoja1!$D$3,1,0)</f>
        <v>0</v>
      </c>
      <c r="E12">
        <f ca="1">IF(E$2=Hoja1!$D$3,1,0)</f>
        <v>0</v>
      </c>
      <c r="F12">
        <f ca="1">IF(F$2=Hoja1!$D$3,1,0)</f>
        <v>0</v>
      </c>
      <c r="G12">
        <f ca="1">IF(G$2=Hoja1!$D$3,1,0)</f>
        <v>0</v>
      </c>
      <c r="H12">
        <f ca="1">IF(H$2=Hoja1!$D$3,1,0)</f>
        <v>0</v>
      </c>
      <c r="I12">
        <f ca="1">IF(I$2=Hoja1!$D$3,1,0)</f>
        <v>0</v>
      </c>
      <c r="J12">
        <f ca="1">IF(J$2=Hoja1!$D$3,1,0)</f>
        <v>0</v>
      </c>
      <c r="K12">
        <f ca="1">IF(K$2=Hoja1!$D$3,1,0)</f>
        <v>0</v>
      </c>
      <c r="L12">
        <f ca="1">IF(L$2=Hoja1!$D$3,1,0)</f>
        <v>0</v>
      </c>
      <c r="M12">
        <f ca="1">IF(M$2=Hoja1!$D$3,1,0)</f>
        <v>0</v>
      </c>
      <c r="N12">
        <f ca="1">IF(N$2=Hoja1!$D$3,1,0)</f>
        <v>0</v>
      </c>
      <c r="O12">
        <f ca="1">IF(O$2=Hoja1!$D$3,1,0)</f>
        <v>0</v>
      </c>
      <c r="P12">
        <f ca="1">IF(P$2=Hoja1!$D$3,1,0)</f>
        <v>0</v>
      </c>
      <c r="Q12">
        <f ca="1">IF(Q$2=Hoja1!$D$3,1,0)</f>
        <v>0</v>
      </c>
      <c r="R12">
        <f ca="1">IF(R$2=Hoja1!$D$3,1,0)</f>
        <v>0</v>
      </c>
      <c r="S12">
        <f ca="1">IF(S$2=Hoja1!$D$3,1,0)</f>
        <v>0</v>
      </c>
      <c r="T12">
        <f ca="1">IF(T$2=Hoja1!$D$3,1,0)</f>
        <v>0</v>
      </c>
      <c r="U12">
        <f ca="1">IF(U$2=Hoja1!$D$3,1,0)</f>
        <v>0</v>
      </c>
      <c r="V12">
        <f ca="1">IF(V$2=Hoja1!$D$3,1,0)</f>
        <v>0</v>
      </c>
      <c r="W12">
        <f ca="1">IF(W$2=Hoja1!$D$3,1,0)</f>
        <v>0</v>
      </c>
      <c r="X12">
        <f ca="1">IF(X$2=Hoja1!$D$3,1,0)</f>
        <v>0</v>
      </c>
      <c r="Y12">
        <f ca="1">IF(Y$2=Hoja1!$D$3,1,0)</f>
        <v>0</v>
      </c>
      <c r="Z12">
        <f ca="1">IF(Z$2=Hoja1!$D$3,1,0)</f>
        <v>0</v>
      </c>
      <c r="AA12">
        <f ca="1">IF(AA$2=Hoja1!$D$3,1,0)</f>
        <v>1</v>
      </c>
      <c r="AB12">
        <f ca="1">IF(AB$2=Hoja1!$D$3,1,0)</f>
        <v>1</v>
      </c>
      <c r="AC12">
        <f ca="1">IF(AC$2=Hoja1!$D$3,1,0)</f>
        <v>1</v>
      </c>
      <c r="AD12">
        <f ca="1">IF(AD$2=Hoja1!$D$3,1,0)</f>
        <v>1</v>
      </c>
      <c r="AE12">
        <f ca="1">IF(AE$2=Hoja1!$D$3,1,0)</f>
        <v>1</v>
      </c>
      <c r="AF12">
        <f ca="1">IF(AF$2=Hoja1!$D$3,1,0)</f>
        <v>0</v>
      </c>
      <c r="AG12">
        <f ca="1">IF(AG$2=Hoja1!$D$3,1,0)</f>
        <v>0</v>
      </c>
      <c r="AH12">
        <f ca="1">IF(AH$2=Hoja1!$D$3,1,0)</f>
        <v>0</v>
      </c>
      <c r="AI12">
        <f ca="1">IF(AI$2=Hoja1!$D$3,1,0)</f>
        <v>0</v>
      </c>
      <c r="AJ12">
        <f ca="1">IF(AJ$2=Hoja1!$D$3,1,0)</f>
        <v>0</v>
      </c>
      <c r="AK12">
        <f ca="1">IF(AK$2=Hoja1!$D$3,1,0)</f>
        <v>0</v>
      </c>
      <c r="AL12">
        <f ca="1">IF(AL$2=Hoja1!$D$3,1,0)</f>
        <v>0</v>
      </c>
      <c r="AM12">
        <f ca="1">IF(AM$2=Hoja1!$D$3,1,0)</f>
        <v>0</v>
      </c>
      <c r="AN12">
        <f ca="1">IF(AN$2=Hoja1!$D$3,1,0)</f>
        <v>0</v>
      </c>
      <c r="AO12">
        <f ca="1">IF(AO$2=Hoja1!$D$3,1,0)</f>
        <v>0</v>
      </c>
      <c r="AP12">
        <f ca="1">IF(AP$2=Hoja1!$D$3,1,0)</f>
        <v>0</v>
      </c>
      <c r="AQ12">
        <f ca="1">IF(AQ$2=Hoja1!$D$3,1,0)</f>
        <v>0</v>
      </c>
      <c r="AR12">
        <f ca="1">IF(AR$2=Hoja1!$D$3,1,0)</f>
        <v>0</v>
      </c>
      <c r="AS12">
        <f ca="1">IF(AS$2=Hoja1!$D$3,1,0)</f>
        <v>0</v>
      </c>
      <c r="AT12">
        <f ca="1">IF(AT$2=Hoja1!$D$3,1,0)</f>
        <v>0</v>
      </c>
      <c r="AU12">
        <f ca="1">IF(AU$2=Hoja1!$D$3,1,0)</f>
        <v>0</v>
      </c>
      <c r="AV12">
        <f ca="1">IF(AV$2=Hoja1!$D$3,1,0)</f>
        <v>0</v>
      </c>
      <c r="AW12">
        <f ca="1">IF(AW$2=Hoja1!$D$3,1,0)</f>
        <v>0</v>
      </c>
      <c r="AX12">
        <f ca="1">IF(AX$2=Hoja1!$D$3,1,0)</f>
        <v>0</v>
      </c>
      <c r="AY12">
        <f ca="1">IF(AY$2=Hoja1!$D$3,1,0)</f>
        <v>0</v>
      </c>
      <c r="AZ12">
        <f ca="1">IF(AZ$2=Hoja1!$D$3,1,0)</f>
        <v>0</v>
      </c>
      <c r="BA12">
        <f ca="1">IF(BA$2=Hoja1!$D$3,1,0)</f>
        <v>0</v>
      </c>
      <c r="BB12">
        <f ca="1">IF(BB$2=Hoja1!$D$3,1,0)</f>
        <v>0</v>
      </c>
      <c r="BC12">
        <f ca="1">IF(BC$2=Hoja1!$D$3,1,0)</f>
        <v>0</v>
      </c>
      <c r="BD12">
        <f ca="1">IF(BD$2=Hoja1!$D$3,1,0)</f>
        <v>0</v>
      </c>
      <c r="BE12">
        <f ca="1">IF(BE$2=Hoja1!$D$3,1,0)</f>
        <v>0</v>
      </c>
      <c r="BF12">
        <f ca="1">IF(BF$2=Hoja1!$D$3,1,0)</f>
        <v>0</v>
      </c>
      <c r="BG12">
        <f ca="1">IF(BG$2=Hoja1!$D$3,1,0)</f>
        <v>0</v>
      </c>
      <c r="BH12">
        <f ca="1">IF(BH$2=Hoja1!$D$3,1,0)</f>
        <v>0</v>
      </c>
      <c r="BI12">
        <f ca="1">IF(BI$2=Hoja1!$D$3,1,0)</f>
        <v>0</v>
      </c>
    </row>
    <row r="13" spans="1:61" x14ac:dyDescent="0.25">
      <c r="A13" t="s">
        <v>87</v>
      </c>
      <c r="C13">
        <f ca="1">IF(C$2=Hoja1!$D$3,1,0)</f>
        <v>0</v>
      </c>
      <c r="D13">
        <f ca="1">IF(D$2=Hoja1!$D$3,1,0)</f>
        <v>0</v>
      </c>
      <c r="E13">
        <f ca="1">IF(E$2=Hoja1!$D$3,1,0)</f>
        <v>0</v>
      </c>
      <c r="F13">
        <f ca="1">IF(F$2=Hoja1!$D$3,1,0)</f>
        <v>0</v>
      </c>
      <c r="G13">
        <f ca="1">IF(G$2=Hoja1!$D$3,1,0)</f>
        <v>0</v>
      </c>
      <c r="H13">
        <f ca="1">IF(H$2=Hoja1!$D$3,1,0)</f>
        <v>0</v>
      </c>
      <c r="I13">
        <f ca="1">IF(I$2=Hoja1!$D$3,1,0)</f>
        <v>0</v>
      </c>
      <c r="J13">
        <f ca="1">IF(J$2=Hoja1!$D$3,1,0)</f>
        <v>0</v>
      </c>
      <c r="K13">
        <f ca="1">IF(K$2=Hoja1!$D$3,1,0)</f>
        <v>0</v>
      </c>
      <c r="L13">
        <f ca="1">IF(L$2=Hoja1!$D$3,1,0)</f>
        <v>0</v>
      </c>
      <c r="M13">
        <f ca="1">IF(M$2=Hoja1!$D$3,1,0)</f>
        <v>0</v>
      </c>
      <c r="N13">
        <f ca="1">IF(N$2=Hoja1!$D$3,1,0)</f>
        <v>0</v>
      </c>
      <c r="O13">
        <f ca="1">IF(O$2=Hoja1!$D$3,1,0)</f>
        <v>0</v>
      </c>
      <c r="P13">
        <f ca="1">IF(P$2=Hoja1!$D$3,1,0)</f>
        <v>0</v>
      </c>
      <c r="Q13">
        <f ca="1">IF(Q$2=Hoja1!$D$3,1,0)</f>
        <v>0</v>
      </c>
      <c r="R13">
        <f ca="1">IF(R$2=Hoja1!$D$3,1,0)</f>
        <v>0</v>
      </c>
      <c r="S13">
        <f ca="1">IF(S$2=Hoja1!$D$3,1,0)</f>
        <v>0</v>
      </c>
      <c r="T13">
        <f ca="1">IF(T$2=Hoja1!$D$3,1,0)</f>
        <v>0</v>
      </c>
      <c r="U13">
        <f ca="1">IF(U$2=Hoja1!$D$3,1,0)</f>
        <v>0</v>
      </c>
      <c r="V13">
        <f ca="1">IF(V$2=Hoja1!$D$3,1,0)</f>
        <v>0</v>
      </c>
      <c r="W13">
        <f ca="1">IF(W$2=Hoja1!$D$3,1,0)</f>
        <v>0</v>
      </c>
      <c r="X13">
        <f ca="1">IF(X$2=Hoja1!$D$3,1,0)</f>
        <v>0</v>
      </c>
      <c r="Y13">
        <f ca="1">IF(Y$2=Hoja1!$D$3,1,0)</f>
        <v>0</v>
      </c>
      <c r="Z13">
        <f ca="1">IF(Z$2=Hoja1!$D$3,1,0)</f>
        <v>0</v>
      </c>
      <c r="AA13">
        <f ca="1">IF(AA$2=Hoja1!$D$3,1,0)</f>
        <v>1</v>
      </c>
      <c r="AB13">
        <f ca="1">IF(AB$2=Hoja1!$D$3,1,0)</f>
        <v>1</v>
      </c>
      <c r="AC13">
        <f ca="1">IF(AC$2=Hoja1!$D$3,1,0)</f>
        <v>1</v>
      </c>
      <c r="AD13">
        <f ca="1">IF(AD$2=Hoja1!$D$3,1,0)</f>
        <v>1</v>
      </c>
      <c r="AE13">
        <f ca="1">IF(AE$2=Hoja1!$D$3,1,0)</f>
        <v>1</v>
      </c>
      <c r="AF13">
        <f ca="1">IF(AF$2=Hoja1!$D$3,1,0)</f>
        <v>0</v>
      </c>
      <c r="AG13">
        <f ca="1">IF(AG$2=Hoja1!$D$3,1,0)</f>
        <v>0</v>
      </c>
      <c r="AH13">
        <f ca="1">IF(AH$2=Hoja1!$D$3,1,0)</f>
        <v>0</v>
      </c>
      <c r="AI13">
        <f ca="1">IF(AI$2=Hoja1!$D$3,1,0)</f>
        <v>0</v>
      </c>
      <c r="AJ13">
        <f ca="1">IF(AJ$2=Hoja1!$D$3,1,0)</f>
        <v>0</v>
      </c>
      <c r="AK13">
        <f ca="1">IF(AK$2=Hoja1!$D$3,1,0)</f>
        <v>0</v>
      </c>
      <c r="AL13">
        <f ca="1">IF(AL$2=Hoja1!$D$3,1,0)</f>
        <v>0</v>
      </c>
      <c r="AM13">
        <f ca="1">IF(AM$2=Hoja1!$D$3,1,0)</f>
        <v>0</v>
      </c>
      <c r="AN13">
        <f ca="1">IF(AN$2=Hoja1!$D$3,1,0)</f>
        <v>0</v>
      </c>
      <c r="AO13">
        <f ca="1">IF(AO$2=Hoja1!$D$3,1,0)</f>
        <v>0</v>
      </c>
      <c r="AP13">
        <f ca="1">IF(AP$2=Hoja1!$D$3,1,0)</f>
        <v>0</v>
      </c>
      <c r="AQ13">
        <f ca="1">IF(AQ$2=Hoja1!$D$3,1,0)</f>
        <v>0</v>
      </c>
      <c r="AR13">
        <f ca="1">IF(AR$2=Hoja1!$D$3,1,0)</f>
        <v>0</v>
      </c>
      <c r="AS13">
        <f ca="1">IF(AS$2=Hoja1!$D$3,1,0)</f>
        <v>0</v>
      </c>
      <c r="AT13">
        <f ca="1">IF(AT$2=Hoja1!$D$3,1,0)</f>
        <v>0</v>
      </c>
      <c r="AU13">
        <f ca="1">IF(AU$2=Hoja1!$D$3,1,0)</f>
        <v>0</v>
      </c>
      <c r="AV13">
        <f ca="1">IF(AV$2=Hoja1!$D$3,1,0)</f>
        <v>0</v>
      </c>
      <c r="AW13">
        <f ca="1">IF(AW$2=Hoja1!$D$3,1,0)</f>
        <v>0</v>
      </c>
      <c r="AX13">
        <f ca="1">IF(AX$2=Hoja1!$D$3,1,0)</f>
        <v>0</v>
      </c>
      <c r="AY13">
        <f ca="1">IF(AY$2=Hoja1!$D$3,1,0)</f>
        <v>0</v>
      </c>
      <c r="AZ13">
        <f ca="1">IF(AZ$2=Hoja1!$D$3,1,0)</f>
        <v>0</v>
      </c>
      <c r="BA13">
        <f ca="1">IF(BA$2=Hoja1!$D$3,1,0)</f>
        <v>0</v>
      </c>
      <c r="BB13">
        <f ca="1">IF(BB$2=Hoja1!$D$3,1,0)</f>
        <v>0</v>
      </c>
      <c r="BC13">
        <f ca="1">IF(BC$2=Hoja1!$D$3,1,0)</f>
        <v>0</v>
      </c>
      <c r="BD13">
        <f ca="1">IF(BD$2=Hoja1!$D$3,1,0)</f>
        <v>0</v>
      </c>
      <c r="BE13">
        <f ca="1">IF(BE$2=Hoja1!$D$3,1,0)</f>
        <v>0</v>
      </c>
      <c r="BF13">
        <f ca="1">IF(BF$2=Hoja1!$D$3,1,0)</f>
        <v>0</v>
      </c>
      <c r="BG13">
        <f ca="1">IF(BG$2=Hoja1!$D$3,1,0)</f>
        <v>0</v>
      </c>
      <c r="BH13">
        <f ca="1">IF(BH$2=Hoja1!$D$3,1,0)</f>
        <v>0</v>
      </c>
      <c r="BI13">
        <f ca="1">IF(BI$2=Hoja1!$D$3,1,0)</f>
        <v>0</v>
      </c>
    </row>
    <row r="14" spans="1:61" x14ac:dyDescent="0.25">
      <c r="A14" t="s">
        <v>88</v>
      </c>
      <c r="C14">
        <f ca="1">IF(C$2=Hoja1!$D$3,1,0)</f>
        <v>0</v>
      </c>
      <c r="D14">
        <f ca="1">IF(D$2=Hoja1!$D$3,1,0)</f>
        <v>0</v>
      </c>
      <c r="E14">
        <f ca="1">IF(E$2=Hoja1!$D$3,1,0)</f>
        <v>0</v>
      </c>
      <c r="F14">
        <f ca="1">IF(F$2=Hoja1!$D$3,1,0)</f>
        <v>0</v>
      </c>
      <c r="G14">
        <f ca="1">IF(G$2=Hoja1!$D$3,1,0)</f>
        <v>0</v>
      </c>
      <c r="H14">
        <f ca="1">IF(H$2=Hoja1!$D$3,1,0)</f>
        <v>0</v>
      </c>
      <c r="I14">
        <f ca="1">IF(I$2=Hoja1!$D$3,1,0)</f>
        <v>0</v>
      </c>
      <c r="J14">
        <f ca="1">IF(J$2=Hoja1!$D$3,1,0)</f>
        <v>0</v>
      </c>
      <c r="K14">
        <f ca="1">IF(K$2=Hoja1!$D$3,1,0)</f>
        <v>0</v>
      </c>
      <c r="L14">
        <f ca="1">IF(L$2=Hoja1!$D$3,1,0)</f>
        <v>0</v>
      </c>
      <c r="M14">
        <f ca="1">IF(M$2=Hoja1!$D$3,1,0)</f>
        <v>0</v>
      </c>
      <c r="N14">
        <f ca="1">IF(N$2=Hoja1!$D$3,1,0)</f>
        <v>0</v>
      </c>
      <c r="O14">
        <f ca="1">IF(O$2=Hoja1!$D$3,1,0)</f>
        <v>0</v>
      </c>
      <c r="P14">
        <f ca="1">IF(P$2=Hoja1!$D$3,1,0)</f>
        <v>0</v>
      </c>
      <c r="Q14">
        <f ca="1">IF(Q$2=Hoja1!$D$3,1,0)</f>
        <v>0</v>
      </c>
      <c r="R14">
        <f ca="1">IF(R$2=Hoja1!$D$3,1,0)</f>
        <v>0</v>
      </c>
      <c r="S14">
        <f ca="1">IF(S$2=Hoja1!$D$3,1,0)</f>
        <v>0</v>
      </c>
      <c r="T14">
        <f ca="1">IF(T$2=Hoja1!$D$3,1,0)</f>
        <v>0</v>
      </c>
      <c r="U14">
        <f ca="1">IF(U$2=Hoja1!$D$3,1,0)</f>
        <v>0</v>
      </c>
      <c r="V14">
        <f ca="1">IF(V$2=Hoja1!$D$3,1,0)</f>
        <v>0</v>
      </c>
      <c r="W14">
        <f ca="1">IF(W$2=Hoja1!$D$3,1,0)</f>
        <v>0</v>
      </c>
      <c r="X14">
        <f ca="1">IF(X$2=Hoja1!$D$3,1,0)</f>
        <v>0</v>
      </c>
      <c r="Y14">
        <f ca="1">IF(Y$2=Hoja1!$D$3,1,0)</f>
        <v>0</v>
      </c>
      <c r="Z14">
        <f ca="1">IF(Z$2=Hoja1!$D$3,1,0)</f>
        <v>0</v>
      </c>
      <c r="AA14">
        <f ca="1">IF(AA$2=Hoja1!$D$3,1,0)</f>
        <v>1</v>
      </c>
      <c r="AB14">
        <f ca="1">IF(AB$2=Hoja1!$D$3,1,0)</f>
        <v>1</v>
      </c>
      <c r="AC14">
        <f ca="1">IF(AC$2=Hoja1!$D$3,1,0)</f>
        <v>1</v>
      </c>
      <c r="AD14">
        <f ca="1">IF(AD$2=Hoja1!$D$3,1,0)</f>
        <v>1</v>
      </c>
      <c r="AE14">
        <f ca="1">IF(AE$2=Hoja1!$D$3,1,0)</f>
        <v>1</v>
      </c>
      <c r="AF14">
        <f ca="1">IF(AF$2=Hoja1!$D$3,1,0)</f>
        <v>0</v>
      </c>
      <c r="AG14">
        <f ca="1">IF(AG$2=Hoja1!$D$3,1,0)</f>
        <v>0</v>
      </c>
      <c r="AH14">
        <f ca="1">IF(AH$2=Hoja1!$D$3,1,0)</f>
        <v>0</v>
      </c>
      <c r="AI14">
        <f ca="1">IF(AI$2=Hoja1!$D$3,1,0)</f>
        <v>0</v>
      </c>
      <c r="AJ14">
        <f ca="1">IF(AJ$2=Hoja1!$D$3,1,0)</f>
        <v>0</v>
      </c>
      <c r="AK14">
        <f ca="1">IF(AK$2=Hoja1!$D$3,1,0)</f>
        <v>0</v>
      </c>
      <c r="AL14">
        <f ca="1">IF(AL$2=Hoja1!$D$3,1,0)</f>
        <v>0</v>
      </c>
      <c r="AM14">
        <f ca="1">IF(AM$2=Hoja1!$D$3,1,0)</f>
        <v>0</v>
      </c>
      <c r="AN14">
        <f ca="1">IF(AN$2=Hoja1!$D$3,1,0)</f>
        <v>0</v>
      </c>
      <c r="AO14">
        <f ca="1">IF(AO$2=Hoja1!$D$3,1,0)</f>
        <v>0</v>
      </c>
      <c r="AP14">
        <f ca="1">IF(AP$2=Hoja1!$D$3,1,0)</f>
        <v>0</v>
      </c>
      <c r="AQ14">
        <f ca="1">IF(AQ$2=Hoja1!$D$3,1,0)</f>
        <v>0</v>
      </c>
      <c r="AR14">
        <f ca="1">IF(AR$2=Hoja1!$D$3,1,0)</f>
        <v>0</v>
      </c>
      <c r="AS14">
        <f ca="1">IF(AS$2=Hoja1!$D$3,1,0)</f>
        <v>0</v>
      </c>
      <c r="AT14">
        <f ca="1">IF(AT$2=Hoja1!$D$3,1,0)</f>
        <v>0</v>
      </c>
      <c r="AU14">
        <f ca="1">IF(AU$2=Hoja1!$D$3,1,0)</f>
        <v>0</v>
      </c>
      <c r="AV14">
        <f ca="1">IF(AV$2=Hoja1!$D$3,1,0)</f>
        <v>0</v>
      </c>
      <c r="AW14">
        <f ca="1">IF(AW$2=Hoja1!$D$3,1,0)</f>
        <v>0</v>
      </c>
      <c r="AX14">
        <f ca="1">IF(AX$2=Hoja1!$D$3,1,0)</f>
        <v>0</v>
      </c>
      <c r="AY14">
        <f ca="1">IF(AY$2=Hoja1!$D$3,1,0)</f>
        <v>0</v>
      </c>
      <c r="AZ14">
        <f ca="1">IF(AZ$2=Hoja1!$D$3,1,0)</f>
        <v>0</v>
      </c>
      <c r="BA14">
        <f ca="1">IF(BA$2=Hoja1!$D$3,1,0)</f>
        <v>0</v>
      </c>
      <c r="BB14">
        <f ca="1">IF(BB$2=Hoja1!$D$3,1,0)</f>
        <v>0</v>
      </c>
      <c r="BC14">
        <f ca="1">IF(BC$2=Hoja1!$D$3,1,0)</f>
        <v>0</v>
      </c>
      <c r="BD14">
        <f ca="1">IF(BD$2=Hoja1!$D$3,1,0)</f>
        <v>0</v>
      </c>
      <c r="BE14">
        <f ca="1">IF(BE$2=Hoja1!$D$3,1,0)</f>
        <v>0</v>
      </c>
      <c r="BF14">
        <f ca="1">IF(BF$2=Hoja1!$D$3,1,0)</f>
        <v>0</v>
      </c>
      <c r="BG14">
        <f ca="1">IF(BG$2=Hoja1!$D$3,1,0)</f>
        <v>0</v>
      </c>
      <c r="BH14">
        <f ca="1">IF(BH$2=Hoja1!$D$3,1,0)</f>
        <v>0</v>
      </c>
      <c r="BI14">
        <f ca="1">IF(BI$2=Hoja1!$D$3,1,0)</f>
        <v>0</v>
      </c>
    </row>
    <row r="15" spans="1:61" x14ac:dyDescent="0.25">
      <c r="A15" t="s">
        <v>90</v>
      </c>
      <c r="C15">
        <f ca="1">IF(C$2=Hoja1!$D$3,1,0)</f>
        <v>0</v>
      </c>
      <c r="D15">
        <f ca="1">IF(D$2=Hoja1!$D$3,1,0)</f>
        <v>0</v>
      </c>
      <c r="E15">
        <f ca="1">IF(E$2=Hoja1!$D$3,1,0)</f>
        <v>0</v>
      </c>
      <c r="F15">
        <f ca="1">IF(F$2=Hoja1!$D$3,1,0)</f>
        <v>0</v>
      </c>
      <c r="G15">
        <f ca="1">IF(G$2=Hoja1!$D$3,1,0)</f>
        <v>0</v>
      </c>
      <c r="H15">
        <f ca="1">IF(H$2=Hoja1!$D$3,1,0)</f>
        <v>0</v>
      </c>
      <c r="I15">
        <f ca="1">IF(I$2=Hoja1!$D$3,1,0)</f>
        <v>0</v>
      </c>
      <c r="J15">
        <f ca="1">IF(J$2=Hoja1!$D$3,1,0)</f>
        <v>0</v>
      </c>
      <c r="K15">
        <f ca="1">IF(K$2=Hoja1!$D$3,1,0)</f>
        <v>0</v>
      </c>
      <c r="L15">
        <f ca="1">IF(L$2=Hoja1!$D$3,1,0)</f>
        <v>0</v>
      </c>
      <c r="M15">
        <f ca="1">IF(M$2=Hoja1!$D$3,1,0)</f>
        <v>0</v>
      </c>
      <c r="N15">
        <f ca="1">IF(N$2=Hoja1!$D$3,1,0)</f>
        <v>0</v>
      </c>
      <c r="O15">
        <f ca="1">IF(O$2=Hoja1!$D$3,1,0)</f>
        <v>0</v>
      </c>
      <c r="P15">
        <f ca="1">IF(P$2=Hoja1!$D$3,1,0)</f>
        <v>0</v>
      </c>
      <c r="Q15">
        <f ca="1">IF(Q$2=Hoja1!$D$3,1,0)</f>
        <v>0</v>
      </c>
      <c r="R15">
        <f ca="1">IF(R$2=Hoja1!$D$3,1,0)</f>
        <v>0</v>
      </c>
      <c r="S15">
        <f ca="1">IF(S$2=Hoja1!$D$3,1,0)</f>
        <v>0</v>
      </c>
      <c r="T15">
        <f ca="1">IF(T$2=Hoja1!$D$3,1,0)</f>
        <v>0</v>
      </c>
      <c r="U15">
        <f ca="1">IF(U$2=Hoja1!$D$3,1,0)</f>
        <v>0</v>
      </c>
      <c r="V15">
        <f ca="1">IF(V$2=Hoja1!$D$3,1,0)</f>
        <v>0</v>
      </c>
      <c r="W15">
        <f ca="1">IF(W$2=Hoja1!$D$3,1,0)</f>
        <v>0</v>
      </c>
      <c r="X15">
        <f ca="1">IF(X$2=Hoja1!$D$3,1,0)</f>
        <v>0</v>
      </c>
      <c r="Y15">
        <f ca="1">IF(Y$2=Hoja1!$D$3,1,0)</f>
        <v>0</v>
      </c>
      <c r="Z15">
        <f ca="1">IF(Z$2=Hoja1!$D$3,1,0)</f>
        <v>0</v>
      </c>
      <c r="AA15">
        <f ca="1">IF(AA$2=Hoja1!$D$3,1,0)</f>
        <v>1</v>
      </c>
      <c r="AB15">
        <f ca="1">IF(AB$2=Hoja1!$D$3,1,0)</f>
        <v>1</v>
      </c>
      <c r="AC15">
        <f ca="1">IF(AC$2=Hoja1!$D$3,1,0)</f>
        <v>1</v>
      </c>
      <c r="AD15">
        <f ca="1">IF(AD$2=Hoja1!$D$3,1,0)</f>
        <v>1</v>
      </c>
      <c r="AE15">
        <f ca="1">IF(AE$2=Hoja1!$D$3,1,0)</f>
        <v>1</v>
      </c>
      <c r="AF15">
        <f ca="1">IF(AF$2=Hoja1!$D$3,1,0)</f>
        <v>0</v>
      </c>
      <c r="AG15">
        <f ca="1">IF(AG$2=Hoja1!$D$3,1,0)</f>
        <v>0</v>
      </c>
      <c r="AH15">
        <f ca="1">IF(AH$2=Hoja1!$D$3,1,0)</f>
        <v>0</v>
      </c>
      <c r="AI15">
        <f ca="1">IF(AI$2=Hoja1!$D$3,1,0)</f>
        <v>0</v>
      </c>
      <c r="AJ15">
        <f ca="1">IF(AJ$2=Hoja1!$D$3,1,0)</f>
        <v>0</v>
      </c>
      <c r="AK15">
        <f ca="1">IF(AK$2=Hoja1!$D$3,1,0)</f>
        <v>0</v>
      </c>
      <c r="AL15">
        <f ca="1">IF(AL$2=Hoja1!$D$3,1,0)</f>
        <v>0</v>
      </c>
      <c r="AM15">
        <f ca="1">IF(AM$2=Hoja1!$D$3,1,0)</f>
        <v>0</v>
      </c>
      <c r="AN15">
        <f ca="1">IF(AN$2=Hoja1!$D$3,1,0)</f>
        <v>0</v>
      </c>
      <c r="AO15">
        <f ca="1">IF(AO$2=Hoja1!$D$3,1,0)</f>
        <v>0</v>
      </c>
      <c r="AP15">
        <f ca="1">IF(AP$2=Hoja1!$D$3,1,0)</f>
        <v>0</v>
      </c>
      <c r="AQ15">
        <f ca="1">IF(AQ$2=Hoja1!$D$3,1,0)</f>
        <v>0</v>
      </c>
      <c r="AR15">
        <f ca="1">IF(AR$2=Hoja1!$D$3,1,0)</f>
        <v>0</v>
      </c>
      <c r="AS15">
        <f ca="1">IF(AS$2=Hoja1!$D$3,1,0)</f>
        <v>0</v>
      </c>
      <c r="AT15">
        <f ca="1">IF(AT$2=Hoja1!$D$3,1,0)</f>
        <v>0</v>
      </c>
      <c r="AU15">
        <f ca="1">IF(AU$2=Hoja1!$D$3,1,0)</f>
        <v>0</v>
      </c>
      <c r="AV15">
        <f ca="1">IF(AV$2=Hoja1!$D$3,1,0)</f>
        <v>0</v>
      </c>
      <c r="AW15">
        <f ca="1">IF(AW$2=Hoja1!$D$3,1,0)</f>
        <v>0</v>
      </c>
      <c r="AX15">
        <f ca="1">IF(AX$2=Hoja1!$D$3,1,0)</f>
        <v>0</v>
      </c>
      <c r="AY15">
        <f ca="1">IF(AY$2=Hoja1!$D$3,1,0)</f>
        <v>0</v>
      </c>
      <c r="AZ15">
        <f ca="1">IF(AZ$2=Hoja1!$D$3,1,0)</f>
        <v>0</v>
      </c>
      <c r="BA15">
        <f ca="1">IF(BA$2=Hoja1!$D$3,1,0)</f>
        <v>0</v>
      </c>
      <c r="BB15">
        <f ca="1">IF(BB$2=Hoja1!$D$3,1,0)</f>
        <v>0</v>
      </c>
      <c r="BC15">
        <f ca="1">IF(BC$2=Hoja1!$D$3,1,0)</f>
        <v>0</v>
      </c>
      <c r="BD15">
        <f ca="1">IF(BD$2=Hoja1!$D$3,1,0)</f>
        <v>0</v>
      </c>
      <c r="BE15">
        <f ca="1">IF(BE$2=Hoja1!$D$3,1,0)</f>
        <v>0</v>
      </c>
      <c r="BF15">
        <f ca="1">IF(BF$2=Hoja1!$D$3,1,0)</f>
        <v>0</v>
      </c>
      <c r="BG15">
        <f ca="1">IF(BG$2=Hoja1!$D$3,1,0)</f>
        <v>0</v>
      </c>
      <c r="BH15">
        <f ca="1">IF(BH$2=Hoja1!$D$3,1,0)</f>
        <v>0</v>
      </c>
      <c r="BI15">
        <f ca="1">IF(BI$2=Hoja1!$D$3,1,0)</f>
        <v>0</v>
      </c>
    </row>
    <row r="16" spans="1:61" x14ac:dyDescent="0.25">
      <c r="A16" t="s">
        <v>89</v>
      </c>
      <c r="C16">
        <f ca="1">IF(C$2=Hoja1!$D$3,1,0)</f>
        <v>0</v>
      </c>
      <c r="D16">
        <f ca="1">IF(D$2=Hoja1!$D$3,1,0)</f>
        <v>0</v>
      </c>
      <c r="E16">
        <f ca="1">IF(E$2=Hoja1!$D$3,1,0)</f>
        <v>0</v>
      </c>
      <c r="F16">
        <f ca="1">IF(F$2=Hoja1!$D$3,1,0)</f>
        <v>0</v>
      </c>
      <c r="G16">
        <f ca="1">IF(G$2=Hoja1!$D$3,1,0)</f>
        <v>0</v>
      </c>
      <c r="H16">
        <f ca="1">IF(H$2=Hoja1!$D$3,1,0)</f>
        <v>0</v>
      </c>
      <c r="I16">
        <f ca="1">IF(I$2=Hoja1!$D$3,1,0)</f>
        <v>0</v>
      </c>
      <c r="J16">
        <f ca="1">IF(J$2=Hoja1!$D$3,1,0)</f>
        <v>0</v>
      </c>
      <c r="K16">
        <f ca="1">IF(K$2=Hoja1!$D$3,1,0)</f>
        <v>0</v>
      </c>
      <c r="L16">
        <f ca="1">IF(L$2=Hoja1!$D$3,1,0)</f>
        <v>0</v>
      </c>
      <c r="M16">
        <f ca="1">IF(M$2=Hoja1!$D$3,1,0)</f>
        <v>0</v>
      </c>
      <c r="N16">
        <f ca="1">IF(N$2=Hoja1!$D$3,1,0)</f>
        <v>0</v>
      </c>
      <c r="O16">
        <f ca="1">IF(O$2=Hoja1!$D$3,1,0)</f>
        <v>0</v>
      </c>
      <c r="P16">
        <f ca="1">IF(P$2=Hoja1!$D$3,1,0)</f>
        <v>0</v>
      </c>
      <c r="Q16">
        <f ca="1">IF(Q$2=Hoja1!$D$3,1,0)</f>
        <v>0</v>
      </c>
      <c r="R16">
        <f ca="1">IF(R$2=Hoja1!$D$3,1,0)</f>
        <v>0</v>
      </c>
      <c r="S16">
        <f ca="1">IF(S$2=Hoja1!$D$3,1,0)</f>
        <v>0</v>
      </c>
      <c r="T16">
        <f ca="1">IF(T$2=Hoja1!$D$3,1,0)</f>
        <v>0</v>
      </c>
      <c r="U16">
        <f ca="1">IF(U$2=Hoja1!$D$3,1,0)</f>
        <v>0</v>
      </c>
      <c r="V16">
        <f ca="1">IF(V$2=Hoja1!$D$3,1,0)</f>
        <v>0</v>
      </c>
      <c r="W16">
        <f ca="1">IF(W$2=Hoja1!$D$3,1,0)</f>
        <v>0</v>
      </c>
      <c r="X16">
        <f ca="1">IF(X$2=Hoja1!$D$3,1,0)</f>
        <v>0</v>
      </c>
      <c r="Y16">
        <f ca="1">IF(Y$2=Hoja1!$D$3,1,0)</f>
        <v>0</v>
      </c>
      <c r="Z16">
        <f ca="1">IF(Z$2=Hoja1!$D$3,1,0)</f>
        <v>0</v>
      </c>
      <c r="AA16">
        <f ca="1">IF(AA$2=Hoja1!$D$3,1,0)</f>
        <v>1</v>
      </c>
      <c r="AB16">
        <f ca="1">IF(AB$2=Hoja1!$D$3,1,0)</f>
        <v>1</v>
      </c>
      <c r="AC16">
        <f ca="1">IF(AC$2=Hoja1!$D$3,1,0)</f>
        <v>1</v>
      </c>
      <c r="AD16">
        <f ca="1">IF(AD$2=Hoja1!$D$3,1,0)</f>
        <v>1</v>
      </c>
      <c r="AE16">
        <f ca="1">IF(AE$2=Hoja1!$D$3,1,0)</f>
        <v>1</v>
      </c>
      <c r="AF16">
        <f ca="1">IF(AF$2=Hoja1!$D$3,1,0)</f>
        <v>0</v>
      </c>
      <c r="AG16">
        <f ca="1">IF(AG$2=Hoja1!$D$3,1,0)</f>
        <v>0</v>
      </c>
      <c r="AH16">
        <f ca="1">IF(AH$2=Hoja1!$D$3,1,0)</f>
        <v>0</v>
      </c>
      <c r="AI16">
        <f ca="1">IF(AI$2=Hoja1!$D$3,1,0)</f>
        <v>0</v>
      </c>
      <c r="AJ16">
        <f ca="1">IF(AJ$2=Hoja1!$D$3,1,0)</f>
        <v>0</v>
      </c>
      <c r="AK16">
        <f ca="1">IF(AK$2=Hoja1!$D$3,1,0)</f>
        <v>0</v>
      </c>
      <c r="AL16">
        <f ca="1">IF(AL$2=Hoja1!$D$3,1,0)</f>
        <v>0</v>
      </c>
      <c r="AM16">
        <f ca="1">IF(AM$2=Hoja1!$D$3,1,0)</f>
        <v>0</v>
      </c>
      <c r="AN16">
        <f ca="1">IF(AN$2=Hoja1!$D$3,1,0)</f>
        <v>0</v>
      </c>
      <c r="AO16">
        <f ca="1">IF(AO$2=Hoja1!$D$3,1,0)</f>
        <v>0</v>
      </c>
      <c r="AP16">
        <f ca="1">IF(AP$2=Hoja1!$D$3,1,0)</f>
        <v>0</v>
      </c>
      <c r="AQ16">
        <f ca="1">IF(AQ$2=Hoja1!$D$3,1,0)</f>
        <v>0</v>
      </c>
      <c r="AR16">
        <f ca="1">IF(AR$2=Hoja1!$D$3,1,0)</f>
        <v>0</v>
      </c>
      <c r="AS16">
        <f ca="1">IF(AS$2=Hoja1!$D$3,1,0)</f>
        <v>0</v>
      </c>
      <c r="AT16">
        <f ca="1">IF(AT$2=Hoja1!$D$3,1,0)</f>
        <v>0</v>
      </c>
      <c r="AU16">
        <f ca="1">IF(AU$2=Hoja1!$D$3,1,0)</f>
        <v>0</v>
      </c>
      <c r="AV16">
        <f ca="1">IF(AV$2=Hoja1!$D$3,1,0)</f>
        <v>0</v>
      </c>
      <c r="AW16">
        <f ca="1">IF(AW$2=Hoja1!$D$3,1,0)</f>
        <v>0</v>
      </c>
      <c r="AX16">
        <f ca="1">IF(AX$2=Hoja1!$D$3,1,0)</f>
        <v>0</v>
      </c>
      <c r="AY16">
        <f ca="1">IF(AY$2=Hoja1!$D$3,1,0)</f>
        <v>0</v>
      </c>
      <c r="AZ16">
        <f ca="1">IF(AZ$2=Hoja1!$D$3,1,0)</f>
        <v>0</v>
      </c>
      <c r="BA16">
        <f ca="1">IF(BA$2=Hoja1!$D$3,1,0)</f>
        <v>0</v>
      </c>
      <c r="BB16">
        <f ca="1">IF(BB$2=Hoja1!$D$3,1,0)</f>
        <v>0</v>
      </c>
      <c r="BC16">
        <f ca="1">IF(BC$2=Hoja1!$D$3,1,0)</f>
        <v>0</v>
      </c>
      <c r="BD16">
        <f ca="1">IF(BD$2=Hoja1!$D$3,1,0)</f>
        <v>0</v>
      </c>
      <c r="BE16">
        <f ca="1">IF(BE$2=Hoja1!$D$3,1,0)</f>
        <v>0</v>
      </c>
      <c r="BF16">
        <f ca="1">IF(BF$2=Hoja1!$D$3,1,0)</f>
        <v>0</v>
      </c>
      <c r="BG16">
        <f ca="1">IF(BG$2=Hoja1!$D$3,1,0)</f>
        <v>0</v>
      </c>
      <c r="BH16">
        <f ca="1">IF(BH$2=Hoja1!$D$3,1,0)</f>
        <v>0</v>
      </c>
      <c r="BI16">
        <f ca="1">IF(BI$2=Hoja1!$D$3,1,0)</f>
        <v>0</v>
      </c>
    </row>
    <row r="17" spans="1:61" x14ac:dyDescent="0.25">
      <c r="A17" t="s">
        <v>91</v>
      </c>
      <c r="C17">
        <f ca="1">IF(C$2=Hoja1!$D$3,1,0)</f>
        <v>0</v>
      </c>
      <c r="D17">
        <f ca="1">IF(D$2=Hoja1!$D$3,1,0)</f>
        <v>0</v>
      </c>
      <c r="E17">
        <f ca="1">IF(E$2=Hoja1!$D$3,1,0)</f>
        <v>0</v>
      </c>
      <c r="F17">
        <f ca="1">IF(F$2=Hoja1!$D$3,1,0)</f>
        <v>0</v>
      </c>
      <c r="G17">
        <f ca="1">IF(G$2=Hoja1!$D$3,1,0)</f>
        <v>0</v>
      </c>
      <c r="H17">
        <f ca="1">IF(H$2=Hoja1!$D$3,1,0)</f>
        <v>0</v>
      </c>
      <c r="I17">
        <f ca="1">IF(I$2=Hoja1!$D$3,1,0)</f>
        <v>0</v>
      </c>
      <c r="J17">
        <f ca="1">IF(J$2=Hoja1!$D$3,1,0)</f>
        <v>0</v>
      </c>
      <c r="K17">
        <f ca="1">IF(K$2=Hoja1!$D$3,1,0)</f>
        <v>0</v>
      </c>
      <c r="L17">
        <f ca="1">IF(L$2=Hoja1!$D$3,1,0)</f>
        <v>0</v>
      </c>
      <c r="M17">
        <f ca="1">IF(M$2=Hoja1!$D$3,1,0)</f>
        <v>0</v>
      </c>
      <c r="N17">
        <f ca="1">IF(N$2=Hoja1!$D$3,1,0)</f>
        <v>0</v>
      </c>
      <c r="O17">
        <f ca="1">IF(O$2=Hoja1!$D$3,1,0)</f>
        <v>0</v>
      </c>
      <c r="P17">
        <f ca="1">IF(P$2=Hoja1!$D$3,1,0)</f>
        <v>0</v>
      </c>
      <c r="Q17">
        <f ca="1">IF(Q$2=Hoja1!$D$3,1,0)</f>
        <v>0</v>
      </c>
      <c r="R17">
        <f ca="1">IF(R$2=Hoja1!$D$3,1,0)</f>
        <v>0</v>
      </c>
      <c r="S17">
        <f ca="1">IF(S$2=Hoja1!$D$3,1,0)</f>
        <v>0</v>
      </c>
      <c r="T17">
        <f ca="1">IF(T$2=Hoja1!$D$3,1,0)</f>
        <v>0</v>
      </c>
      <c r="U17">
        <f ca="1">IF(U$2=Hoja1!$D$3,1,0)</f>
        <v>0</v>
      </c>
      <c r="V17">
        <f ca="1">IF(V$2=Hoja1!$D$3,1,0)</f>
        <v>0</v>
      </c>
      <c r="W17">
        <f ca="1">IF(W$2=Hoja1!$D$3,1,0)</f>
        <v>0</v>
      </c>
      <c r="X17">
        <f ca="1">IF(X$2=Hoja1!$D$3,1,0)</f>
        <v>0</v>
      </c>
      <c r="Y17">
        <f ca="1">IF(Y$2=Hoja1!$D$3,1,0)</f>
        <v>0</v>
      </c>
      <c r="Z17">
        <f ca="1">IF(Z$2=Hoja1!$D$3,1,0)</f>
        <v>0</v>
      </c>
      <c r="AA17">
        <f ca="1">IF(AA$2=Hoja1!$D$3,1,0)</f>
        <v>1</v>
      </c>
      <c r="AB17">
        <f ca="1">IF(AB$2=Hoja1!$D$3,1,0)</f>
        <v>1</v>
      </c>
      <c r="AC17">
        <f ca="1">IF(AC$2=Hoja1!$D$3,1,0)</f>
        <v>1</v>
      </c>
      <c r="AD17">
        <f ca="1">IF(AD$2=Hoja1!$D$3,1,0)</f>
        <v>1</v>
      </c>
      <c r="AE17">
        <f ca="1">IF(AE$2=Hoja1!$D$3,1,0)</f>
        <v>1</v>
      </c>
      <c r="AF17">
        <f ca="1">IF(AF$2=Hoja1!$D$3,1,0)</f>
        <v>0</v>
      </c>
      <c r="AG17">
        <f ca="1">IF(AG$2=Hoja1!$D$3,1,0)</f>
        <v>0</v>
      </c>
      <c r="AH17">
        <f ca="1">IF(AH$2=Hoja1!$D$3,1,0)</f>
        <v>0</v>
      </c>
      <c r="AI17">
        <f ca="1">IF(AI$2=Hoja1!$D$3,1,0)</f>
        <v>0</v>
      </c>
      <c r="AJ17">
        <f ca="1">IF(AJ$2=Hoja1!$D$3,1,0)</f>
        <v>0</v>
      </c>
      <c r="AK17">
        <f ca="1">IF(AK$2=Hoja1!$D$3,1,0)</f>
        <v>0</v>
      </c>
      <c r="AL17">
        <f ca="1">IF(AL$2=Hoja1!$D$3,1,0)</f>
        <v>0</v>
      </c>
      <c r="AM17">
        <f ca="1">IF(AM$2=Hoja1!$D$3,1,0)</f>
        <v>0</v>
      </c>
      <c r="AN17">
        <f ca="1">IF(AN$2=Hoja1!$D$3,1,0)</f>
        <v>0</v>
      </c>
      <c r="AO17">
        <f ca="1">IF(AO$2=Hoja1!$D$3,1,0)</f>
        <v>0</v>
      </c>
      <c r="AP17">
        <f ca="1">IF(AP$2=Hoja1!$D$3,1,0)</f>
        <v>0</v>
      </c>
      <c r="AQ17">
        <f ca="1">IF(AQ$2=Hoja1!$D$3,1,0)</f>
        <v>0</v>
      </c>
      <c r="AR17">
        <f ca="1">IF(AR$2=Hoja1!$D$3,1,0)</f>
        <v>0</v>
      </c>
      <c r="AS17">
        <f ca="1">IF(AS$2=Hoja1!$D$3,1,0)</f>
        <v>0</v>
      </c>
      <c r="AT17">
        <f ca="1">IF(AT$2=Hoja1!$D$3,1,0)</f>
        <v>0</v>
      </c>
      <c r="AU17">
        <f ca="1">IF(AU$2=Hoja1!$D$3,1,0)</f>
        <v>0</v>
      </c>
      <c r="AV17">
        <f ca="1">IF(AV$2=Hoja1!$D$3,1,0)</f>
        <v>0</v>
      </c>
      <c r="AW17">
        <f ca="1">IF(AW$2=Hoja1!$D$3,1,0)</f>
        <v>0</v>
      </c>
      <c r="AX17">
        <f ca="1">IF(AX$2=Hoja1!$D$3,1,0)</f>
        <v>0</v>
      </c>
      <c r="AY17">
        <f ca="1">IF(AY$2=Hoja1!$D$3,1,0)</f>
        <v>0</v>
      </c>
      <c r="AZ17">
        <f ca="1">IF(AZ$2=Hoja1!$D$3,1,0)</f>
        <v>0</v>
      </c>
      <c r="BA17">
        <f ca="1">IF(BA$2=Hoja1!$D$3,1,0)</f>
        <v>0</v>
      </c>
      <c r="BB17">
        <f ca="1">IF(BB$2=Hoja1!$D$3,1,0)</f>
        <v>0</v>
      </c>
      <c r="BC17">
        <f ca="1">IF(BC$2=Hoja1!$D$3,1,0)</f>
        <v>0</v>
      </c>
      <c r="BD17">
        <f ca="1">IF(BD$2=Hoja1!$D$3,1,0)</f>
        <v>0</v>
      </c>
      <c r="BE17">
        <f ca="1">IF(BE$2=Hoja1!$D$3,1,0)</f>
        <v>0</v>
      </c>
      <c r="BF17">
        <f ca="1">IF(BF$2=Hoja1!$D$3,1,0)</f>
        <v>0</v>
      </c>
      <c r="BG17">
        <f ca="1">IF(BG$2=Hoja1!$D$3,1,0)</f>
        <v>0</v>
      </c>
      <c r="BH17">
        <f ca="1">IF(BH$2=Hoja1!$D$3,1,0)</f>
        <v>0</v>
      </c>
      <c r="BI17">
        <f ca="1">IF(BI$2=Hoja1!$D$3,1,0)</f>
        <v>0</v>
      </c>
    </row>
    <row r="18" spans="1:61" x14ac:dyDescent="0.25">
      <c r="A18" t="s">
        <v>93</v>
      </c>
      <c r="C18">
        <f ca="1">IF(C$2=Hoja1!$D$3,1,0)</f>
        <v>0</v>
      </c>
      <c r="D18">
        <f ca="1">IF(D$2=Hoja1!$D$3,1,0)</f>
        <v>0</v>
      </c>
      <c r="E18">
        <f ca="1">IF(E$2=Hoja1!$D$3,1,0)</f>
        <v>0</v>
      </c>
      <c r="F18">
        <f ca="1">IF(F$2=Hoja1!$D$3,1,0)</f>
        <v>0</v>
      </c>
      <c r="G18">
        <f ca="1">IF(G$2=Hoja1!$D$3,1,0)</f>
        <v>0</v>
      </c>
      <c r="H18">
        <f ca="1">IF(H$2=Hoja1!$D$3,1,0)</f>
        <v>0</v>
      </c>
      <c r="I18">
        <f ca="1">IF(I$2=Hoja1!$D$3,1,0)</f>
        <v>0</v>
      </c>
      <c r="J18">
        <f ca="1">IF(J$2=Hoja1!$D$3,1,0)</f>
        <v>0</v>
      </c>
      <c r="K18">
        <f ca="1">IF(K$2=Hoja1!$D$3,1,0)</f>
        <v>0</v>
      </c>
      <c r="L18">
        <f ca="1">IF(L$2=Hoja1!$D$3,1,0)</f>
        <v>0</v>
      </c>
      <c r="M18">
        <f ca="1">IF(M$2=Hoja1!$D$3,1,0)</f>
        <v>0</v>
      </c>
      <c r="N18">
        <f ca="1">IF(N$2=Hoja1!$D$3,1,0)</f>
        <v>0</v>
      </c>
      <c r="O18">
        <f ca="1">IF(O$2=Hoja1!$D$3,1,0)</f>
        <v>0</v>
      </c>
      <c r="P18">
        <f ca="1">IF(P$2=Hoja1!$D$3,1,0)</f>
        <v>0</v>
      </c>
      <c r="Q18">
        <f ca="1">IF(Q$2=Hoja1!$D$3,1,0)</f>
        <v>0</v>
      </c>
      <c r="R18">
        <f ca="1">IF(R$2=Hoja1!$D$3,1,0)</f>
        <v>0</v>
      </c>
      <c r="S18">
        <f ca="1">IF(S$2=Hoja1!$D$3,1,0)</f>
        <v>0</v>
      </c>
      <c r="T18">
        <f ca="1">IF(T$2=Hoja1!$D$3,1,0)</f>
        <v>0</v>
      </c>
      <c r="U18">
        <f ca="1">IF(U$2=Hoja1!$D$3,1,0)</f>
        <v>0</v>
      </c>
      <c r="V18">
        <f ca="1">IF(V$2=Hoja1!$D$3,1,0)</f>
        <v>0</v>
      </c>
      <c r="W18">
        <f ca="1">IF(W$2=Hoja1!$D$3,1,0)</f>
        <v>0</v>
      </c>
      <c r="X18">
        <f ca="1">IF(X$2=Hoja1!$D$3,1,0)</f>
        <v>0</v>
      </c>
      <c r="Y18">
        <f ca="1">IF(Y$2=Hoja1!$D$3,1,0)</f>
        <v>0</v>
      </c>
      <c r="Z18">
        <f ca="1">IF(Z$2=Hoja1!$D$3,1,0)</f>
        <v>0</v>
      </c>
      <c r="AA18">
        <f ca="1">IF(AA$2=Hoja1!$D$3,1,0)</f>
        <v>1</v>
      </c>
      <c r="AB18">
        <f ca="1">IF(AB$2=Hoja1!$D$3,1,0)</f>
        <v>1</v>
      </c>
      <c r="AC18">
        <f ca="1">IF(AC$2=Hoja1!$D$3,1,0)</f>
        <v>1</v>
      </c>
      <c r="AD18">
        <f ca="1">IF(AD$2=Hoja1!$D$3,1,0)</f>
        <v>1</v>
      </c>
      <c r="AE18">
        <f ca="1">IF(AE$2=Hoja1!$D$3,1,0)</f>
        <v>1</v>
      </c>
      <c r="AF18">
        <f ca="1">IF(AF$2=Hoja1!$D$3,1,0)</f>
        <v>0</v>
      </c>
      <c r="AG18">
        <f ca="1">IF(AG$2=Hoja1!$D$3,1,0)</f>
        <v>0</v>
      </c>
      <c r="AH18">
        <f ca="1">IF(AH$2=Hoja1!$D$3,1,0)</f>
        <v>0</v>
      </c>
      <c r="AI18">
        <f ca="1">IF(AI$2=Hoja1!$D$3,1,0)</f>
        <v>0</v>
      </c>
      <c r="AJ18">
        <f ca="1">IF(AJ$2=Hoja1!$D$3,1,0)</f>
        <v>0</v>
      </c>
      <c r="AK18">
        <f ca="1">IF(AK$2=Hoja1!$D$3,1,0)</f>
        <v>0</v>
      </c>
      <c r="AL18">
        <f ca="1">IF(AL$2=Hoja1!$D$3,1,0)</f>
        <v>0</v>
      </c>
      <c r="AM18">
        <f ca="1">IF(AM$2=Hoja1!$D$3,1,0)</f>
        <v>0</v>
      </c>
      <c r="AN18">
        <f ca="1">IF(AN$2=Hoja1!$D$3,1,0)</f>
        <v>0</v>
      </c>
      <c r="AO18">
        <f ca="1">IF(AO$2=Hoja1!$D$3,1,0)</f>
        <v>0</v>
      </c>
      <c r="AP18">
        <f ca="1">IF(AP$2=Hoja1!$D$3,1,0)</f>
        <v>0</v>
      </c>
      <c r="AQ18">
        <f ca="1">IF(AQ$2=Hoja1!$D$3,1,0)</f>
        <v>0</v>
      </c>
      <c r="AR18">
        <f ca="1">IF(AR$2=Hoja1!$D$3,1,0)</f>
        <v>0</v>
      </c>
      <c r="AS18">
        <f ca="1">IF(AS$2=Hoja1!$D$3,1,0)</f>
        <v>0</v>
      </c>
      <c r="AT18">
        <f ca="1">IF(AT$2=Hoja1!$D$3,1,0)</f>
        <v>0</v>
      </c>
      <c r="AU18">
        <f ca="1">IF(AU$2=Hoja1!$D$3,1,0)</f>
        <v>0</v>
      </c>
      <c r="AV18">
        <f ca="1">IF(AV$2=Hoja1!$D$3,1,0)</f>
        <v>0</v>
      </c>
      <c r="AW18">
        <f ca="1">IF(AW$2=Hoja1!$D$3,1,0)</f>
        <v>0</v>
      </c>
      <c r="AX18">
        <f ca="1">IF(AX$2=Hoja1!$D$3,1,0)</f>
        <v>0</v>
      </c>
      <c r="AY18">
        <f ca="1">IF(AY$2=Hoja1!$D$3,1,0)</f>
        <v>0</v>
      </c>
      <c r="AZ18">
        <f ca="1">IF(AZ$2=Hoja1!$D$3,1,0)</f>
        <v>0</v>
      </c>
      <c r="BA18">
        <f ca="1">IF(BA$2=Hoja1!$D$3,1,0)</f>
        <v>0</v>
      </c>
      <c r="BB18">
        <f ca="1">IF(BB$2=Hoja1!$D$3,1,0)</f>
        <v>0</v>
      </c>
      <c r="BC18">
        <f ca="1">IF(BC$2=Hoja1!$D$3,1,0)</f>
        <v>0</v>
      </c>
      <c r="BD18">
        <f ca="1">IF(BD$2=Hoja1!$D$3,1,0)</f>
        <v>0</v>
      </c>
      <c r="BE18">
        <f ca="1">IF(BE$2=Hoja1!$D$3,1,0)</f>
        <v>0</v>
      </c>
      <c r="BF18">
        <f ca="1">IF(BF$2=Hoja1!$D$3,1,0)</f>
        <v>0</v>
      </c>
      <c r="BG18">
        <f ca="1">IF(BG$2=Hoja1!$D$3,1,0)</f>
        <v>0</v>
      </c>
      <c r="BH18">
        <f ca="1">IF(BH$2=Hoja1!$D$3,1,0)</f>
        <v>0</v>
      </c>
      <c r="BI18">
        <f ca="1">IF(BI$2=Hoja1!$D$3,1,0)</f>
        <v>0</v>
      </c>
    </row>
    <row r="19" spans="1:61" x14ac:dyDescent="0.25">
      <c r="A19" t="s">
        <v>94</v>
      </c>
      <c r="C19">
        <f ca="1">IF(C$2=Hoja1!$D$3,1,0)</f>
        <v>0</v>
      </c>
      <c r="D19">
        <f ca="1">IF(D$2=Hoja1!$D$3,1,0)</f>
        <v>0</v>
      </c>
      <c r="E19">
        <f ca="1">IF(E$2=Hoja1!$D$3,1,0)</f>
        <v>0</v>
      </c>
      <c r="F19">
        <f ca="1">IF(F$2=Hoja1!$D$3,1,0)</f>
        <v>0</v>
      </c>
      <c r="G19">
        <f ca="1">IF(G$2=Hoja1!$D$3,1,0)</f>
        <v>0</v>
      </c>
      <c r="H19">
        <f ca="1">IF(H$2=Hoja1!$D$3,1,0)</f>
        <v>0</v>
      </c>
      <c r="I19">
        <f ca="1">IF(I$2=Hoja1!$D$3,1,0)</f>
        <v>0</v>
      </c>
      <c r="J19">
        <f ca="1">IF(J$2=Hoja1!$D$3,1,0)</f>
        <v>0</v>
      </c>
      <c r="K19">
        <f ca="1">IF(K$2=Hoja1!$D$3,1,0)</f>
        <v>0</v>
      </c>
      <c r="L19">
        <f ca="1">IF(L$2=Hoja1!$D$3,1,0)</f>
        <v>0</v>
      </c>
      <c r="M19">
        <f ca="1">IF(M$2=Hoja1!$D$3,1,0)</f>
        <v>0</v>
      </c>
      <c r="N19">
        <f ca="1">IF(N$2=Hoja1!$D$3,1,0)</f>
        <v>0</v>
      </c>
      <c r="O19">
        <f ca="1">IF(O$2=Hoja1!$D$3,1,0)</f>
        <v>0</v>
      </c>
      <c r="P19">
        <f ca="1">IF(P$2=Hoja1!$D$3,1,0)</f>
        <v>0</v>
      </c>
      <c r="Q19">
        <f ca="1">IF(Q$2=Hoja1!$D$3,1,0)</f>
        <v>0</v>
      </c>
      <c r="R19">
        <f ca="1">IF(R$2=Hoja1!$D$3,1,0)</f>
        <v>0</v>
      </c>
      <c r="S19">
        <f ca="1">IF(S$2=Hoja1!$D$3,1,0)</f>
        <v>0</v>
      </c>
      <c r="T19">
        <f ca="1">IF(T$2=Hoja1!$D$3,1,0)</f>
        <v>0</v>
      </c>
      <c r="U19">
        <f ca="1">IF(U$2=Hoja1!$D$3,1,0)</f>
        <v>0</v>
      </c>
      <c r="V19">
        <f ca="1">IF(V$2=Hoja1!$D$3,1,0)</f>
        <v>0</v>
      </c>
      <c r="W19">
        <f ca="1">IF(W$2=Hoja1!$D$3,1,0)</f>
        <v>0</v>
      </c>
      <c r="X19">
        <f ca="1">IF(X$2=Hoja1!$D$3,1,0)</f>
        <v>0</v>
      </c>
      <c r="Y19">
        <f ca="1">IF(Y$2=Hoja1!$D$3,1,0)</f>
        <v>0</v>
      </c>
      <c r="Z19">
        <f ca="1">IF(Z$2=Hoja1!$D$3,1,0)</f>
        <v>0</v>
      </c>
      <c r="AA19">
        <f ca="1">IF(AA$2=Hoja1!$D$3,1,0)</f>
        <v>1</v>
      </c>
      <c r="AB19">
        <f ca="1">IF(AB$2=Hoja1!$D$3,1,0)</f>
        <v>1</v>
      </c>
      <c r="AC19">
        <f ca="1">IF(AC$2=Hoja1!$D$3,1,0)</f>
        <v>1</v>
      </c>
      <c r="AD19">
        <f ca="1">IF(AD$2=Hoja1!$D$3,1,0)</f>
        <v>1</v>
      </c>
      <c r="AE19">
        <f ca="1">IF(AE$2=Hoja1!$D$3,1,0)</f>
        <v>1</v>
      </c>
      <c r="AF19">
        <f ca="1">IF(AF$2=Hoja1!$D$3,1,0)</f>
        <v>0</v>
      </c>
      <c r="AG19">
        <f ca="1">IF(AG$2=Hoja1!$D$3,1,0)</f>
        <v>0</v>
      </c>
      <c r="AH19">
        <f ca="1">IF(AH$2=Hoja1!$D$3,1,0)</f>
        <v>0</v>
      </c>
      <c r="AI19">
        <f ca="1">IF(AI$2=Hoja1!$D$3,1,0)</f>
        <v>0</v>
      </c>
      <c r="AJ19">
        <f ca="1">IF(AJ$2=Hoja1!$D$3,1,0)</f>
        <v>0</v>
      </c>
      <c r="AK19">
        <f ca="1">IF(AK$2=Hoja1!$D$3,1,0)</f>
        <v>0</v>
      </c>
      <c r="AL19">
        <f ca="1">IF(AL$2=Hoja1!$D$3,1,0)</f>
        <v>0</v>
      </c>
      <c r="AM19">
        <f ca="1">IF(AM$2=Hoja1!$D$3,1,0)</f>
        <v>0</v>
      </c>
      <c r="AN19">
        <f ca="1">IF(AN$2=Hoja1!$D$3,1,0)</f>
        <v>0</v>
      </c>
      <c r="AO19">
        <f ca="1">IF(AO$2=Hoja1!$D$3,1,0)</f>
        <v>0</v>
      </c>
      <c r="AP19">
        <f ca="1">IF(AP$2=Hoja1!$D$3,1,0)</f>
        <v>0</v>
      </c>
      <c r="AQ19">
        <f ca="1">IF(AQ$2=Hoja1!$D$3,1,0)</f>
        <v>0</v>
      </c>
      <c r="AR19">
        <f ca="1">IF(AR$2=Hoja1!$D$3,1,0)</f>
        <v>0</v>
      </c>
      <c r="AS19">
        <f ca="1">IF(AS$2=Hoja1!$D$3,1,0)</f>
        <v>0</v>
      </c>
      <c r="AT19">
        <f ca="1">IF(AT$2=Hoja1!$D$3,1,0)</f>
        <v>0</v>
      </c>
      <c r="AU19">
        <f ca="1">IF(AU$2=Hoja1!$D$3,1,0)</f>
        <v>0</v>
      </c>
      <c r="AV19">
        <f ca="1">IF(AV$2=Hoja1!$D$3,1,0)</f>
        <v>0</v>
      </c>
      <c r="AW19">
        <f ca="1">IF(AW$2=Hoja1!$D$3,1,0)</f>
        <v>0</v>
      </c>
      <c r="AX19">
        <f ca="1">IF(AX$2=Hoja1!$D$3,1,0)</f>
        <v>0</v>
      </c>
      <c r="AY19">
        <f ca="1">IF(AY$2=Hoja1!$D$3,1,0)</f>
        <v>0</v>
      </c>
      <c r="AZ19">
        <f ca="1">IF(AZ$2=Hoja1!$D$3,1,0)</f>
        <v>0</v>
      </c>
      <c r="BA19">
        <f ca="1">IF(BA$2=Hoja1!$D$3,1,0)</f>
        <v>0</v>
      </c>
      <c r="BB19">
        <f ca="1">IF(BB$2=Hoja1!$D$3,1,0)</f>
        <v>0</v>
      </c>
      <c r="BC19">
        <f ca="1">IF(BC$2=Hoja1!$D$3,1,0)</f>
        <v>0</v>
      </c>
      <c r="BD19">
        <f ca="1">IF(BD$2=Hoja1!$D$3,1,0)</f>
        <v>0</v>
      </c>
      <c r="BE19">
        <f ca="1">IF(BE$2=Hoja1!$D$3,1,0)</f>
        <v>0</v>
      </c>
      <c r="BF19">
        <f ca="1">IF(BF$2=Hoja1!$D$3,1,0)</f>
        <v>0</v>
      </c>
      <c r="BG19">
        <f ca="1">IF(BG$2=Hoja1!$D$3,1,0)</f>
        <v>0</v>
      </c>
      <c r="BH19">
        <f ca="1">IF(BH$2=Hoja1!$D$3,1,0)</f>
        <v>0</v>
      </c>
      <c r="BI19">
        <f ca="1">IF(BI$2=Hoja1!$D$3,1,0)</f>
        <v>0</v>
      </c>
    </row>
    <row r="20" spans="1:61" x14ac:dyDescent="0.25">
      <c r="A20" t="s">
        <v>92</v>
      </c>
      <c r="C20">
        <f ca="1">IF(C$2=Hoja1!$D$3,1,0)</f>
        <v>0</v>
      </c>
      <c r="D20">
        <f ca="1">IF(D$2=Hoja1!$D$3,1,0)</f>
        <v>0</v>
      </c>
      <c r="E20">
        <f ca="1">IF(E$2=Hoja1!$D$3,1,0)</f>
        <v>0</v>
      </c>
      <c r="F20">
        <f ca="1">IF(F$2=Hoja1!$D$3,1,0)</f>
        <v>0</v>
      </c>
      <c r="G20">
        <f ca="1">IF(G$2=Hoja1!$D$3,1,0)</f>
        <v>0</v>
      </c>
      <c r="H20">
        <f ca="1">IF(H$2=Hoja1!$D$3,1,0)</f>
        <v>0</v>
      </c>
      <c r="I20">
        <f ca="1">IF(I$2=Hoja1!$D$3,1,0)</f>
        <v>0</v>
      </c>
      <c r="J20">
        <f ca="1">IF(J$2=Hoja1!$D$3,1,0)</f>
        <v>0</v>
      </c>
      <c r="K20">
        <f ca="1">IF(K$2=Hoja1!$D$3,1,0)</f>
        <v>0</v>
      </c>
      <c r="L20">
        <f ca="1">IF(L$2=Hoja1!$D$3,1,0)</f>
        <v>0</v>
      </c>
      <c r="M20">
        <f ca="1">IF(M$2=Hoja1!$D$3,1,0)</f>
        <v>0</v>
      </c>
      <c r="N20">
        <f ca="1">IF(N$2=Hoja1!$D$3,1,0)</f>
        <v>0</v>
      </c>
      <c r="O20">
        <f ca="1">IF(O$2=Hoja1!$D$3,1,0)</f>
        <v>0</v>
      </c>
      <c r="P20">
        <f ca="1">IF(P$2=Hoja1!$D$3,1,0)</f>
        <v>0</v>
      </c>
      <c r="Q20">
        <f ca="1">IF(Q$2=Hoja1!$D$3,1,0)</f>
        <v>0</v>
      </c>
      <c r="R20">
        <f ca="1">IF(R$2=Hoja1!$D$3,1,0)</f>
        <v>0</v>
      </c>
      <c r="S20">
        <f ca="1">IF(S$2=Hoja1!$D$3,1,0)</f>
        <v>0</v>
      </c>
      <c r="T20">
        <f ca="1">IF(T$2=Hoja1!$D$3,1,0)</f>
        <v>0</v>
      </c>
      <c r="U20">
        <f ca="1">IF(U$2=Hoja1!$D$3,1,0)</f>
        <v>0</v>
      </c>
      <c r="V20">
        <f ca="1">IF(V$2=Hoja1!$D$3,1,0)</f>
        <v>0</v>
      </c>
      <c r="W20">
        <f ca="1">IF(W$2=Hoja1!$D$3,1,0)</f>
        <v>0</v>
      </c>
      <c r="X20">
        <f ca="1">IF(X$2=Hoja1!$D$3,1,0)</f>
        <v>0</v>
      </c>
      <c r="Y20">
        <f ca="1">IF(Y$2=Hoja1!$D$3,1,0)</f>
        <v>0</v>
      </c>
      <c r="Z20">
        <f ca="1">IF(Z$2=Hoja1!$D$3,1,0)</f>
        <v>0</v>
      </c>
      <c r="AA20">
        <f ca="1">IF(AA$2=Hoja1!$D$3,1,0)</f>
        <v>1</v>
      </c>
      <c r="AB20">
        <f ca="1">IF(AB$2=Hoja1!$D$3,1,0)</f>
        <v>1</v>
      </c>
      <c r="AC20">
        <f ca="1">IF(AC$2=Hoja1!$D$3,1,0)</f>
        <v>1</v>
      </c>
      <c r="AD20">
        <f ca="1">IF(AD$2=Hoja1!$D$3,1,0)</f>
        <v>1</v>
      </c>
      <c r="AE20">
        <f ca="1">IF(AE$2=Hoja1!$D$3,1,0)</f>
        <v>1</v>
      </c>
      <c r="AF20">
        <f ca="1">IF(AF$2=Hoja1!$D$3,1,0)</f>
        <v>0</v>
      </c>
      <c r="AG20">
        <f ca="1">IF(AG$2=Hoja1!$D$3,1,0)</f>
        <v>0</v>
      </c>
      <c r="AH20">
        <f ca="1">IF(AH$2=Hoja1!$D$3,1,0)</f>
        <v>0</v>
      </c>
      <c r="AI20">
        <f ca="1">IF(AI$2=Hoja1!$D$3,1,0)</f>
        <v>0</v>
      </c>
      <c r="AJ20">
        <f ca="1">IF(AJ$2=Hoja1!$D$3,1,0)</f>
        <v>0</v>
      </c>
      <c r="AK20">
        <f ca="1">IF(AK$2=Hoja1!$D$3,1,0)</f>
        <v>0</v>
      </c>
      <c r="AL20">
        <f ca="1">IF(AL$2=Hoja1!$D$3,1,0)</f>
        <v>0</v>
      </c>
      <c r="AM20">
        <f ca="1">IF(AM$2=Hoja1!$D$3,1,0)</f>
        <v>0</v>
      </c>
      <c r="AN20">
        <f ca="1">IF(AN$2=Hoja1!$D$3,1,0)</f>
        <v>0</v>
      </c>
      <c r="AO20">
        <f ca="1">IF(AO$2=Hoja1!$D$3,1,0)</f>
        <v>0</v>
      </c>
      <c r="AP20">
        <f ca="1">IF(AP$2=Hoja1!$D$3,1,0)</f>
        <v>0</v>
      </c>
      <c r="AQ20">
        <f ca="1">IF(AQ$2=Hoja1!$D$3,1,0)</f>
        <v>0</v>
      </c>
      <c r="AR20">
        <f ca="1">IF(AR$2=Hoja1!$D$3,1,0)</f>
        <v>0</v>
      </c>
      <c r="AS20">
        <f ca="1">IF(AS$2=Hoja1!$D$3,1,0)</f>
        <v>0</v>
      </c>
      <c r="AT20">
        <f ca="1">IF(AT$2=Hoja1!$D$3,1,0)</f>
        <v>0</v>
      </c>
      <c r="AU20">
        <f ca="1">IF(AU$2=Hoja1!$D$3,1,0)</f>
        <v>0</v>
      </c>
      <c r="AV20">
        <f ca="1">IF(AV$2=Hoja1!$D$3,1,0)</f>
        <v>0</v>
      </c>
      <c r="AW20">
        <f ca="1">IF(AW$2=Hoja1!$D$3,1,0)</f>
        <v>0</v>
      </c>
      <c r="AX20">
        <f ca="1">IF(AX$2=Hoja1!$D$3,1,0)</f>
        <v>0</v>
      </c>
      <c r="AY20">
        <f ca="1">IF(AY$2=Hoja1!$D$3,1,0)</f>
        <v>0</v>
      </c>
      <c r="AZ20">
        <f ca="1">IF(AZ$2=Hoja1!$D$3,1,0)</f>
        <v>0</v>
      </c>
      <c r="BA20">
        <f ca="1">IF(BA$2=Hoja1!$D$3,1,0)</f>
        <v>0</v>
      </c>
      <c r="BB20">
        <f ca="1">IF(BB$2=Hoja1!$D$3,1,0)</f>
        <v>0</v>
      </c>
      <c r="BC20">
        <f ca="1">IF(BC$2=Hoja1!$D$3,1,0)</f>
        <v>0</v>
      </c>
      <c r="BD20">
        <f ca="1">IF(BD$2=Hoja1!$D$3,1,0)</f>
        <v>0</v>
      </c>
      <c r="BE20">
        <f ca="1">IF(BE$2=Hoja1!$D$3,1,0)</f>
        <v>0</v>
      </c>
      <c r="BF20">
        <f ca="1">IF(BF$2=Hoja1!$D$3,1,0)</f>
        <v>0</v>
      </c>
      <c r="BG20">
        <f ca="1">IF(BG$2=Hoja1!$D$3,1,0)</f>
        <v>0</v>
      </c>
      <c r="BH20">
        <f ca="1">IF(BH$2=Hoja1!$D$3,1,0)</f>
        <v>0</v>
      </c>
      <c r="BI20">
        <f ca="1">IF(BI$2=Hoja1!$D$3,1,0)</f>
        <v>0</v>
      </c>
    </row>
    <row r="21" spans="1:61" x14ac:dyDescent="0.25">
      <c r="A21" t="s">
        <v>95</v>
      </c>
      <c r="C21">
        <f ca="1">IF(C$2=Hoja1!$D$3,1,0)</f>
        <v>0</v>
      </c>
      <c r="D21">
        <f ca="1">IF(D$2=Hoja1!$D$3,1,0)</f>
        <v>0</v>
      </c>
      <c r="E21">
        <f ca="1">IF(E$2=Hoja1!$D$3,1,0)</f>
        <v>0</v>
      </c>
      <c r="F21">
        <f ca="1">IF(F$2=Hoja1!$D$3,1,0)</f>
        <v>0</v>
      </c>
      <c r="G21">
        <f ca="1">IF(G$2=Hoja1!$D$3,1,0)</f>
        <v>0</v>
      </c>
      <c r="H21">
        <f ca="1">IF(H$2=Hoja1!$D$3,1,0)</f>
        <v>0</v>
      </c>
      <c r="I21">
        <f ca="1">IF(I$2=Hoja1!$D$3,1,0)</f>
        <v>0</v>
      </c>
      <c r="J21">
        <f ca="1">IF(J$2=Hoja1!$D$3,1,0)</f>
        <v>0</v>
      </c>
      <c r="K21">
        <f ca="1">IF(K$2=Hoja1!$D$3,1,0)</f>
        <v>0</v>
      </c>
      <c r="L21">
        <f ca="1">IF(L$2=Hoja1!$D$3,1,0)</f>
        <v>0</v>
      </c>
      <c r="M21">
        <f ca="1">IF(M$2=Hoja1!$D$3,1,0)</f>
        <v>0</v>
      </c>
      <c r="N21">
        <f ca="1">IF(N$2=Hoja1!$D$3,1,0)</f>
        <v>0</v>
      </c>
      <c r="O21">
        <f ca="1">IF(O$2=Hoja1!$D$3,1,0)</f>
        <v>0</v>
      </c>
      <c r="P21">
        <f ca="1">IF(P$2=Hoja1!$D$3,1,0)</f>
        <v>0</v>
      </c>
      <c r="Q21">
        <f ca="1">IF(Q$2=Hoja1!$D$3,1,0)</f>
        <v>0</v>
      </c>
      <c r="R21">
        <f ca="1">IF(R$2=Hoja1!$D$3,1,0)</f>
        <v>0</v>
      </c>
      <c r="S21">
        <f ca="1">IF(S$2=Hoja1!$D$3,1,0)</f>
        <v>0</v>
      </c>
      <c r="T21">
        <f ca="1">IF(T$2=Hoja1!$D$3,1,0)</f>
        <v>0</v>
      </c>
      <c r="U21">
        <f ca="1">IF(U$2=Hoja1!$D$3,1,0)</f>
        <v>0</v>
      </c>
      <c r="V21">
        <f ca="1">IF(V$2=Hoja1!$D$3,1,0)</f>
        <v>0</v>
      </c>
      <c r="W21">
        <f ca="1">IF(W$2=Hoja1!$D$3,1,0)</f>
        <v>0</v>
      </c>
      <c r="X21">
        <f ca="1">IF(X$2=Hoja1!$D$3,1,0)</f>
        <v>0</v>
      </c>
      <c r="Y21">
        <f ca="1">IF(Y$2=Hoja1!$D$3,1,0)</f>
        <v>0</v>
      </c>
      <c r="Z21">
        <f ca="1">IF(Z$2=Hoja1!$D$3,1,0)</f>
        <v>0</v>
      </c>
      <c r="AA21">
        <f ca="1">IF(AA$2=Hoja1!$D$3,1,0)</f>
        <v>1</v>
      </c>
      <c r="AB21">
        <f ca="1">IF(AB$2=Hoja1!$D$3,1,0)</f>
        <v>1</v>
      </c>
      <c r="AC21">
        <f ca="1">IF(AC$2=Hoja1!$D$3,1,0)</f>
        <v>1</v>
      </c>
      <c r="AD21">
        <f ca="1">IF(AD$2=Hoja1!$D$3,1,0)</f>
        <v>1</v>
      </c>
      <c r="AE21">
        <f ca="1">IF(AE$2=Hoja1!$D$3,1,0)</f>
        <v>1</v>
      </c>
      <c r="AF21">
        <f ca="1">IF(AF$2=Hoja1!$D$3,1,0)</f>
        <v>0</v>
      </c>
      <c r="AG21">
        <f ca="1">IF(AG$2=Hoja1!$D$3,1,0)</f>
        <v>0</v>
      </c>
      <c r="AH21">
        <f ca="1">IF(AH$2=Hoja1!$D$3,1,0)</f>
        <v>0</v>
      </c>
      <c r="AI21">
        <f ca="1">IF(AI$2=Hoja1!$D$3,1,0)</f>
        <v>0</v>
      </c>
      <c r="AJ21">
        <f ca="1">IF(AJ$2=Hoja1!$D$3,1,0)</f>
        <v>0</v>
      </c>
      <c r="AK21">
        <f ca="1">IF(AK$2=Hoja1!$D$3,1,0)</f>
        <v>0</v>
      </c>
      <c r="AL21">
        <f ca="1">IF(AL$2=Hoja1!$D$3,1,0)</f>
        <v>0</v>
      </c>
      <c r="AM21">
        <f ca="1">IF(AM$2=Hoja1!$D$3,1,0)</f>
        <v>0</v>
      </c>
      <c r="AN21">
        <f ca="1">IF(AN$2=Hoja1!$D$3,1,0)</f>
        <v>0</v>
      </c>
      <c r="AO21">
        <f ca="1">IF(AO$2=Hoja1!$D$3,1,0)</f>
        <v>0</v>
      </c>
      <c r="AP21">
        <f ca="1">IF(AP$2=Hoja1!$D$3,1,0)</f>
        <v>0</v>
      </c>
      <c r="AQ21">
        <f ca="1">IF(AQ$2=Hoja1!$D$3,1,0)</f>
        <v>0</v>
      </c>
      <c r="AR21">
        <f ca="1">IF(AR$2=Hoja1!$D$3,1,0)</f>
        <v>0</v>
      </c>
      <c r="AS21">
        <f ca="1">IF(AS$2=Hoja1!$D$3,1,0)</f>
        <v>0</v>
      </c>
      <c r="AT21">
        <f ca="1">IF(AT$2=Hoja1!$D$3,1,0)</f>
        <v>0</v>
      </c>
      <c r="AU21">
        <f ca="1">IF(AU$2=Hoja1!$D$3,1,0)</f>
        <v>0</v>
      </c>
      <c r="AV21">
        <f ca="1">IF(AV$2=Hoja1!$D$3,1,0)</f>
        <v>0</v>
      </c>
      <c r="AW21">
        <f ca="1">IF(AW$2=Hoja1!$D$3,1,0)</f>
        <v>0</v>
      </c>
      <c r="AX21">
        <f ca="1">IF(AX$2=Hoja1!$D$3,1,0)</f>
        <v>0</v>
      </c>
      <c r="AY21">
        <f ca="1">IF(AY$2=Hoja1!$D$3,1,0)</f>
        <v>0</v>
      </c>
      <c r="AZ21">
        <f ca="1">IF(AZ$2=Hoja1!$D$3,1,0)</f>
        <v>0</v>
      </c>
      <c r="BA21">
        <f ca="1">IF(BA$2=Hoja1!$D$3,1,0)</f>
        <v>0</v>
      </c>
      <c r="BB21">
        <f ca="1">IF(BB$2=Hoja1!$D$3,1,0)</f>
        <v>0</v>
      </c>
      <c r="BC21">
        <f ca="1">IF(BC$2=Hoja1!$D$3,1,0)</f>
        <v>0</v>
      </c>
      <c r="BD21">
        <f ca="1">IF(BD$2=Hoja1!$D$3,1,0)</f>
        <v>0</v>
      </c>
      <c r="BE21">
        <f ca="1">IF(BE$2=Hoja1!$D$3,1,0)</f>
        <v>0</v>
      </c>
      <c r="BF21">
        <f ca="1">IF(BF$2=Hoja1!$D$3,1,0)</f>
        <v>0</v>
      </c>
      <c r="BG21">
        <f ca="1">IF(BG$2=Hoja1!$D$3,1,0)</f>
        <v>0</v>
      </c>
      <c r="BH21">
        <f ca="1">IF(BH$2=Hoja1!$D$3,1,0)</f>
        <v>0</v>
      </c>
      <c r="BI21">
        <f ca="1">IF(BI$2=Hoja1!$D$3,1,0)</f>
        <v>0</v>
      </c>
    </row>
    <row r="22" spans="1:61" x14ac:dyDescent="0.25">
      <c r="A22" t="s">
        <v>97</v>
      </c>
      <c r="C22">
        <f ca="1">IF(C$2=Hoja1!$D$3,1,0)</f>
        <v>0</v>
      </c>
      <c r="D22">
        <f ca="1">IF(D$2=Hoja1!$D$3,1,0)</f>
        <v>0</v>
      </c>
      <c r="E22">
        <f ca="1">IF(E$2=Hoja1!$D$3,1,0)</f>
        <v>0</v>
      </c>
      <c r="F22">
        <f ca="1">IF(F$2=Hoja1!$D$3,1,0)</f>
        <v>0</v>
      </c>
      <c r="G22">
        <f ca="1">IF(G$2=Hoja1!$D$3,1,0)</f>
        <v>0</v>
      </c>
      <c r="H22">
        <f ca="1">IF(H$2=Hoja1!$D$3,1,0)</f>
        <v>0</v>
      </c>
      <c r="I22">
        <f ca="1">IF(I$2=Hoja1!$D$3,1,0)</f>
        <v>0</v>
      </c>
      <c r="J22">
        <f ca="1">IF(J$2=Hoja1!$D$3,1,0)</f>
        <v>0</v>
      </c>
      <c r="K22">
        <f ca="1">IF(K$2=Hoja1!$D$3,1,0)</f>
        <v>0</v>
      </c>
      <c r="L22">
        <f ca="1">IF(L$2=Hoja1!$D$3,1,0)</f>
        <v>0</v>
      </c>
      <c r="M22">
        <f ca="1">IF(M$2=Hoja1!$D$3,1,0)</f>
        <v>0</v>
      </c>
      <c r="N22">
        <f ca="1">IF(N$2=Hoja1!$D$3,1,0)</f>
        <v>0</v>
      </c>
      <c r="O22">
        <f ca="1">IF(O$2=Hoja1!$D$3,1,0)</f>
        <v>0</v>
      </c>
      <c r="P22">
        <f ca="1">IF(P$2=Hoja1!$D$3,1,0)</f>
        <v>0</v>
      </c>
      <c r="Q22">
        <f ca="1">IF(Q$2=Hoja1!$D$3,1,0)</f>
        <v>0</v>
      </c>
      <c r="R22">
        <f ca="1">IF(R$2=Hoja1!$D$3,1,0)</f>
        <v>0</v>
      </c>
      <c r="S22">
        <f ca="1">IF(S$2=Hoja1!$D$3,1,0)</f>
        <v>0</v>
      </c>
      <c r="T22">
        <f ca="1">IF(T$2=Hoja1!$D$3,1,0)</f>
        <v>0</v>
      </c>
      <c r="U22">
        <f ca="1">IF(U$2=Hoja1!$D$3,1,0)</f>
        <v>0</v>
      </c>
      <c r="V22">
        <f ca="1">IF(V$2=Hoja1!$D$3,1,0)</f>
        <v>0</v>
      </c>
      <c r="W22">
        <f ca="1">IF(W$2=Hoja1!$D$3,1,0)</f>
        <v>0</v>
      </c>
      <c r="X22">
        <f ca="1">IF(X$2=Hoja1!$D$3,1,0)</f>
        <v>0</v>
      </c>
      <c r="Y22">
        <f ca="1">IF(Y$2=Hoja1!$D$3,1,0)</f>
        <v>0</v>
      </c>
      <c r="Z22">
        <f ca="1">IF(Z$2=Hoja1!$D$3,1,0)</f>
        <v>0</v>
      </c>
      <c r="AA22">
        <f ca="1">IF(AA$2=Hoja1!$D$3,1,0)</f>
        <v>1</v>
      </c>
      <c r="AB22">
        <f ca="1">IF(AB$2=Hoja1!$D$3,1,0)</f>
        <v>1</v>
      </c>
      <c r="AC22">
        <f ca="1">IF(AC$2=Hoja1!$D$3,1,0)</f>
        <v>1</v>
      </c>
      <c r="AD22">
        <f ca="1">IF(AD$2=Hoja1!$D$3,1,0)</f>
        <v>1</v>
      </c>
      <c r="AE22">
        <f ca="1">IF(AE$2=Hoja1!$D$3,1,0)</f>
        <v>1</v>
      </c>
      <c r="AF22">
        <f ca="1">IF(AF$2=Hoja1!$D$3,1,0)</f>
        <v>0</v>
      </c>
      <c r="AG22">
        <f ca="1">IF(AG$2=Hoja1!$D$3,1,0)</f>
        <v>0</v>
      </c>
      <c r="AH22">
        <f ca="1">IF(AH$2=Hoja1!$D$3,1,0)</f>
        <v>0</v>
      </c>
      <c r="AI22">
        <f ca="1">IF(AI$2=Hoja1!$D$3,1,0)</f>
        <v>0</v>
      </c>
      <c r="AJ22">
        <f ca="1">IF(AJ$2=Hoja1!$D$3,1,0)</f>
        <v>0</v>
      </c>
      <c r="AK22">
        <f ca="1">IF(AK$2=Hoja1!$D$3,1,0)</f>
        <v>0</v>
      </c>
      <c r="AL22">
        <f ca="1">IF(AL$2=Hoja1!$D$3,1,0)</f>
        <v>0</v>
      </c>
      <c r="AM22">
        <f ca="1">IF(AM$2=Hoja1!$D$3,1,0)</f>
        <v>0</v>
      </c>
      <c r="AN22">
        <f ca="1">IF(AN$2=Hoja1!$D$3,1,0)</f>
        <v>0</v>
      </c>
      <c r="AO22">
        <f ca="1">IF(AO$2=Hoja1!$D$3,1,0)</f>
        <v>0</v>
      </c>
      <c r="AP22">
        <f ca="1">IF(AP$2=Hoja1!$D$3,1,0)</f>
        <v>0</v>
      </c>
      <c r="AQ22">
        <f ca="1">IF(AQ$2=Hoja1!$D$3,1,0)</f>
        <v>0</v>
      </c>
      <c r="AR22">
        <f ca="1">IF(AR$2=Hoja1!$D$3,1,0)</f>
        <v>0</v>
      </c>
      <c r="AS22">
        <f ca="1">IF(AS$2=Hoja1!$D$3,1,0)</f>
        <v>0</v>
      </c>
      <c r="AT22">
        <f ca="1">IF(AT$2=Hoja1!$D$3,1,0)</f>
        <v>0</v>
      </c>
      <c r="AU22">
        <f ca="1">IF(AU$2=Hoja1!$D$3,1,0)</f>
        <v>0</v>
      </c>
      <c r="AV22">
        <f ca="1">IF(AV$2=Hoja1!$D$3,1,0)</f>
        <v>0</v>
      </c>
      <c r="AW22">
        <f ca="1">IF(AW$2=Hoja1!$D$3,1,0)</f>
        <v>0</v>
      </c>
      <c r="AX22">
        <f ca="1">IF(AX$2=Hoja1!$D$3,1,0)</f>
        <v>0</v>
      </c>
      <c r="AY22">
        <f ca="1">IF(AY$2=Hoja1!$D$3,1,0)</f>
        <v>0</v>
      </c>
      <c r="AZ22">
        <f ca="1">IF(AZ$2=Hoja1!$D$3,1,0)</f>
        <v>0</v>
      </c>
      <c r="BA22">
        <f ca="1">IF(BA$2=Hoja1!$D$3,1,0)</f>
        <v>0</v>
      </c>
      <c r="BB22">
        <f ca="1">IF(BB$2=Hoja1!$D$3,1,0)</f>
        <v>0</v>
      </c>
      <c r="BC22">
        <f ca="1">IF(BC$2=Hoja1!$D$3,1,0)</f>
        <v>0</v>
      </c>
      <c r="BD22">
        <f ca="1">IF(BD$2=Hoja1!$D$3,1,0)</f>
        <v>0</v>
      </c>
      <c r="BE22">
        <f ca="1">IF(BE$2=Hoja1!$D$3,1,0)</f>
        <v>0</v>
      </c>
      <c r="BF22">
        <f ca="1">IF(BF$2=Hoja1!$D$3,1,0)</f>
        <v>0</v>
      </c>
      <c r="BG22">
        <f ca="1">IF(BG$2=Hoja1!$D$3,1,0)</f>
        <v>0</v>
      </c>
      <c r="BH22">
        <f ca="1">IF(BH$2=Hoja1!$D$3,1,0)</f>
        <v>0</v>
      </c>
      <c r="BI22">
        <f ca="1">IF(BI$2=Hoja1!$D$3,1,0)</f>
        <v>0</v>
      </c>
    </row>
    <row r="23" spans="1:61" x14ac:dyDescent="0.25">
      <c r="A23" t="s">
        <v>96</v>
      </c>
      <c r="C23">
        <f ca="1">IF(C$2=Hoja1!$D$3,1,0)</f>
        <v>0</v>
      </c>
      <c r="D23">
        <f ca="1">IF(D$2=Hoja1!$D$3,1,0)</f>
        <v>0</v>
      </c>
      <c r="E23">
        <f ca="1">IF(E$2=Hoja1!$D$3,1,0)</f>
        <v>0</v>
      </c>
      <c r="F23">
        <f ca="1">IF(F$2=Hoja1!$D$3,1,0)</f>
        <v>0</v>
      </c>
      <c r="G23">
        <f ca="1">IF(G$2=Hoja1!$D$3,1,0)</f>
        <v>0</v>
      </c>
      <c r="H23">
        <f ca="1">IF(H$2=Hoja1!$D$3,1,0)</f>
        <v>0</v>
      </c>
      <c r="I23">
        <f ca="1">IF(I$2=Hoja1!$D$3,1,0)</f>
        <v>0</v>
      </c>
      <c r="J23">
        <f ca="1">IF(J$2=Hoja1!$D$3,1,0)</f>
        <v>0</v>
      </c>
      <c r="K23">
        <f ca="1">IF(K$2=Hoja1!$D$3,1,0)</f>
        <v>0</v>
      </c>
      <c r="L23">
        <f ca="1">IF(L$2=Hoja1!$D$3,1,0)</f>
        <v>0</v>
      </c>
      <c r="M23">
        <f ca="1">IF(M$2=Hoja1!$D$3,1,0)</f>
        <v>0</v>
      </c>
      <c r="N23">
        <f ca="1">IF(N$2=Hoja1!$D$3,1,0)</f>
        <v>0</v>
      </c>
      <c r="O23">
        <f ca="1">IF(O$2=Hoja1!$D$3,1,0)</f>
        <v>0</v>
      </c>
      <c r="P23">
        <f ca="1">IF(P$2=Hoja1!$D$3,1,0)</f>
        <v>0</v>
      </c>
      <c r="Q23">
        <f ca="1">IF(Q$2=Hoja1!$D$3,1,0)</f>
        <v>0</v>
      </c>
      <c r="R23">
        <f ca="1">IF(R$2=Hoja1!$D$3,1,0)</f>
        <v>0</v>
      </c>
      <c r="S23">
        <f ca="1">IF(S$2=Hoja1!$D$3,1,0)</f>
        <v>0</v>
      </c>
      <c r="T23">
        <f ca="1">IF(T$2=Hoja1!$D$3,1,0)</f>
        <v>0</v>
      </c>
      <c r="U23">
        <f ca="1">IF(U$2=Hoja1!$D$3,1,0)</f>
        <v>0</v>
      </c>
      <c r="V23">
        <f ca="1">IF(V$2=Hoja1!$D$3,1,0)</f>
        <v>0</v>
      </c>
      <c r="W23">
        <f ca="1">IF(W$2=Hoja1!$D$3,1,0)</f>
        <v>0</v>
      </c>
      <c r="X23">
        <f ca="1">IF(X$2=Hoja1!$D$3,1,0)</f>
        <v>0</v>
      </c>
      <c r="Y23">
        <f ca="1">IF(Y$2=Hoja1!$D$3,1,0)</f>
        <v>0</v>
      </c>
      <c r="Z23">
        <f ca="1">IF(Z$2=Hoja1!$D$3,1,0)</f>
        <v>0</v>
      </c>
      <c r="AA23">
        <f ca="1">IF(AA$2=Hoja1!$D$3,1,0)</f>
        <v>1</v>
      </c>
      <c r="AB23">
        <f ca="1">IF(AB$2=Hoja1!$D$3,1,0)</f>
        <v>1</v>
      </c>
      <c r="AC23">
        <f ca="1">IF(AC$2=Hoja1!$D$3,1,0)</f>
        <v>1</v>
      </c>
      <c r="AD23">
        <f ca="1">IF(AD$2=Hoja1!$D$3,1,0)</f>
        <v>1</v>
      </c>
      <c r="AE23">
        <f ca="1">IF(AE$2=Hoja1!$D$3,1,0)</f>
        <v>1</v>
      </c>
      <c r="AF23">
        <f ca="1">IF(AF$2=Hoja1!$D$3,1,0)</f>
        <v>0</v>
      </c>
      <c r="AG23">
        <f ca="1">IF(AG$2=Hoja1!$D$3,1,0)</f>
        <v>0</v>
      </c>
      <c r="AH23">
        <f ca="1">IF(AH$2=Hoja1!$D$3,1,0)</f>
        <v>0</v>
      </c>
      <c r="AI23">
        <f ca="1">IF(AI$2=Hoja1!$D$3,1,0)</f>
        <v>0</v>
      </c>
      <c r="AJ23">
        <f ca="1">IF(AJ$2=Hoja1!$D$3,1,0)</f>
        <v>0</v>
      </c>
      <c r="AK23">
        <f ca="1">IF(AK$2=Hoja1!$D$3,1,0)</f>
        <v>0</v>
      </c>
      <c r="AL23">
        <f ca="1">IF(AL$2=Hoja1!$D$3,1,0)</f>
        <v>0</v>
      </c>
      <c r="AM23">
        <f ca="1">IF(AM$2=Hoja1!$D$3,1,0)</f>
        <v>0</v>
      </c>
      <c r="AN23">
        <f ca="1">IF(AN$2=Hoja1!$D$3,1,0)</f>
        <v>0</v>
      </c>
      <c r="AO23">
        <f ca="1">IF(AO$2=Hoja1!$D$3,1,0)</f>
        <v>0</v>
      </c>
      <c r="AP23">
        <f ca="1">IF(AP$2=Hoja1!$D$3,1,0)</f>
        <v>0</v>
      </c>
      <c r="AQ23">
        <f ca="1">IF(AQ$2=Hoja1!$D$3,1,0)</f>
        <v>0</v>
      </c>
      <c r="AR23">
        <f ca="1">IF(AR$2=Hoja1!$D$3,1,0)</f>
        <v>0</v>
      </c>
      <c r="AS23">
        <f ca="1">IF(AS$2=Hoja1!$D$3,1,0)</f>
        <v>0</v>
      </c>
      <c r="AT23">
        <f ca="1">IF(AT$2=Hoja1!$D$3,1,0)</f>
        <v>0</v>
      </c>
      <c r="AU23">
        <f ca="1">IF(AU$2=Hoja1!$D$3,1,0)</f>
        <v>0</v>
      </c>
      <c r="AV23">
        <f ca="1">IF(AV$2=Hoja1!$D$3,1,0)</f>
        <v>0</v>
      </c>
      <c r="AW23">
        <f ca="1">IF(AW$2=Hoja1!$D$3,1,0)</f>
        <v>0</v>
      </c>
      <c r="AX23">
        <f ca="1">IF(AX$2=Hoja1!$D$3,1,0)</f>
        <v>0</v>
      </c>
      <c r="AY23">
        <f ca="1">IF(AY$2=Hoja1!$D$3,1,0)</f>
        <v>0</v>
      </c>
      <c r="AZ23">
        <f ca="1">IF(AZ$2=Hoja1!$D$3,1,0)</f>
        <v>0</v>
      </c>
      <c r="BA23">
        <f ca="1">IF(BA$2=Hoja1!$D$3,1,0)</f>
        <v>0</v>
      </c>
      <c r="BB23">
        <f ca="1">IF(BB$2=Hoja1!$D$3,1,0)</f>
        <v>0</v>
      </c>
      <c r="BC23">
        <f ca="1">IF(BC$2=Hoja1!$D$3,1,0)</f>
        <v>0</v>
      </c>
      <c r="BD23">
        <f ca="1">IF(BD$2=Hoja1!$D$3,1,0)</f>
        <v>0</v>
      </c>
      <c r="BE23">
        <f ca="1">IF(BE$2=Hoja1!$D$3,1,0)</f>
        <v>0</v>
      </c>
      <c r="BF23">
        <f ca="1">IF(BF$2=Hoja1!$D$3,1,0)</f>
        <v>0</v>
      </c>
      <c r="BG23">
        <f ca="1">IF(BG$2=Hoja1!$D$3,1,0)</f>
        <v>0</v>
      </c>
      <c r="BH23">
        <f ca="1">IF(BH$2=Hoja1!$D$3,1,0)</f>
        <v>0</v>
      </c>
      <c r="BI23">
        <f ca="1">IF(BI$2=Hoja1!$D$3,1,0)</f>
        <v>0</v>
      </c>
    </row>
    <row r="24" spans="1:61" x14ac:dyDescent="0.25">
      <c r="A24" t="s">
        <v>98</v>
      </c>
      <c r="C24">
        <f ca="1">IF(C$2=Hoja1!$D$3,1,0)</f>
        <v>0</v>
      </c>
      <c r="D24">
        <f ca="1">IF(D$2=Hoja1!$D$3,1,0)</f>
        <v>0</v>
      </c>
      <c r="E24">
        <f ca="1">IF(E$2=Hoja1!$D$3,1,0)</f>
        <v>0</v>
      </c>
      <c r="F24">
        <f ca="1">IF(F$2=Hoja1!$D$3,1,0)</f>
        <v>0</v>
      </c>
      <c r="G24">
        <f ca="1">IF(G$2=Hoja1!$D$3,1,0)</f>
        <v>0</v>
      </c>
      <c r="H24">
        <f ca="1">IF(H$2=Hoja1!$D$3,1,0)</f>
        <v>0</v>
      </c>
      <c r="I24">
        <f ca="1">IF(I$2=Hoja1!$D$3,1,0)</f>
        <v>0</v>
      </c>
      <c r="J24">
        <f ca="1">IF(J$2=Hoja1!$D$3,1,0)</f>
        <v>0</v>
      </c>
      <c r="K24">
        <f ca="1">IF(K$2=Hoja1!$D$3,1,0)</f>
        <v>0</v>
      </c>
      <c r="L24">
        <f ca="1">IF(L$2=Hoja1!$D$3,1,0)</f>
        <v>0</v>
      </c>
      <c r="M24">
        <f ca="1">IF(M$2=Hoja1!$D$3,1,0)</f>
        <v>0</v>
      </c>
      <c r="N24">
        <f ca="1">IF(N$2=Hoja1!$D$3,1,0)</f>
        <v>0</v>
      </c>
      <c r="O24">
        <f ca="1">IF(O$2=Hoja1!$D$3,1,0)</f>
        <v>0</v>
      </c>
      <c r="P24">
        <f ca="1">IF(P$2=Hoja1!$D$3,1,0)</f>
        <v>0</v>
      </c>
      <c r="Q24">
        <f ca="1">IF(Q$2=Hoja1!$D$3,1,0)</f>
        <v>0</v>
      </c>
      <c r="R24">
        <f ca="1">IF(R$2=Hoja1!$D$3,1,0)</f>
        <v>0</v>
      </c>
      <c r="S24">
        <f ca="1">IF(S$2=Hoja1!$D$3,1,0)</f>
        <v>0</v>
      </c>
      <c r="T24">
        <f ca="1">IF(T$2=Hoja1!$D$3,1,0)</f>
        <v>0</v>
      </c>
      <c r="U24">
        <f ca="1">IF(U$2=Hoja1!$D$3,1,0)</f>
        <v>0</v>
      </c>
      <c r="V24">
        <f ca="1">IF(V$2=Hoja1!$D$3,1,0)</f>
        <v>0</v>
      </c>
      <c r="W24">
        <f ca="1">IF(W$2=Hoja1!$D$3,1,0)</f>
        <v>0</v>
      </c>
      <c r="X24">
        <f ca="1">IF(X$2=Hoja1!$D$3,1,0)</f>
        <v>0</v>
      </c>
      <c r="Y24">
        <f ca="1">IF(Y$2=Hoja1!$D$3,1,0)</f>
        <v>0</v>
      </c>
      <c r="Z24">
        <f ca="1">IF(Z$2=Hoja1!$D$3,1,0)</f>
        <v>0</v>
      </c>
      <c r="AA24">
        <f ca="1">IF(AA$2=Hoja1!$D$3,1,0)</f>
        <v>1</v>
      </c>
      <c r="AB24">
        <f ca="1">IF(AB$2=Hoja1!$D$3,1,0)</f>
        <v>1</v>
      </c>
      <c r="AC24">
        <f ca="1">IF(AC$2=Hoja1!$D$3,1,0)</f>
        <v>1</v>
      </c>
      <c r="AD24">
        <f ca="1">IF(AD$2=Hoja1!$D$3,1,0)</f>
        <v>1</v>
      </c>
      <c r="AE24">
        <f ca="1">IF(AE$2=Hoja1!$D$3,1,0)</f>
        <v>1</v>
      </c>
      <c r="AF24">
        <f ca="1">IF(AF$2=Hoja1!$D$3,1,0)</f>
        <v>0</v>
      </c>
      <c r="AG24">
        <f ca="1">IF(AG$2=Hoja1!$D$3,1,0)</f>
        <v>0</v>
      </c>
      <c r="AH24">
        <f ca="1">IF(AH$2=Hoja1!$D$3,1,0)</f>
        <v>0</v>
      </c>
      <c r="AI24">
        <f ca="1">IF(AI$2=Hoja1!$D$3,1,0)</f>
        <v>0</v>
      </c>
      <c r="AJ24">
        <f ca="1">IF(AJ$2=Hoja1!$D$3,1,0)</f>
        <v>0</v>
      </c>
      <c r="AK24">
        <f ca="1">IF(AK$2=Hoja1!$D$3,1,0)</f>
        <v>0</v>
      </c>
      <c r="AL24">
        <f ca="1">IF(AL$2=Hoja1!$D$3,1,0)</f>
        <v>0</v>
      </c>
      <c r="AM24">
        <f ca="1">IF(AM$2=Hoja1!$D$3,1,0)</f>
        <v>0</v>
      </c>
      <c r="AN24">
        <f ca="1">IF(AN$2=Hoja1!$D$3,1,0)</f>
        <v>0</v>
      </c>
      <c r="AO24">
        <f ca="1">IF(AO$2=Hoja1!$D$3,1,0)</f>
        <v>0</v>
      </c>
      <c r="AP24">
        <f ca="1">IF(AP$2=Hoja1!$D$3,1,0)</f>
        <v>0</v>
      </c>
      <c r="AQ24">
        <f ca="1">IF(AQ$2=Hoja1!$D$3,1,0)</f>
        <v>0</v>
      </c>
      <c r="AR24">
        <f ca="1">IF(AR$2=Hoja1!$D$3,1,0)</f>
        <v>0</v>
      </c>
      <c r="AS24">
        <f ca="1">IF(AS$2=Hoja1!$D$3,1,0)</f>
        <v>0</v>
      </c>
      <c r="AT24">
        <f ca="1">IF(AT$2=Hoja1!$D$3,1,0)</f>
        <v>0</v>
      </c>
      <c r="AU24">
        <f ca="1">IF(AU$2=Hoja1!$D$3,1,0)</f>
        <v>0</v>
      </c>
      <c r="AV24">
        <f ca="1">IF(AV$2=Hoja1!$D$3,1,0)</f>
        <v>0</v>
      </c>
      <c r="AW24">
        <f ca="1">IF(AW$2=Hoja1!$D$3,1,0)</f>
        <v>0</v>
      </c>
      <c r="AX24">
        <f ca="1">IF(AX$2=Hoja1!$D$3,1,0)</f>
        <v>0</v>
      </c>
      <c r="AY24">
        <f ca="1">IF(AY$2=Hoja1!$D$3,1,0)</f>
        <v>0</v>
      </c>
      <c r="AZ24">
        <f ca="1">IF(AZ$2=Hoja1!$D$3,1,0)</f>
        <v>0</v>
      </c>
      <c r="BA24">
        <f ca="1">IF(BA$2=Hoja1!$D$3,1,0)</f>
        <v>0</v>
      </c>
      <c r="BB24">
        <f ca="1">IF(BB$2=Hoja1!$D$3,1,0)</f>
        <v>0</v>
      </c>
      <c r="BC24">
        <f ca="1">IF(BC$2=Hoja1!$D$3,1,0)</f>
        <v>0</v>
      </c>
      <c r="BD24">
        <f ca="1">IF(BD$2=Hoja1!$D$3,1,0)</f>
        <v>0</v>
      </c>
      <c r="BE24">
        <f ca="1">IF(BE$2=Hoja1!$D$3,1,0)</f>
        <v>0</v>
      </c>
      <c r="BF24">
        <f ca="1">IF(BF$2=Hoja1!$D$3,1,0)</f>
        <v>0</v>
      </c>
      <c r="BG24">
        <f ca="1">IF(BG$2=Hoja1!$D$3,1,0)</f>
        <v>0</v>
      </c>
      <c r="BH24">
        <f ca="1">IF(BH$2=Hoja1!$D$3,1,0)</f>
        <v>0</v>
      </c>
      <c r="BI24">
        <f ca="1">IF(BI$2=Hoja1!$D$3,1,0)</f>
        <v>0</v>
      </c>
    </row>
    <row r="25" spans="1:61" x14ac:dyDescent="0.25">
      <c r="A25" t="s">
        <v>101</v>
      </c>
      <c r="C25">
        <f ca="1">IF(C$2=Hoja1!$D$3,1,0)</f>
        <v>0</v>
      </c>
      <c r="D25">
        <f ca="1">IF(D$2=Hoja1!$D$3,1,0)</f>
        <v>0</v>
      </c>
      <c r="E25">
        <f ca="1">IF(E$2=Hoja1!$D$3,1,0)</f>
        <v>0</v>
      </c>
      <c r="F25">
        <f ca="1">IF(F$2=Hoja1!$D$3,1,0)</f>
        <v>0</v>
      </c>
      <c r="G25">
        <f ca="1">IF(G$2=Hoja1!$D$3,1,0)</f>
        <v>0</v>
      </c>
      <c r="H25">
        <f ca="1">IF(H$2=Hoja1!$D$3,1,0)</f>
        <v>0</v>
      </c>
      <c r="I25">
        <f ca="1">IF(I$2=Hoja1!$D$3,1,0)</f>
        <v>0</v>
      </c>
      <c r="J25">
        <f ca="1">IF(J$2=Hoja1!$D$3,1,0)</f>
        <v>0</v>
      </c>
      <c r="K25">
        <f ca="1">IF(K$2=Hoja1!$D$3,1,0)</f>
        <v>0</v>
      </c>
      <c r="L25">
        <f ca="1">IF(L$2=Hoja1!$D$3,1,0)</f>
        <v>0</v>
      </c>
      <c r="M25">
        <f ca="1">IF(M$2=Hoja1!$D$3,1,0)</f>
        <v>0</v>
      </c>
      <c r="N25">
        <f ca="1">IF(N$2=Hoja1!$D$3,1,0)</f>
        <v>0</v>
      </c>
      <c r="O25">
        <f ca="1">IF(O$2=Hoja1!$D$3,1,0)</f>
        <v>0</v>
      </c>
      <c r="P25">
        <f ca="1">IF(P$2=Hoja1!$D$3,1,0)</f>
        <v>0</v>
      </c>
      <c r="Q25">
        <f ca="1">IF(Q$2=Hoja1!$D$3,1,0)</f>
        <v>0</v>
      </c>
      <c r="R25">
        <f ca="1">IF(R$2=Hoja1!$D$3,1,0)</f>
        <v>0</v>
      </c>
      <c r="S25">
        <f ca="1">IF(S$2=Hoja1!$D$3,1,0)</f>
        <v>0</v>
      </c>
      <c r="T25">
        <f ca="1">IF(T$2=Hoja1!$D$3,1,0)</f>
        <v>0</v>
      </c>
      <c r="U25">
        <f ca="1">IF(U$2=Hoja1!$D$3,1,0)</f>
        <v>0</v>
      </c>
      <c r="V25">
        <f ca="1">IF(V$2=Hoja1!$D$3,1,0)</f>
        <v>0</v>
      </c>
      <c r="W25">
        <f ca="1">IF(W$2=Hoja1!$D$3,1,0)</f>
        <v>0</v>
      </c>
      <c r="X25">
        <f ca="1">IF(X$2=Hoja1!$D$3,1,0)</f>
        <v>0</v>
      </c>
      <c r="Y25">
        <f ca="1">IF(Y$2=Hoja1!$D$3,1,0)</f>
        <v>0</v>
      </c>
      <c r="Z25">
        <f ca="1">IF(Z$2=Hoja1!$D$3,1,0)</f>
        <v>0</v>
      </c>
      <c r="AA25">
        <f ca="1">IF(AA$2=Hoja1!$D$3,1,0)</f>
        <v>1</v>
      </c>
      <c r="AB25">
        <f ca="1">IF(AB$2=Hoja1!$D$3,1,0)</f>
        <v>1</v>
      </c>
      <c r="AC25">
        <f ca="1">IF(AC$2=Hoja1!$D$3,1,0)</f>
        <v>1</v>
      </c>
      <c r="AD25">
        <f ca="1">IF(AD$2=Hoja1!$D$3,1,0)</f>
        <v>1</v>
      </c>
      <c r="AE25">
        <f ca="1">IF(AE$2=Hoja1!$D$3,1,0)</f>
        <v>1</v>
      </c>
      <c r="AF25">
        <f ca="1">IF(AF$2=Hoja1!$D$3,1,0)</f>
        <v>0</v>
      </c>
      <c r="AG25">
        <f ca="1">IF(AG$2=Hoja1!$D$3,1,0)</f>
        <v>0</v>
      </c>
      <c r="AH25">
        <f ca="1">IF(AH$2=Hoja1!$D$3,1,0)</f>
        <v>0</v>
      </c>
      <c r="AI25">
        <f ca="1">IF(AI$2=Hoja1!$D$3,1,0)</f>
        <v>0</v>
      </c>
      <c r="AJ25">
        <f ca="1">IF(AJ$2=Hoja1!$D$3,1,0)</f>
        <v>0</v>
      </c>
      <c r="AK25">
        <f ca="1">IF(AK$2=Hoja1!$D$3,1,0)</f>
        <v>0</v>
      </c>
      <c r="AL25">
        <f ca="1">IF(AL$2=Hoja1!$D$3,1,0)</f>
        <v>0</v>
      </c>
      <c r="AM25">
        <f ca="1">IF(AM$2=Hoja1!$D$3,1,0)</f>
        <v>0</v>
      </c>
      <c r="AN25">
        <f ca="1">IF(AN$2=Hoja1!$D$3,1,0)</f>
        <v>0</v>
      </c>
      <c r="AO25">
        <f ca="1">IF(AO$2=Hoja1!$D$3,1,0)</f>
        <v>0</v>
      </c>
      <c r="AP25">
        <f ca="1">IF(AP$2=Hoja1!$D$3,1,0)</f>
        <v>0</v>
      </c>
      <c r="AQ25">
        <f ca="1">IF(AQ$2=Hoja1!$D$3,1,0)</f>
        <v>0</v>
      </c>
      <c r="AR25">
        <f ca="1">IF(AR$2=Hoja1!$D$3,1,0)</f>
        <v>0</v>
      </c>
      <c r="AS25">
        <f ca="1">IF(AS$2=Hoja1!$D$3,1,0)</f>
        <v>0</v>
      </c>
      <c r="AT25">
        <f ca="1">IF(AT$2=Hoja1!$D$3,1,0)</f>
        <v>0</v>
      </c>
      <c r="AU25">
        <f ca="1">IF(AU$2=Hoja1!$D$3,1,0)</f>
        <v>0</v>
      </c>
      <c r="AV25">
        <f ca="1">IF(AV$2=Hoja1!$D$3,1,0)</f>
        <v>0</v>
      </c>
      <c r="AW25">
        <f ca="1">IF(AW$2=Hoja1!$D$3,1,0)</f>
        <v>0</v>
      </c>
      <c r="AX25">
        <f ca="1">IF(AX$2=Hoja1!$D$3,1,0)</f>
        <v>0</v>
      </c>
      <c r="AY25">
        <f ca="1">IF(AY$2=Hoja1!$D$3,1,0)</f>
        <v>0</v>
      </c>
      <c r="AZ25">
        <f ca="1">IF(AZ$2=Hoja1!$D$3,1,0)</f>
        <v>0</v>
      </c>
      <c r="BA25">
        <f ca="1">IF(BA$2=Hoja1!$D$3,1,0)</f>
        <v>0</v>
      </c>
      <c r="BB25">
        <f ca="1">IF(BB$2=Hoja1!$D$3,1,0)</f>
        <v>0</v>
      </c>
      <c r="BC25">
        <f ca="1">IF(BC$2=Hoja1!$D$3,1,0)</f>
        <v>0</v>
      </c>
      <c r="BD25">
        <f ca="1">IF(BD$2=Hoja1!$D$3,1,0)</f>
        <v>0</v>
      </c>
      <c r="BE25">
        <f ca="1">IF(BE$2=Hoja1!$D$3,1,0)</f>
        <v>0</v>
      </c>
      <c r="BF25">
        <f ca="1">IF(BF$2=Hoja1!$D$3,1,0)</f>
        <v>0</v>
      </c>
      <c r="BG25">
        <f ca="1">IF(BG$2=Hoja1!$D$3,1,0)</f>
        <v>0</v>
      </c>
      <c r="BH25">
        <f ca="1">IF(BH$2=Hoja1!$D$3,1,0)</f>
        <v>0</v>
      </c>
      <c r="BI25">
        <f ca="1">IF(BI$2=Hoja1!$D$3,1,0)</f>
        <v>0</v>
      </c>
    </row>
    <row r="26" spans="1:61" x14ac:dyDescent="0.25">
      <c r="A26" t="s">
        <v>102</v>
      </c>
      <c r="C26">
        <f ca="1">IF(C$2=Hoja1!$D$3,1,0)</f>
        <v>0</v>
      </c>
      <c r="D26">
        <f ca="1">IF(D$2=Hoja1!$D$3,1,0)</f>
        <v>0</v>
      </c>
      <c r="E26">
        <f ca="1">IF(E$2=Hoja1!$D$3,1,0)</f>
        <v>0</v>
      </c>
      <c r="F26">
        <f ca="1">IF(F$2=Hoja1!$D$3,1,0)</f>
        <v>0</v>
      </c>
      <c r="G26">
        <f ca="1">IF(G$2=Hoja1!$D$3,1,0)</f>
        <v>0</v>
      </c>
      <c r="H26">
        <f ca="1">IF(H$2=Hoja1!$D$3,1,0)</f>
        <v>0</v>
      </c>
      <c r="I26">
        <f ca="1">IF(I$2=Hoja1!$D$3,1,0)</f>
        <v>0</v>
      </c>
      <c r="J26">
        <f ca="1">IF(J$2=Hoja1!$D$3,1,0)</f>
        <v>0</v>
      </c>
      <c r="K26">
        <f ca="1">IF(K$2=Hoja1!$D$3,1,0)</f>
        <v>0</v>
      </c>
      <c r="L26">
        <f ca="1">IF(L$2=Hoja1!$D$3,1,0)</f>
        <v>0</v>
      </c>
      <c r="M26">
        <f ca="1">IF(M$2=Hoja1!$D$3,1,0)</f>
        <v>0</v>
      </c>
      <c r="N26">
        <f ca="1">IF(N$2=Hoja1!$D$3,1,0)</f>
        <v>0</v>
      </c>
      <c r="O26">
        <f ca="1">IF(O$2=Hoja1!$D$3,1,0)</f>
        <v>0</v>
      </c>
      <c r="P26">
        <f ca="1">IF(P$2=Hoja1!$D$3,1,0)</f>
        <v>0</v>
      </c>
      <c r="Q26">
        <f ca="1">IF(Q$2=Hoja1!$D$3,1,0)</f>
        <v>0</v>
      </c>
      <c r="R26">
        <f ca="1">IF(R$2=Hoja1!$D$3,1,0)</f>
        <v>0</v>
      </c>
      <c r="S26">
        <f ca="1">IF(S$2=Hoja1!$D$3,1,0)</f>
        <v>0</v>
      </c>
      <c r="T26">
        <f ca="1">IF(T$2=Hoja1!$D$3,1,0)</f>
        <v>0</v>
      </c>
      <c r="U26">
        <f ca="1">IF(U$2=Hoja1!$D$3,1,0)</f>
        <v>0</v>
      </c>
      <c r="V26">
        <f ca="1">IF(V$2=Hoja1!$D$3,1,0)</f>
        <v>0</v>
      </c>
      <c r="W26">
        <f ca="1">IF(W$2=Hoja1!$D$3,1,0)</f>
        <v>0</v>
      </c>
      <c r="X26">
        <f ca="1">IF(X$2=Hoja1!$D$3,1,0)</f>
        <v>0</v>
      </c>
      <c r="Y26">
        <f ca="1">IF(Y$2=Hoja1!$D$3,1,0)</f>
        <v>0</v>
      </c>
      <c r="Z26">
        <f ca="1">IF(Z$2=Hoja1!$D$3,1,0)</f>
        <v>0</v>
      </c>
      <c r="AA26">
        <f ca="1">IF(AA$2=Hoja1!$D$3,1,0)</f>
        <v>1</v>
      </c>
      <c r="AB26">
        <f ca="1">IF(AB$2=Hoja1!$D$3,1,0)</f>
        <v>1</v>
      </c>
      <c r="AC26">
        <f ca="1">IF(AC$2=Hoja1!$D$3,1,0)</f>
        <v>1</v>
      </c>
      <c r="AD26">
        <f ca="1">IF(AD$2=Hoja1!$D$3,1,0)</f>
        <v>1</v>
      </c>
      <c r="AE26">
        <f ca="1">IF(AE$2=Hoja1!$D$3,1,0)</f>
        <v>1</v>
      </c>
      <c r="AF26">
        <f ca="1">IF(AF$2=Hoja1!$D$3,1,0)</f>
        <v>0</v>
      </c>
      <c r="AG26">
        <f ca="1">IF(AG$2=Hoja1!$D$3,1,0)</f>
        <v>0</v>
      </c>
      <c r="AH26">
        <f ca="1">IF(AH$2=Hoja1!$D$3,1,0)</f>
        <v>0</v>
      </c>
      <c r="AI26">
        <f ca="1">IF(AI$2=Hoja1!$D$3,1,0)</f>
        <v>0</v>
      </c>
      <c r="AJ26">
        <f ca="1">IF(AJ$2=Hoja1!$D$3,1,0)</f>
        <v>0</v>
      </c>
      <c r="AK26">
        <f ca="1">IF(AK$2=Hoja1!$D$3,1,0)</f>
        <v>0</v>
      </c>
      <c r="AL26">
        <f ca="1">IF(AL$2=Hoja1!$D$3,1,0)</f>
        <v>0</v>
      </c>
      <c r="AM26">
        <f ca="1">IF(AM$2=Hoja1!$D$3,1,0)</f>
        <v>0</v>
      </c>
      <c r="AN26">
        <f ca="1">IF(AN$2=Hoja1!$D$3,1,0)</f>
        <v>0</v>
      </c>
      <c r="AO26">
        <f ca="1">IF(AO$2=Hoja1!$D$3,1,0)</f>
        <v>0</v>
      </c>
      <c r="AP26">
        <f ca="1">IF(AP$2=Hoja1!$D$3,1,0)</f>
        <v>0</v>
      </c>
      <c r="AQ26">
        <f ca="1">IF(AQ$2=Hoja1!$D$3,1,0)</f>
        <v>0</v>
      </c>
      <c r="AR26">
        <f ca="1">IF(AR$2=Hoja1!$D$3,1,0)</f>
        <v>0</v>
      </c>
      <c r="AS26">
        <f ca="1">IF(AS$2=Hoja1!$D$3,1,0)</f>
        <v>0</v>
      </c>
      <c r="AT26">
        <f ca="1">IF(AT$2=Hoja1!$D$3,1,0)</f>
        <v>0</v>
      </c>
      <c r="AU26">
        <f ca="1">IF(AU$2=Hoja1!$D$3,1,0)</f>
        <v>0</v>
      </c>
      <c r="AV26">
        <f ca="1">IF(AV$2=Hoja1!$D$3,1,0)</f>
        <v>0</v>
      </c>
      <c r="AW26">
        <f ca="1">IF(AW$2=Hoja1!$D$3,1,0)</f>
        <v>0</v>
      </c>
      <c r="AX26">
        <f ca="1">IF(AX$2=Hoja1!$D$3,1,0)</f>
        <v>0</v>
      </c>
      <c r="AY26">
        <f ca="1">IF(AY$2=Hoja1!$D$3,1,0)</f>
        <v>0</v>
      </c>
      <c r="AZ26">
        <f ca="1">IF(AZ$2=Hoja1!$D$3,1,0)</f>
        <v>0</v>
      </c>
      <c r="BA26">
        <f ca="1">IF(BA$2=Hoja1!$D$3,1,0)</f>
        <v>0</v>
      </c>
      <c r="BB26">
        <f ca="1">IF(BB$2=Hoja1!$D$3,1,0)</f>
        <v>0</v>
      </c>
      <c r="BC26">
        <f ca="1">IF(BC$2=Hoja1!$D$3,1,0)</f>
        <v>0</v>
      </c>
      <c r="BD26">
        <f ca="1">IF(BD$2=Hoja1!$D$3,1,0)</f>
        <v>0</v>
      </c>
      <c r="BE26">
        <f ca="1">IF(BE$2=Hoja1!$D$3,1,0)</f>
        <v>0</v>
      </c>
      <c r="BF26">
        <f ca="1">IF(BF$2=Hoja1!$D$3,1,0)</f>
        <v>0</v>
      </c>
      <c r="BG26">
        <f ca="1">IF(BG$2=Hoja1!$D$3,1,0)</f>
        <v>0</v>
      </c>
      <c r="BH26">
        <f ca="1">IF(BH$2=Hoja1!$D$3,1,0)</f>
        <v>0</v>
      </c>
      <c r="BI26">
        <f ca="1">IF(BI$2=Hoja1!$D$3,1,0)</f>
        <v>0</v>
      </c>
    </row>
    <row r="27" spans="1:61" x14ac:dyDescent="0.25">
      <c r="A27" t="s">
        <v>103</v>
      </c>
      <c r="C27">
        <f ca="1">IF(C$2=Hoja1!$D$3,1,0)</f>
        <v>0</v>
      </c>
      <c r="D27">
        <f ca="1">IF(D$2=Hoja1!$D$3,1,0)</f>
        <v>0</v>
      </c>
      <c r="E27">
        <f ca="1">IF(E$2=Hoja1!$D$3,1,0)</f>
        <v>0</v>
      </c>
      <c r="F27">
        <f ca="1">IF(F$2=Hoja1!$D$3,1,0)</f>
        <v>0</v>
      </c>
      <c r="G27">
        <f ca="1">IF(G$2=Hoja1!$D$3,1,0)</f>
        <v>0</v>
      </c>
      <c r="H27">
        <f ca="1">IF(H$2=Hoja1!$D$3,1,0)</f>
        <v>0</v>
      </c>
      <c r="I27">
        <f ca="1">IF(I$2=Hoja1!$D$3,1,0)</f>
        <v>0</v>
      </c>
      <c r="J27">
        <f ca="1">IF(J$2=Hoja1!$D$3,1,0)</f>
        <v>0</v>
      </c>
      <c r="K27">
        <f ca="1">IF(K$2=Hoja1!$D$3,1,0)</f>
        <v>0</v>
      </c>
      <c r="L27">
        <f ca="1">IF(L$2=Hoja1!$D$3,1,0)</f>
        <v>0</v>
      </c>
      <c r="M27">
        <f ca="1">IF(M$2=Hoja1!$D$3,1,0)</f>
        <v>0</v>
      </c>
      <c r="N27">
        <f ca="1">IF(N$2=Hoja1!$D$3,1,0)</f>
        <v>0</v>
      </c>
      <c r="O27">
        <f ca="1">IF(O$2=Hoja1!$D$3,1,0)</f>
        <v>0</v>
      </c>
      <c r="P27">
        <f ca="1">IF(P$2=Hoja1!$D$3,1,0)</f>
        <v>0</v>
      </c>
      <c r="Q27">
        <f ca="1">IF(Q$2=Hoja1!$D$3,1,0)</f>
        <v>0</v>
      </c>
      <c r="R27">
        <f ca="1">IF(R$2=Hoja1!$D$3,1,0)</f>
        <v>0</v>
      </c>
      <c r="S27">
        <f ca="1">IF(S$2=Hoja1!$D$3,1,0)</f>
        <v>0</v>
      </c>
      <c r="T27">
        <f ca="1">IF(T$2=Hoja1!$D$3,1,0)</f>
        <v>0</v>
      </c>
      <c r="U27">
        <f ca="1">IF(U$2=Hoja1!$D$3,1,0)</f>
        <v>0</v>
      </c>
      <c r="V27">
        <f ca="1">IF(V$2=Hoja1!$D$3,1,0)</f>
        <v>0</v>
      </c>
      <c r="W27">
        <f ca="1">IF(W$2=Hoja1!$D$3,1,0)</f>
        <v>0</v>
      </c>
      <c r="X27">
        <f ca="1">IF(X$2=Hoja1!$D$3,1,0)</f>
        <v>0</v>
      </c>
      <c r="Y27">
        <f ca="1">IF(Y$2=Hoja1!$D$3,1,0)</f>
        <v>0</v>
      </c>
      <c r="Z27">
        <f ca="1">IF(Z$2=Hoja1!$D$3,1,0)</f>
        <v>0</v>
      </c>
      <c r="AA27">
        <f ca="1">IF(AA$2=Hoja1!$D$3,1,0)</f>
        <v>1</v>
      </c>
      <c r="AB27">
        <f ca="1">IF(AB$2=Hoja1!$D$3,1,0)</f>
        <v>1</v>
      </c>
      <c r="AC27">
        <f ca="1">IF(AC$2=Hoja1!$D$3,1,0)</f>
        <v>1</v>
      </c>
      <c r="AD27">
        <f ca="1">IF(AD$2=Hoja1!$D$3,1,0)</f>
        <v>1</v>
      </c>
      <c r="AE27">
        <f ca="1">IF(AE$2=Hoja1!$D$3,1,0)</f>
        <v>1</v>
      </c>
      <c r="AF27">
        <f ca="1">IF(AF$2=Hoja1!$D$3,1,0)</f>
        <v>0</v>
      </c>
      <c r="AG27">
        <f ca="1">IF(AG$2=Hoja1!$D$3,1,0)</f>
        <v>0</v>
      </c>
      <c r="AH27">
        <f ca="1">IF(AH$2=Hoja1!$D$3,1,0)</f>
        <v>0</v>
      </c>
      <c r="AI27">
        <f ca="1">IF(AI$2=Hoja1!$D$3,1,0)</f>
        <v>0</v>
      </c>
      <c r="AJ27">
        <f ca="1">IF(AJ$2=Hoja1!$D$3,1,0)</f>
        <v>0</v>
      </c>
      <c r="AK27">
        <f ca="1">IF(AK$2=Hoja1!$D$3,1,0)</f>
        <v>0</v>
      </c>
      <c r="AL27">
        <f ca="1">IF(AL$2=Hoja1!$D$3,1,0)</f>
        <v>0</v>
      </c>
      <c r="AM27">
        <f ca="1">IF(AM$2=Hoja1!$D$3,1,0)</f>
        <v>0</v>
      </c>
      <c r="AN27">
        <f ca="1">IF(AN$2=Hoja1!$D$3,1,0)</f>
        <v>0</v>
      </c>
      <c r="AO27">
        <f ca="1">IF(AO$2=Hoja1!$D$3,1,0)</f>
        <v>0</v>
      </c>
      <c r="AP27">
        <f ca="1">IF(AP$2=Hoja1!$D$3,1,0)</f>
        <v>0</v>
      </c>
      <c r="AQ27">
        <f ca="1">IF(AQ$2=Hoja1!$D$3,1,0)</f>
        <v>0</v>
      </c>
      <c r="AR27">
        <f ca="1">IF(AR$2=Hoja1!$D$3,1,0)</f>
        <v>0</v>
      </c>
      <c r="AS27">
        <f ca="1">IF(AS$2=Hoja1!$D$3,1,0)</f>
        <v>0</v>
      </c>
      <c r="AT27">
        <f ca="1">IF(AT$2=Hoja1!$D$3,1,0)</f>
        <v>0</v>
      </c>
      <c r="AU27">
        <f ca="1">IF(AU$2=Hoja1!$D$3,1,0)</f>
        <v>0</v>
      </c>
      <c r="AV27">
        <f ca="1">IF(AV$2=Hoja1!$D$3,1,0)</f>
        <v>0</v>
      </c>
      <c r="AW27">
        <f ca="1">IF(AW$2=Hoja1!$D$3,1,0)</f>
        <v>0</v>
      </c>
      <c r="AX27">
        <f ca="1">IF(AX$2=Hoja1!$D$3,1,0)</f>
        <v>0</v>
      </c>
      <c r="AY27">
        <f ca="1">IF(AY$2=Hoja1!$D$3,1,0)</f>
        <v>0</v>
      </c>
      <c r="AZ27">
        <f ca="1">IF(AZ$2=Hoja1!$D$3,1,0)</f>
        <v>0</v>
      </c>
      <c r="BA27">
        <f ca="1">IF(BA$2=Hoja1!$D$3,1,0)</f>
        <v>0</v>
      </c>
      <c r="BB27">
        <f ca="1">IF(BB$2=Hoja1!$D$3,1,0)</f>
        <v>0</v>
      </c>
      <c r="BC27">
        <f ca="1">IF(BC$2=Hoja1!$D$3,1,0)</f>
        <v>0</v>
      </c>
      <c r="BD27">
        <f ca="1">IF(BD$2=Hoja1!$D$3,1,0)</f>
        <v>0</v>
      </c>
      <c r="BE27">
        <f ca="1">IF(BE$2=Hoja1!$D$3,1,0)</f>
        <v>0</v>
      </c>
      <c r="BF27">
        <f ca="1">IF(BF$2=Hoja1!$D$3,1,0)</f>
        <v>0</v>
      </c>
      <c r="BG27">
        <f ca="1">IF(BG$2=Hoja1!$D$3,1,0)</f>
        <v>0</v>
      </c>
      <c r="BH27">
        <f ca="1">IF(BH$2=Hoja1!$D$3,1,0)</f>
        <v>0</v>
      </c>
      <c r="BI27">
        <f ca="1">IF(BI$2=Hoja1!$D$3,1,0)</f>
        <v>0</v>
      </c>
    </row>
    <row r="28" spans="1:61" x14ac:dyDescent="0.25">
      <c r="A28" t="s">
        <v>104</v>
      </c>
      <c r="C28">
        <f ca="1">IF(C$2=Hoja1!$D$3,1,0)</f>
        <v>0</v>
      </c>
      <c r="D28">
        <f ca="1">IF(D$2=Hoja1!$D$3,1,0)</f>
        <v>0</v>
      </c>
      <c r="E28">
        <f ca="1">IF(E$2=Hoja1!$D$3,1,0)</f>
        <v>0</v>
      </c>
      <c r="F28">
        <f ca="1">IF(F$2=Hoja1!$D$3,1,0)</f>
        <v>0</v>
      </c>
      <c r="G28">
        <f ca="1">IF(G$2=Hoja1!$D$3,1,0)</f>
        <v>0</v>
      </c>
      <c r="H28">
        <f ca="1">IF(H$2=Hoja1!$D$3,1,0)</f>
        <v>0</v>
      </c>
      <c r="I28">
        <f ca="1">IF(I$2=Hoja1!$D$3,1,0)</f>
        <v>0</v>
      </c>
      <c r="J28">
        <f ca="1">IF(J$2=Hoja1!$D$3,1,0)</f>
        <v>0</v>
      </c>
      <c r="K28">
        <f ca="1">IF(K$2=Hoja1!$D$3,1,0)</f>
        <v>0</v>
      </c>
      <c r="L28">
        <f ca="1">IF(L$2=Hoja1!$D$3,1,0)</f>
        <v>0</v>
      </c>
      <c r="M28">
        <f ca="1">IF(M$2=Hoja1!$D$3,1,0)</f>
        <v>0</v>
      </c>
      <c r="N28">
        <f ca="1">IF(N$2=Hoja1!$D$3,1,0)</f>
        <v>0</v>
      </c>
      <c r="O28">
        <f ca="1">IF(O$2=Hoja1!$D$3,1,0)</f>
        <v>0</v>
      </c>
      <c r="P28">
        <f ca="1">IF(P$2=Hoja1!$D$3,1,0)</f>
        <v>0</v>
      </c>
      <c r="Q28">
        <f ca="1">IF(Q$2=Hoja1!$D$3,1,0)</f>
        <v>0</v>
      </c>
      <c r="R28">
        <f ca="1">IF(R$2=Hoja1!$D$3,1,0)</f>
        <v>0</v>
      </c>
      <c r="S28">
        <f ca="1">IF(S$2=Hoja1!$D$3,1,0)</f>
        <v>0</v>
      </c>
      <c r="T28">
        <f ca="1">IF(T$2=Hoja1!$D$3,1,0)</f>
        <v>0</v>
      </c>
      <c r="U28">
        <f ca="1">IF(U$2=Hoja1!$D$3,1,0)</f>
        <v>0</v>
      </c>
      <c r="V28">
        <f ca="1">IF(V$2=Hoja1!$D$3,1,0)</f>
        <v>0</v>
      </c>
      <c r="W28">
        <f ca="1">IF(W$2=Hoja1!$D$3,1,0)</f>
        <v>0</v>
      </c>
      <c r="X28">
        <f ca="1">IF(X$2=Hoja1!$D$3,1,0)</f>
        <v>0</v>
      </c>
      <c r="Y28">
        <f ca="1">IF(Y$2=Hoja1!$D$3,1,0)</f>
        <v>0</v>
      </c>
      <c r="Z28">
        <f ca="1">IF(Z$2=Hoja1!$D$3,1,0)</f>
        <v>0</v>
      </c>
      <c r="AA28">
        <f ca="1">IF(AA$2=Hoja1!$D$3,1,0)</f>
        <v>1</v>
      </c>
      <c r="AB28">
        <f ca="1">IF(AB$2=Hoja1!$D$3,1,0)</f>
        <v>1</v>
      </c>
      <c r="AC28">
        <f ca="1">IF(AC$2=Hoja1!$D$3,1,0)</f>
        <v>1</v>
      </c>
      <c r="AD28">
        <f ca="1">IF(AD$2=Hoja1!$D$3,1,0)</f>
        <v>1</v>
      </c>
      <c r="AE28">
        <f ca="1">IF(AE$2=Hoja1!$D$3,1,0)</f>
        <v>1</v>
      </c>
      <c r="AF28">
        <f ca="1">IF(AF$2=Hoja1!$D$3,1,0)</f>
        <v>0</v>
      </c>
      <c r="AG28">
        <f ca="1">IF(AG$2=Hoja1!$D$3,1,0)</f>
        <v>0</v>
      </c>
      <c r="AH28">
        <f ca="1">IF(AH$2=Hoja1!$D$3,1,0)</f>
        <v>0</v>
      </c>
      <c r="AI28">
        <f ca="1">IF(AI$2=Hoja1!$D$3,1,0)</f>
        <v>0</v>
      </c>
      <c r="AJ28">
        <f ca="1">IF(AJ$2=Hoja1!$D$3,1,0)</f>
        <v>0</v>
      </c>
      <c r="AK28">
        <f ca="1">IF(AK$2=Hoja1!$D$3,1,0)</f>
        <v>0</v>
      </c>
      <c r="AL28">
        <f ca="1">IF(AL$2=Hoja1!$D$3,1,0)</f>
        <v>0</v>
      </c>
      <c r="AM28">
        <f ca="1">IF(AM$2=Hoja1!$D$3,1,0)</f>
        <v>0</v>
      </c>
      <c r="AN28">
        <f ca="1">IF(AN$2=Hoja1!$D$3,1,0)</f>
        <v>0</v>
      </c>
      <c r="AO28">
        <f ca="1">IF(AO$2=Hoja1!$D$3,1,0)</f>
        <v>0</v>
      </c>
      <c r="AP28">
        <f ca="1">IF(AP$2=Hoja1!$D$3,1,0)</f>
        <v>0</v>
      </c>
      <c r="AQ28">
        <f ca="1">IF(AQ$2=Hoja1!$D$3,1,0)</f>
        <v>0</v>
      </c>
      <c r="AR28">
        <f ca="1">IF(AR$2=Hoja1!$D$3,1,0)</f>
        <v>0</v>
      </c>
      <c r="AS28">
        <f ca="1">IF(AS$2=Hoja1!$D$3,1,0)</f>
        <v>0</v>
      </c>
      <c r="AT28">
        <f ca="1">IF(AT$2=Hoja1!$D$3,1,0)</f>
        <v>0</v>
      </c>
      <c r="AU28">
        <f ca="1">IF(AU$2=Hoja1!$D$3,1,0)</f>
        <v>0</v>
      </c>
      <c r="AV28">
        <f ca="1">IF(AV$2=Hoja1!$D$3,1,0)</f>
        <v>0</v>
      </c>
      <c r="AW28">
        <f ca="1">IF(AW$2=Hoja1!$D$3,1,0)</f>
        <v>0</v>
      </c>
      <c r="AX28">
        <f ca="1">IF(AX$2=Hoja1!$D$3,1,0)</f>
        <v>0</v>
      </c>
      <c r="AY28">
        <f ca="1">IF(AY$2=Hoja1!$D$3,1,0)</f>
        <v>0</v>
      </c>
      <c r="AZ28">
        <f ca="1">IF(AZ$2=Hoja1!$D$3,1,0)</f>
        <v>0</v>
      </c>
      <c r="BA28">
        <f ca="1">IF(BA$2=Hoja1!$D$3,1,0)</f>
        <v>0</v>
      </c>
      <c r="BB28">
        <f ca="1">IF(BB$2=Hoja1!$D$3,1,0)</f>
        <v>0</v>
      </c>
      <c r="BC28">
        <f ca="1">IF(BC$2=Hoja1!$D$3,1,0)</f>
        <v>0</v>
      </c>
      <c r="BD28">
        <f ca="1">IF(BD$2=Hoja1!$D$3,1,0)</f>
        <v>0</v>
      </c>
      <c r="BE28">
        <f ca="1">IF(BE$2=Hoja1!$D$3,1,0)</f>
        <v>0</v>
      </c>
      <c r="BF28">
        <f ca="1">IF(BF$2=Hoja1!$D$3,1,0)</f>
        <v>0</v>
      </c>
      <c r="BG28">
        <f ca="1">IF(BG$2=Hoja1!$D$3,1,0)</f>
        <v>0</v>
      </c>
      <c r="BH28">
        <f ca="1">IF(BH$2=Hoja1!$D$3,1,0)</f>
        <v>0</v>
      </c>
      <c r="BI28">
        <f ca="1">IF(BI$2=Hoja1!$D$3,1,0)</f>
        <v>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BI28"/>
  <sheetViews>
    <sheetView workbookViewId="0">
      <selection activeCell="C7" sqref="C7"/>
    </sheetView>
  </sheetViews>
  <sheetFormatPr baseColWidth="10" defaultRowHeight="15" x14ac:dyDescent="0.25"/>
  <sheetData>
    <row r="1" spans="1:61" x14ac:dyDescent="0.25">
      <c r="C1" t="s">
        <v>175</v>
      </c>
      <c r="D1" t="s">
        <v>175</v>
      </c>
      <c r="E1" t="s">
        <v>175</v>
      </c>
      <c r="F1" t="s">
        <v>175</v>
      </c>
      <c r="G1" t="s">
        <v>175</v>
      </c>
      <c r="H1" t="s">
        <v>176</v>
      </c>
      <c r="I1" t="s">
        <v>176</v>
      </c>
      <c r="J1" t="s">
        <v>175</v>
      </c>
      <c r="K1" t="s">
        <v>176</v>
      </c>
      <c r="L1" t="s">
        <v>176</v>
      </c>
      <c r="M1" t="s">
        <v>176</v>
      </c>
      <c r="N1" t="s">
        <v>176</v>
      </c>
      <c r="O1" t="s">
        <v>176</v>
      </c>
      <c r="P1" t="s">
        <v>175</v>
      </c>
      <c r="Q1" t="s">
        <v>175</v>
      </c>
      <c r="R1" t="s">
        <v>176</v>
      </c>
      <c r="S1" t="s">
        <v>176</v>
      </c>
      <c r="T1" t="s">
        <v>176</v>
      </c>
      <c r="U1" t="s">
        <v>176</v>
      </c>
      <c r="V1" t="s">
        <v>176</v>
      </c>
      <c r="W1" t="s">
        <v>176</v>
      </c>
      <c r="X1" t="s">
        <v>176</v>
      </c>
      <c r="Y1" t="s">
        <v>176</v>
      </c>
      <c r="Z1" t="s">
        <v>175</v>
      </c>
      <c r="AA1" t="s">
        <v>175</v>
      </c>
      <c r="AB1" t="s">
        <v>175</v>
      </c>
      <c r="AC1" t="s">
        <v>175</v>
      </c>
      <c r="AD1" t="s">
        <v>175</v>
      </c>
      <c r="AE1" t="s">
        <v>175</v>
      </c>
      <c r="AF1" t="s">
        <v>176</v>
      </c>
      <c r="AG1" t="s">
        <v>175</v>
      </c>
      <c r="AH1" t="s">
        <v>175</v>
      </c>
      <c r="AI1" t="s">
        <v>175</v>
      </c>
      <c r="AJ1" t="s">
        <v>175</v>
      </c>
      <c r="AK1" t="s">
        <v>175</v>
      </c>
      <c r="AL1" t="s">
        <v>175</v>
      </c>
      <c r="AM1" t="s">
        <v>175</v>
      </c>
      <c r="AN1" t="s">
        <v>175</v>
      </c>
      <c r="AO1" t="s">
        <v>175</v>
      </c>
      <c r="AP1" t="s">
        <v>175</v>
      </c>
      <c r="AQ1" t="s">
        <v>176</v>
      </c>
      <c r="AR1" t="s">
        <v>175</v>
      </c>
      <c r="AS1" t="s">
        <v>176</v>
      </c>
      <c r="AT1" t="s">
        <v>176</v>
      </c>
      <c r="AU1" t="s">
        <v>176</v>
      </c>
      <c r="AV1" t="s">
        <v>176</v>
      </c>
      <c r="AW1" t="s">
        <v>176</v>
      </c>
      <c r="AX1" t="s">
        <v>176</v>
      </c>
      <c r="AY1" t="s">
        <v>176</v>
      </c>
      <c r="AZ1" t="s">
        <v>176</v>
      </c>
      <c r="BA1" t="s">
        <v>176</v>
      </c>
      <c r="BB1" t="s">
        <v>176</v>
      </c>
      <c r="BC1" t="s">
        <v>176</v>
      </c>
      <c r="BD1" t="s">
        <v>176</v>
      </c>
      <c r="BE1" t="s">
        <v>176</v>
      </c>
      <c r="BF1" t="s">
        <v>176</v>
      </c>
      <c r="BG1" t="s">
        <v>176</v>
      </c>
      <c r="BH1" t="s">
        <v>176</v>
      </c>
      <c r="BI1" t="s">
        <v>176</v>
      </c>
    </row>
    <row r="2" spans="1:61" x14ac:dyDescent="0.25">
      <c r="C2" t="s">
        <v>157</v>
      </c>
      <c r="D2" t="s">
        <v>158</v>
      </c>
      <c r="E2" t="s">
        <v>158</v>
      </c>
      <c r="F2" t="s">
        <v>159</v>
      </c>
      <c r="G2" t="s">
        <v>160</v>
      </c>
      <c r="H2" t="s">
        <v>160</v>
      </c>
      <c r="I2" t="s">
        <v>160</v>
      </c>
      <c r="J2" t="s">
        <v>160</v>
      </c>
      <c r="K2" t="s">
        <v>160</v>
      </c>
      <c r="L2" t="s">
        <v>160</v>
      </c>
      <c r="M2" t="s">
        <v>160</v>
      </c>
      <c r="N2" t="s">
        <v>160</v>
      </c>
      <c r="O2" t="s">
        <v>160</v>
      </c>
      <c r="P2" t="s">
        <v>162</v>
      </c>
      <c r="Q2" t="s">
        <v>163</v>
      </c>
      <c r="R2" t="s">
        <v>163</v>
      </c>
      <c r="S2" t="s">
        <v>163</v>
      </c>
      <c r="T2" t="s">
        <v>163</v>
      </c>
      <c r="U2" t="s">
        <v>163</v>
      </c>
      <c r="V2" t="s">
        <v>163</v>
      </c>
      <c r="W2" t="s">
        <v>163</v>
      </c>
      <c r="X2" t="s">
        <v>163</v>
      </c>
      <c r="Y2" t="s">
        <v>163</v>
      </c>
      <c r="Z2" t="s">
        <v>164</v>
      </c>
      <c r="AA2" t="s">
        <v>165</v>
      </c>
      <c r="AB2" t="s">
        <v>165</v>
      </c>
      <c r="AC2" t="s">
        <v>165</v>
      </c>
      <c r="AD2" t="s">
        <v>165</v>
      </c>
      <c r="AE2" t="s">
        <v>165</v>
      </c>
      <c r="AF2" t="s">
        <v>168</v>
      </c>
      <c r="AG2" t="s">
        <v>169</v>
      </c>
      <c r="AH2" t="s">
        <v>170</v>
      </c>
      <c r="AI2" t="s">
        <v>171</v>
      </c>
      <c r="AJ2" t="s">
        <v>171</v>
      </c>
      <c r="AK2" t="s">
        <v>172</v>
      </c>
      <c r="AL2" t="s">
        <v>172</v>
      </c>
      <c r="AM2" t="s">
        <v>172</v>
      </c>
      <c r="AN2" t="s">
        <v>172</v>
      </c>
      <c r="AO2" t="s">
        <v>173</v>
      </c>
      <c r="AP2" t="s">
        <v>173</v>
      </c>
      <c r="AQ2" t="s">
        <v>173</v>
      </c>
      <c r="AR2" t="s">
        <v>174</v>
      </c>
      <c r="AS2" t="s">
        <v>179</v>
      </c>
      <c r="AT2" t="s">
        <v>179</v>
      </c>
      <c r="AU2" t="s">
        <v>179</v>
      </c>
      <c r="AV2" t="s">
        <v>179</v>
      </c>
      <c r="AW2" t="s">
        <v>179</v>
      </c>
      <c r="AX2" t="s">
        <v>179</v>
      </c>
      <c r="AY2" t="s">
        <v>179</v>
      </c>
      <c r="AZ2" t="s">
        <v>179</v>
      </c>
      <c r="BA2" t="s">
        <v>179</v>
      </c>
      <c r="BB2" t="s">
        <v>179</v>
      </c>
      <c r="BC2" t="s">
        <v>179</v>
      </c>
      <c r="BD2" t="s">
        <v>179</v>
      </c>
      <c r="BE2" t="s">
        <v>179</v>
      </c>
      <c r="BF2" t="s">
        <v>179</v>
      </c>
      <c r="BG2" t="s">
        <v>179</v>
      </c>
      <c r="BH2" t="s">
        <v>179</v>
      </c>
      <c r="BI2" t="s">
        <v>179</v>
      </c>
    </row>
    <row r="3" spans="1:61" x14ac:dyDescent="0.25">
      <c r="C3" t="s">
        <v>105</v>
      </c>
      <c r="D3" t="s">
        <v>106</v>
      </c>
      <c r="E3" t="s">
        <v>106</v>
      </c>
      <c r="F3" t="s">
        <v>107</v>
      </c>
      <c r="G3" t="s">
        <v>108</v>
      </c>
      <c r="H3" t="s">
        <v>109</v>
      </c>
      <c r="I3" t="s">
        <v>110</v>
      </c>
      <c r="J3" t="s">
        <v>111</v>
      </c>
      <c r="K3" t="s">
        <v>112</v>
      </c>
      <c r="L3" t="s">
        <v>113</v>
      </c>
      <c r="M3" t="s">
        <v>113</v>
      </c>
      <c r="N3" t="s">
        <v>114</v>
      </c>
      <c r="O3" t="s">
        <v>161</v>
      </c>
      <c r="P3" t="s">
        <v>115</v>
      </c>
      <c r="Q3" t="s">
        <v>116</v>
      </c>
      <c r="R3" t="s">
        <v>117</v>
      </c>
      <c r="S3" t="s">
        <v>117</v>
      </c>
      <c r="T3" t="s">
        <v>117</v>
      </c>
      <c r="U3" t="s">
        <v>117</v>
      </c>
      <c r="V3" t="s">
        <v>117</v>
      </c>
      <c r="W3" t="s">
        <v>117</v>
      </c>
      <c r="X3" t="s">
        <v>117</v>
      </c>
      <c r="Y3" t="s">
        <v>117</v>
      </c>
      <c r="Z3" t="s">
        <v>118</v>
      </c>
      <c r="AA3" t="s">
        <v>119</v>
      </c>
      <c r="AB3" t="s">
        <v>120</v>
      </c>
      <c r="AC3" t="s">
        <v>121</v>
      </c>
      <c r="AD3" t="s">
        <v>166</v>
      </c>
      <c r="AE3" t="s">
        <v>167</v>
      </c>
      <c r="AF3" t="s">
        <v>122</v>
      </c>
      <c r="AG3" t="s">
        <v>123</v>
      </c>
      <c r="AH3" t="s">
        <v>124</v>
      </c>
      <c r="AI3" t="s">
        <v>125</v>
      </c>
      <c r="AJ3" t="s">
        <v>126</v>
      </c>
      <c r="AK3" t="s">
        <v>127</v>
      </c>
      <c r="AL3" t="s">
        <v>127</v>
      </c>
      <c r="AM3" t="s">
        <v>128</v>
      </c>
      <c r="AN3" t="s">
        <v>128</v>
      </c>
      <c r="AO3" t="s">
        <v>130</v>
      </c>
      <c r="AP3" t="s">
        <v>129</v>
      </c>
      <c r="AQ3" t="s">
        <v>177</v>
      </c>
      <c r="AR3" t="s">
        <v>131</v>
      </c>
      <c r="AS3" t="s">
        <v>132</v>
      </c>
      <c r="AT3" t="s">
        <v>136</v>
      </c>
      <c r="AU3" t="s">
        <v>139</v>
      </c>
      <c r="AV3" t="s">
        <v>140</v>
      </c>
      <c r="AW3" t="s">
        <v>137</v>
      </c>
      <c r="AX3" t="s">
        <v>74</v>
      </c>
      <c r="AY3" t="s">
        <v>87</v>
      </c>
      <c r="AZ3" t="s">
        <v>89</v>
      </c>
      <c r="BA3" t="s">
        <v>141</v>
      </c>
      <c r="BB3" t="s">
        <v>142</v>
      </c>
      <c r="BC3" t="s">
        <v>143</v>
      </c>
      <c r="BD3" t="s">
        <v>146</v>
      </c>
      <c r="BE3" t="s">
        <v>145</v>
      </c>
      <c r="BF3" t="s">
        <v>148</v>
      </c>
      <c r="BG3" t="s">
        <v>144</v>
      </c>
      <c r="BH3" t="s">
        <v>147</v>
      </c>
      <c r="BI3" t="s">
        <v>149</v>
      </c>
    </row>
    <row r="4" spans="1:61" x14ac:dyDescent="0.25">
      <c r="D4" t="s">
        <v>89</v>
      </c>
      <c r="E4" t="s">
        <v>91</v>
      </c>
      <c r="L4" t="s">
        <v>97</v>
      </c>
      <c r="M4" t="s">
        <v>104</v>
      </c>
      <c r="R4" t="s">
        <v>95</v>
      </c>
      <c r="S4" t="s">
        <v>97</v>
      </c>
      <c r="T4" t="s">
        <v>96</v>
      </c>
      <c r="U4" t="s">
        <v>98</v>
      </c>
      <c r="V4" t="s">
        <v>88</v>
      </c>
      <c r="W4" t="s">
        <v>90</v>
      </c>
      <c r="X4" t="s">
        <v>89</v>
      </c>
      <c r="Y4" t="s">
        <v>91</v>
      </c>
      <c r="AK4" t="s">
        <v>88</v>
      </c>
      <c r="AL4" t="s">
        <v>90</v>
      </c>
      <c r="AM4" t="s">
        <v>88</v>
      </c>
      <c r="AN4" t="s">
        <v>90</v>
      </c>
    </row>
    <row r="6" spans="1:61" x14ac:dyDescent="0.25">
      <c r="A6" t="s">
        <v>71</v>
      </c>
      <c r="C6">
        <f ca="1">IF('Tabla de posibilidad HG'!C6&lt;=Hoja1!$D$8,IF('Tabla de posibilidad HI'!C6&lt;=Hoja1!$D$7,IF('Tabla de posibilidad Requisitos'!C6=1,IF('Tabla de posibilidad Localizaci'!C6=1,IF('Tabla de posibilidad Agencia'!C6=1,1,0),0),0),0),0)</f>
        <v>0</v>
      </c>
      <c r="D6">
        <f ca="1">IF('Tabla de posibilidad HG'!D6&lt;=Hoja1!$D$8,IF('Tabla de posibilidad HI'!D6&lt;=Hoja1!$D$7,IF('Tabla de posibilidad Requisitos'!D6=1,IF('Tabla de posibilidad Localizaci'!D6=1,IF('Tabla de posibilidad Agencia'!D6=1,1,0),0),0),0),0)</f>
        <v>0</v>
      </c>
      <c r="E6">
        <f ca="1">IF('Tabla de posibilidad HG'!E6&lt;=Hoja1!$D$8,IF('Tabla de posibilidad HI'!E6&lt;=Hoja1!$D$7,IF('Tabla de posibilidad Requisitos'!E6=1,IF('Tabla de posibilidad Localizaci'!E6=1,IF('Tabla de posibilidad Agencia'!E6=1,1,0),0),0),0),0)</f>
        <v>0</v>
      </c>
      <c r="F6">
        <f ca="1">IF('Tabla de posibilidad HG'!F6&lt;=Hoja1!$D$8,IF('Tabla de posibilidad HI'!F6&lt;=Hoja1!$D$7,IF('Tabla de posibilidad Requisitos'!F6=1,IF('Tabla de posibilidad Localizaci'!F6=1,IF('Tabla de posibilidad Agencia'!F6=1,1,0),0),0),0),0)</f>
        <v>0</v>
      </c>
      <c r="G6">
        <f ca="1">IF('Tabla de posibilidad HG'!G6&lt;=Hoja1!$D$8,IF('Tabla de posibilidad HI'!G6&lt;=Hoja1!$D$7,IF('Tabla de posibilidad Requisitos'!G6=1,IF('Tabla de posibilidad Localizaci'!G6=1,IF('Tabla de posibilidad Agencia'!G6=1,1,0),0),0),0),0)</f>
        <v>0</v>
      </c>
      <c r="H6">
        <f ca="1">IF('Tabla de posibilidad HG'!H6&lt;=Hoja1!$D$8,IF('Tabla de posibilidad HI'!H6&lt;=Hoja1!$D$7,IF('Tabla de posibilidad Requisitos'!H6=1,IF('Tabla de posibilidad Localizaci'!H6=1,IF('Tabla de posibilidad Agencia'!H6=1,1,0),0),0),0),0)</f>
        <v>0</v>
      </c>
      <c r="I6">
        <f ca="1">IF('Tabla de posibilidad HG'!I6&lt;=Hoja1!$D$8,IF('Tabla de posibilidad HI'!I6&lt;=Hoja1!$D$7,IF('Tabla de posibilidad Requisitos'!I6=1,IF('Tabla de posibilidad Localizaci'!I6=1,IF('Tabla de posibilidad Agencia'!I6=1,1,0),0),0),0),0)</f>
        <v>0</v>
      </c>
      <c r="J6">
        <f ca="1">IF('Tabla de posibilidad HG'!J6&lt;=Hoja1!$D$8,IF('Tabla de posibilidad HI'!J6&lt;=Hoja1!$D$7,IF('Tabla de posibilidad Requisitos'!J6=1,IF('Tabla de posibilidad Localizaci'!J6=1,IF('Tabla de posibilidad Agencia'!J6=1,1,0),0),0),0),0)</f>
        <v>0</v>
      </c>
      <c r="K6">
        <f ca="1">IF('Tabla de posibilidad HG'!K6&lt;=Hoja1!$D$8,IF('Tabla de posibilidad HI'!K6&lt;=Hoja1!$D$7,IF('Tabla de posibilidad Requisitos'!K6=1,IF('Tabla de posibilidad Localizaci'!K6=1,IF('Tabla de posibilidad Agencia'!K6=1,1,0),0),0),0),0)</f>
        <v>0</v>
      </c>
      <c r="L6">
        <f ca="1">IF('Tabla de posibilidad HG'!L6&lt;=Hoja1!$D$8,IF('Tabla de posibilidad HI'!L6&lt;=Hoja1!$D$7,IF('Tabla de posibilidad Requisitos'!L6=1,IF('Tabla de posibilidad Localizaci'!L6=1,IF('Tabla de posibilidad Agencia'!L6=1,1,0),0),0),0),0)</f>
        <v>0</v>
      </c>
      <c r="M6">
        <f ca="1">IF('Tabla de posibilidad HG'!M6&lt;=Hoja1!$D$8,IF('Tabla de posibilidad HI'!M6&lt;=Hoja1!$D$7,IF('Tabla de posibilidad Requisitos'!M6=1,IF('Tabla de posibilidad Localizaci'!M6=1,IF('Tabla de posibilidad Agencia'!M6=1,1,0),0),0),0),0)</f>
        <v>0</v>
      </c>
      <c r="N6">
        <f ca="1">IF('Tabla de posibilidad HG'!N6&lt;=Hoja1!$D$8,IF('Tabla de posibilidad HI'!N6&lt;=Hoja1!$D$7,IF('Tabla de posibilidad Requisitos'!N6=1,IF('Tabla de posibilidad Localizaci'!N6=1,IF('Tabla de posibilidad Agencia'!N6=1,1,0),0),0),0),0)</f>
        <v>0</v>
      </c>
      <c r="O6">
        <f ca="1">IF('Tabla de posibilidad HG'!O6&lt;=Hoja1!$D$8,IF('Tabla de posibilidad HI'!O6&lt;=Hoja1!$D$7,IF('Tabla de posibilidad Requisitos'!O6=1,IF('Tabla de posibilidad Localizaci'!O6=1,IF('Tabla de posibilidad Agencia'!O6=1,1,0),0),0),0),0)</f>
        <v>0</v>
      </c>
      <c r="P6">
        <f ca="1">IF('Tabla de posibilidad HG'!P6&lt;=Hoja1!$D$8,IF('Tabla de posibilidad HI'!P6&lt;=Hoja1!$D$7,IF('Tabla de posibilidad Requisitos'!P6=1,IF('Tabla de posibilidad Localizaci'!P6=1,IF('Tabla de posibilidad Agencia'!P6=1,1,0),0),0),0),0)</f>
        <v>0</v>
      </c>
      <c r="Q6">
        <f ca="1">IF('Tabla de posibilidad HG'!Q6&lt;=Hoja1!$D$8,IF('Tabla de posibilidad HI'!Q6&lt;=Hoja1!$D$7,IF('Tabla de posibilidad Requisitos'!Q6=1,IF('Tabla de posibilidad Localizaci'!Q6=1,IF('Tabla de posibilidad Agencia'!Q6=1,1,0),0),0),0),0)</f>
        <v>0</v>
      </c>
      <c r="R6">
        <f ca="1">IF('Tabla de posibilidad HG'!R6&lt;=Hoja1!$D$8,IF('Tabla de posibilidad HI'!R6&lt;=Hoja1!$D$7,IF('Tabla de posibilidad Requisitos'!R6=1,IF('Tabla de posibilidad Localizaci'!R6=1,IF('Tabla de posibilidad Agencia'!R6=1,1,0),0),0),0),0)</f>
        <v>0</v>
      </c>
      <c r="S6">
        <f ca="1">IF('Tabla de posibilidad HG'!S6&lt;=Hoja1!$D$8,IF('Tabla de posibilidad HI'!S6&lt;=Hoja1!$D$7,IF('Tabla de posibilidad Requisitos'!S6=1,IF('Tabla de posibilidad Localizaci'!S6=1,IF('Tabla de posibilidad Agencia'!S6=1,1,0),0),0),0),0)</f>
        <v>0</v>
      </c>
      <c r="T6">
        <f ca="1">IF('Tabla de posibilidad HG'!T6&lt;=Hoja1!$D$8,IF('Tabla de posibilidad HI'!T6&lt;=Hoja1!$D$7,IF('Tabla de posibilidad Requisitos'!T6=1,IF('Tabla de posibilidad Localizaci'!T6=1,IF('Tabla de posibilidad Agencia'!T6=1,1,0),0),0),0),0)</f>
        <v>0</v>
      </c>
      <c r="U6">
        <f ca="1">IF('Tabla de posibilidad HG'!U6&lt;=Hoja1!$D$8,IF('Tabla de posibilidad HI'!U6&lt;=Hoja1!$D$7,IF('Tabla de posibilidad Requisitos'!U6=1,IF('Tabla de posibilidad Localizaci'!U6=1,IF('Tabla de posibilidad Agencia'!U6=1,1,0),0),0),0),0)</f>
        <v>0</v>
      </c>
      <c r="V6">
        <f ca="1">IF('Tabla de posibilidad HG'!V6&lt;=Hoja1!$D$8,IF('Tabla de posibilidad HI'!V6&lt;=Hoja1!$D$7,IF('Tabla de posibilidad Requisitos'!V6=1,IF('Tabla de posibilidad Localizaci'!V6=1,IF('Tabla de posibilidad Agencia'!V6=1,1,0),0),0),0),0)</f>
        <v>0</v>
      </c>
      <c r="W6">
        <f ca="1">IF('Tabla de posibilidad HG'!W6&lt;=Hoja1!$D$8,IF('Tabla de posibilidad HI'!W6&lt;=Hoja1!$D$7,IF('Tabla de posibilidad Requisitos'!W6=1,IF('Tabla de posibilidad Localizaci'!W6=1,IF('Tabla de posibilidad Agencia'!W6=1,1,0),0),0),0),0)</f>
        <v>0</v>
      </c>
      <c r="X6">
        <f ca="1">IF('Tabla de posibilidad HG'!X6&lt;=Hoja1!$D$8,IF('Tabla de posibilidad HI'!X6&lt;=Hoja1!$D$7,IF('Tabla de posibilidad Requisitos'!X6=1,IF('Tabla de posibilidad Localizaci'!X6=1,IF('Tabla de posibilidad Agencia'!X6=1,1,0),0),0),0),0)</f>
        <v>0</v>
      </c>
      <c r="Y6">
        <f ca="1">IF('Tabla de posibilidad HG'!Y6&lt;=Hoja1!$D$8,IF('Tabla de posibilidad HI'!Y6&lt;=Hoja1!$D$7,IF('Tabla de posibilidad Requisitos'!Y6=1,IF('Tabla de posibilidad Localizaci'!Y6=1,IF('Tabla de posibilidad Agencia'!Y6=1,1,0),0),0),0),0)</f>
        <v>0</v>
      </c>
      <c r="Z6">
        <f ca="1">IF('Tabla de posibilidad HG'!Z6&lt;=Hoja1!$D$8,IF('Tabla de posibilidad HI'!Z6&lt;=Hoja1!$D$7,IF('Tabla de posibilidad Requisitos'!Z6=1,IF('Tabla de posibilidad Localizaci'!Z6=1,IF('Tabla de posibilidad Agencia'!Z6=1,1,0),0),0),0),0)</f>
        <v>0</v>
      </c>
      <c r="AA6">
        <f ca="1">IF('Tabla de posibilidad HG'!AA6&lt;=Hoja1!$D$8,IF('Tabla de posibilidad HI'!AA6&lt;=Hoja1!$D$7,IF('Tabla de posibilidad Requisitos'!AA6=1,IF('Tabla de posibilidad Localizaci'!AA6=1,IF('Tabla de posibilidad Agencia'!AA6=1,1,0),0),0),0),0)</f>
        <v>1</v>
      </c>
      <c r="AB6">
        <f ca="1">IF('Tabla de posibilidad HG'!AB6&lt;=Hoja1!$D$8,IF('Tabla de posibilidad HI'!AB6&lt;=Hoja1!$D$7,IF('Tabla de posibilidad Requisitos'!AB6=1,IF('Tabla de posibilidad Localizaci'!AB6=1,IF('Tabla de posibilidad Agencia'!AB6=1,1,0),0),0),0),0)</f>
        <v>1</v>
      </c>
      <c r="AC6">
        <f ca="1">IF('Tabla de posibilidad HG'!AC6&lt;=Hoja1!$D$8,IF('Tabla de posibilidad HI'!AC6&lt;=Hoja1!$D$7,IF('Tabla de posibilidad Requisitos'!AC6=1,IF('Tabla de posibilidad Localizaci'!AC6=1,IF('Tabla de posibilidad Agencia'!AC6=1,1,0),0),0),0),0)</f>
        <v>1</v>
      </c>
      <c r="AD6">
        <f ca="1">IF('Tabla de posibilidad HG'!AD6&lt;=Hoja1!$D$8,IF('Tabla de posibilidad HI'!AD6&lt;=Hoja1!$D$7,IF('Tabla de posibilidad Requisitos'!AD6=1,IF('Tabla de posibilidad Localizaci'!AD6=1,IF('Tabla de posibilidad Agencia'!AD6=1,1,0),0),0),0),0)</f>
        <v>1</v>
      </c>
      <c r="AE6">
        <f ca="1">IF('Tabla de posibilidad HG'!AE6&lt;=Hoja1!$D$8,IF('Tabla de posibilidad HI'!AE6&lt;=Hoja1!$D$7,IF('Tabla de posibilidad Requisitos'!AE6=1,IF('Tabla de posibilidad Localizaci'!AE6=1,IF('Tabla de posibilidad Agencia'!AE6=1,1,0),0),0),0),0)</f>
        <v>1</v>
      </c>
      <c r="AF6">
        <f ca="1">IF('Tabla de posibilidad HG'!AF6&lt;=Hoja1!$D$8,IF('Tabla de posibilidad HI'!AF6&lt;=Hoja1!$D$7,IF('Tabla de posibilidad Requisitos'!AF6=1,IF('Tabla de posibilidad Localizaci'!AF6=1,IF('Tabla de posibilidad Agencia'!AF6=1,1,0),0),0),0),0)</f>
        <v>0</v>
      </c>
      <c r="AG6">
        <f ca="1">IF('Tabla de posibilidad HG'!AG6&lt;=Hoja1!$D$8,IF('Tabla de posibilidad HI'!AG6&lt;=Hoja1!$D$7,IF('Tabla de posibilidad Requisitos'!AG6=1,IF('Tabla de posibilidad Localizaci'!AG6=1,IF('Tabla de posibilidad Agencia'!AG6=1,1,0),0),0),0),0)</f>
        <v>0</v>
      </c>
      <c r="AH6">
        <f ca="1">IF('Tabla de posibilidad HG'!AH6&lt;=Hoja1!$D$8,IF('Tabla de posibilidad HI'!AH6&lt;=Hoja1!$D$7,IF('Tabla de posibilidad Requisitos'!AH6=1,IF('Tabla de posibilidad Localizaci'!AH6=1,IF('Tabla de posibilidad Agencia'!AH6=1,1,0),0),0),0),0)</f>
        <v>0</v>
      </c>
      <c r="AI6">
        <f ca="1">IF('Tabla de posibilidad HG'!AI6&lt;=Hoja1!$D$8,IF('Tabla de posibilidad HI'!AI6&lt;=Hoja1!$D$7,IF('Tabla de posibilidad Requisitos'!AI6=1,IF('Tabla de posibilidad Localizaci'!AI6=1,IF('Tabla de posibilidad Agencia'!AI6=1,1,0),0),0),0),0)</f>
        <v>0</v>
      </c>
      <c r="AJ6">
        <f ca="1">IF('Tabla de posibilidad HG'!AJ6&lt;=Hoja1!$D$8,IF('Tabla de posibilidad HI'!AJ6&lt;=Hoja1!$D$7,IF('Tabla de posibilidad Requisitos'!AJ6=1,IF('Tabla de posibilidad Localizaci'!AJ6=1,IF('Tabla de posibilidad Agencia'!AJ6=1,1,0),0),0),0),0)</f>
        <v>0</v>
      </c>
      <c r="AK6">
        <f ca="1">IF('Tabla de posibilidad HG'!AK6&lt;=Hoja1!$D$8,IF('Tabla de posibilidad HI'!AK6&lt;=Hoja1!$D$7,IF('Tabla de posibilidad Requisitos'!AK6=1,IF('Tabla de posibilidad Localizaci'!AK6=1,IF('Tabla de posibilidad Agencia'!AK6=1,1,0),0),0),0),0)</f>
        <v>0</v>
      </c>
      <c r="AL6">
        <f ca="1">IF('Tabla de posibilidad HG'!AL6&lt;=Hoja1!$D$8,IF('Tabla de posibilidad HI'!AL6&lt;=Hoja1!$D$7,IF('Tabla de posibilidad Requisitos'!AL6=1,IF('Tabla de posibilidad Localizaci'!AL6=1,IF('Tabla de posibilidad Agencia'!AL6=1,1,0),0),0),0),0)</f>
        <v>0</v>
      </c>
      <c r="AM6">
        <f ca="1">IF('Tabla de posibilidad HG'!AM6&lt;=Hoja1!$D$8,IF('Tabla de posibilidad HI'!AM6&lt;=Hoja1!$D$7,IF('Tabla de posibilidad Requisitos'!AM6=1,IF('Tabla de posibilidad Localizaci'!AM6=1,IF('Tabla de posibilidad Agencia'!AM6=1,1,0),0),0),0),0)</f>
        <v>0</v>
      </c>
      <c r="AN6">
        <f ca="1">IF('Tabla de posibilidad HG'!AN6&lt;=Hoja1!$D$8,IF('Tabla de posibilidad HI'!AN6&lt;=Hoja1!$D$7,IF('Tabla de posibilidad Requisitos'!AN6=1,IF('Tabla de posibilidad Localizaci'!AN6=1,IF('Tabla de posibilidad Agencia'!AN6=1,1,0),0),0),0),0)</f>
        <v>0</v>
      </c>
      <c r="AO6">
        <f ca="1">IF('Tabla de posibilidad HG'!AO6&lt;=Hoja1!$D$8,IF('Tabla de posibilidad HI'!AO6&lt;=Hoja1!$D$7,IF('Tabla de posibilidad Requisitos'!AO6=1,IF('Tabla de posibilidad Localizaci'!AO6=1,IF('Tabla de posibilidad Agencia'!AO6=1,1,0),0),0),0),0)</f>
        <v>0</v>
      </c>
      <c r="AP6">
        <f ca="1">IF('Tabla de posibilidad HG'!AP6&lt;=Hoja1!$D$8,IF('Tabla de posibilidad HI'!AP6&lt;=Hoja1!$D$7,IF('Tabla de posibilidad Requisitos'!AP6=1,IF('Tabla de posibilidad Localizaci'!AP6=1,IF('Tabla de posibilidad Agencia'!AP6=1,1,0),0),0),0),0)</f>
        <v>0</v>
      </c>
      <c r="AQ6">
        <f ca="1">IF('Tabla de posibilidad HG'!AQ6&lt;=Hoja1!$D$8,IF('Tabla de posibilidad HI'!AQ6&lt;=Hoja1!$D$7,IF('Tabla de posibilidad Requisitos'!AQ6=1,IF('Tabla de posibilidad Localizaci'!AQ6=1,IF('Tabla de posibilidad Agencia'!AQ6=1,1,0),0),0),0),0)</f>
        <v>0</v>
      </c>
      <c r="AR6">
        <f ca="1">IF('Tabla de posibilidad HG'!AR6&lt;=Hoja1!$D$8,IF('Tabla de posibilidad HI'!AR6&lt;=Hoja1!$D$7,IF('Tabla de posibilidad Requisitos'!AR6=1,IF('Tabla de posibilidad Localizaci'!AR6=1,IF('Tabla de posibilidad Agencia'!AR6=1,1,0),0),0),0),0)</f>
        <v>0</v>
      </c>
      <c r="AS6">
        <f ca="1">IF('Tabla de posibilidad HG'!AS6&lt;=Hoja1!$D$8,IF('Tabla de posibilidad HI'!AS6&lt;=Hoja1!$D$7,IF('Tabla de posibilidad Requisitos'!AS6=1,IF('Tabla de posibilidad Localizaci'!AS6=1,IF('Tabla de posibilidad Agencia'!AS6=1,1,0),0),0),0),0)</f>
        <v>0</v>
      </c>
      <c r="AT6">
        <f ca="1">IF('Tabla de posibilidad HG'!AT6&lt;=Hoja1!$D$8,IF('Tabla de posibilidad HI'!AT6&lt;=Hoja1!$D$7,IF('Tabla de posibilidad Requisitos'!AT6=1,IF('Tabla de posibilidad Localizaci'!AT6=1,IF('Tabla de posibilidad Agencia'!AT6=1,1,0),0),0),0),0)</f>
        <v>0</v>
      </c>
      <c r="AU6">
        <f ca="1">IF('Tabla de posibilidad HG'!AU6&lt;=Hoja1!$D$8,IF('Tabla de posibilidad HI'!AU6&lt;=Hoja1!$D$7,IF('Tabla de posibilidad Requisitos'!AU6=1,IF('Tabla de posibilidad Localizaci'!AU6=1,IF('Tabla de posibilidad Agencia'!AU6=1,1,0),0),0),0),0)</f>
        <v>0</v>
      </c>
      <c r="AV6">
        <f ca="1">IF('Tabla de posibilidad HG'!AV6&lt;=Hoja1!$D$8,IF('Tabla de posibilidad HI'!AV6&lt;=Hoja1!$D$7,IF('Tabla de posibilidad Requisitos'!AV6=1,IF('Tabla de posibilidad Localizaci'!AV6=1,IF('Tabla de posibilidad Agencia'!AV6=1,1,0),0),0),0),0)</f>
        <v>0</v>
      </c>
      <c r="AW6">
        <f ca="1">IF('Tabla de posibilidad HG'!AW6&lt;=Hoja1!$D$8,IF('Tabla de posibilidad HI'!AW6&lt;=Hoja1!$D$7,IF('Tabla de posibilidad Requisitos'!AW6=1,IF('Tabla de posibilidad Localizaci'!AW6=1,IF('Tabla de posibilidad Agencia'!AW6=1,1,0),0),0),0),0)</f>
        <v>0</v>
      </c>
      <c r="AX6">
        <f ca="1">IF('Tabla de posibilidad HG'!AX6&lt;=Hoja1!$D$8,IF('Tabla de posibilidad HI'!AX6&lt;=Hoja1!$D$7,IF('Tabla de posibilidad Requisitos'!AX6=1,IF('Tabla de posibilidad Localizaci'!AX6=1,IF('Tabla de posibilidad Agencia'!AX6=1,1,0),0),0),0),0)</f>
        <v>0</v>
      </c>
      <c r="AY6">
        <f ca="1">IF('Tabla de posibilidad HG'!AY6&lt;=Hoja1!$D$8,IF('Tabla de posibilidad HI'!AY6&lt;=Hoja1!$D$7,IF('Tabla de posibilidad Requisitos'!AY6=1,IF('Tabla de posibilidad Localizaci'!AY6=1,IF('Tabla de posibilidad Agencia'!AY6=1,1,0),0),0),0),0)</f>
        <v>0</v>
      </c>
      <c r="AZ6">
        <f ca="1">IF('Tabla de posibilidad HG'!AZ6&lt;=Hoja1!$D$8,IF('Tabla de posibilidad HI'!AZ6&lt;=Hoja1!$D$7,IF('Tabla de posibilidad Requisitos'!AZ6=1,IF('Tabla de posibilidad Localizaci'!AZ6=1,IF('Tabla de posibilidad Agencia'!AZ6=1,1,0),0),0),0),0)</f>
        <v>0</v>
      </c>
      <c r="BA6">
        <f ca="1">IF('Tabla de posibilidad HG'!BA6&lt;=Hoja1!$D$8,IF('Tabla de posibilidad HI'!BA6&lt;=Hoja1!$D$7,IF('Tabla de posibilidad Requisitos'!BA6=1,IF('Tabla de posibilidad Localizaci'!BA6=1,IF('Tabla de posibilidad Agencia'!BA6=1,1,0),0),0),0),0)</f>
        <v>0</v>
      </c>
      <c r="BB6">
        <f ca="1">IF('Tabla de posibilidad HG'!BB6&lt;=Hoja1!$D$8,IF('Tabla de posibilidad HI'!BB6&lt;=Hoja1!$D$7,IF('Tabla de posibilidad Requisitos'!BB6=1,IF('Tabla de posibilidad Localizaci'!BB6=1,IF('Tabla de posibilidad Agencia'!BB6=1,1,0),0),0),0),0)</f>
        <v>0</v>
      </c>
      <c r="BC6">
        <f ca="1">IF('Tabla de posibilidad HG'!BC6&lt;=Hoja1!$D$8,IF('Tabla de posibilidad HI'!BC6&lt;=Hoja1!$D$7,IF('Tabla de posibilidad Requisitos'!BC6=1,IF('Tabla de posibilidad Localizaci'!BC6=1,IF('Tabla de posibilidad Agencia'!BC6=1,1,0),0),0),0),0)</f>
        <v>0</v>
      </c>
      <c r="BD6">
        <f ca="1">IF('Tabla de posibilidad HG'!BD6&lt;=Hoja1!$D$8,IF('Tabla de posibilidad HI'!BD6&lt;=Hoja1!$D$7,IF('Tabla de posibilidad Requisitos'!BD6=1,IF('Tabla de posibilidad Localizaci'!BD6=1,IF('Tabla de posibilidad Agencia'!BD6=1,1,0),0),0),0),0)</f>
        <v>0</v>
      </c>
      <c r="BE6">
        <f ca="1">IF('Tabla de posibilidad HG'!BE6&lt;=Hoja1!$D$8,IF('Tabla de posibilidad HI'!BE6&lt;=Hoja1!$D$7,IF('Tabla de posibilidad Requisitos'!BE6=1,IF('Tabla de posibilidad Localizaci'!BE6=1,IF('Tabla de posibilidad Agencia'!BE6=1,1,0),0),0),0),0)</f>
        <v>0</v>
      </c>
      <c r="BF6">
        <f ca="1">IF('Tabla de posibilidad HG'!BF6&lt;=Hoja1!$D$8,IF('Tabla de posibilidad HI'!BF6&lt;=Hoja1!$D$7,IF('Tabla de posibilidad Requisitos'!BF6=1,IF('Tabla de posibilidad Localizaci'!BF6=1,IF('Tabla de posibilidad Agencia'!BF6=1,1,0),0),0),0),0)</f>
        <v>0</v>
      </c>
      <c r="BG6">
        <f ca="1">IF('Tabla de posibilidad HG'!BG6&lt;=Hoja1!$D$8,IF('Tabla de posibilidad HI'!BG6&lt;=Hoja1!$D$7,IF('Tabla de posibilidad Requisitos'!BG6=1,IF('Tabla de posibilidad Localizaci'!BG6=1,IF('Tabla de posibilidad Agencia'!BG6=1,1,0),0),0),0),0)</f>
        <v>0</v>
      </c>
      <c r="BH6">
        <f ca="1">IF('Tabla de posibilidad HG'!BH6&lt;=Hoja1!$D$8,IF('Tabla de posibilidad HI'!BH6&lt;=Hoja1!$D$7,IF('Tabla de posibilidad Requisitos'!BH6=1,IF('Tabla de posibilidad Localizaci'!BH6=1,IF('Tabla de posibilidad Agencia'!BH6=1,1,0),0),0),0),0)</f>
        <v>0</v>
      </c>
      <c r="BI6">
        <f ca="1">IF('Tabla de posibilidad HG'!BI6&lt;=Hoja1!$D$8,IF('Tabla de posibilidad HI'!BI6&lt;=Hoja1!$D$7,IF('Tabla de posibilidad Requisitos'!BI6=1,IF('Tabla de posibilidad Localizaci'!BI6=1,IF('Tabla de posibilidad Agencia'!BI6=1,1,0),0),0),0),0)</f>
        <v>0</v>
      </c>
    </row>
    <row r="7" spans="1:61" x14ac:dyDescent="0.25">
      <c r="A7" t="s">
        <v>72</v>
      </c>
      <c r="C7">
        <f ca="1">IF('Tabla de posibilidad HG'!C7&lt;=Hoja1!$D$8,IF('Tabla de posibilidad HI'!C7&lt;=Hoja1!$D$7,IF('Tabla de posibilidad Requisitos'!C7=1,IF('Tabla de posibilidad Localizaci'!C7=1,IF('Tabla de posibilidad Agencia'!C7=1,1,0),0),0),0),0)</f>
        <v>0</v>
      </c>
      <c r="D7">
        <f ca="1">IF('Tabla de posibilidad HG'!D7&lt;=Hoja1!$D$8,IF('Tabla de posibilidad HI'!D7&lt;=Hoja1!$D$7,IF('Tabla de posibilidad Requisitos'!D7=1,IF('Tabla de posibilidad Localizaci'!D7=1,IF('Tabla de posibilidad Agencia'!D7=1,1,0),0),0),0),0)</f>
        <v>0</v>
      </c>
      <c r="E7">
        <f ca="1">IF('Tabla de posibilidad HG'!E7&lt;=Hoja1!$D$8,IF('Tabla de posibilidad HI'!E7&lt;=Hoja1!$D$7,IF('Tabla de posibilidad Requisitos'!E7=1,IF('Tabla de posibilidad Localizaci'!E7=1,IF('Tabla de posibilidad Agencia'!E7=1,1,0),0),0),0),0)</f>
        <v>0</v>
      </c>
      <c r="F7">
        <f ca="1">IF('Tabla de posibilidad HG'!F7&lt;=Hoja1!$D$8,IF('Tabla de posibilidad HI'!F7&lt;=Hoja1!$D$7,IF('Tabla de posibilidad Requisitos'!F7=1,IF('Tabla de posibilidad Localizaci'!F7=1,IF('Tabla de posibilidad Agencia'!F7=1,1,0),0),0),0),0)</f>
        <v>0</v>
      </c>
      <c r="G7">
        <f ca="1">IF('Tabla de posibilidad HG'!G7&lt;=Hoja1!$D$8,IF('Tabla de posibilidad HI'!G7&lt;=Hoja1!$D$7,IF('Tabla de posibilidad Requisitos'!G7=1,IF('Tabla de posibilidad Localizaci'!G7=1,IF('Tabla de posibilidad Agencia'!G7=1,1,0),0),0),0),0)</f>
        <v>0</v>
      </c>
      <c r="H7">
        <f ca="1">IF('Tabla de posibilidad HG'!H7&lt;=Hoja1!$D$8,IF('Tabla de posibilidad HI'!H7&lt;=Hoja1!$D$7,IF('Tabla de posibilidad Requisitos'!H7=1,IF('Tabla de posibilidad Localizaci'!H7=1,IF('Tabla de posibilidad Agencia'!H7=1,1,0),0),0),0),0)</f>
        <v>0</v>
      </c>
      <c r="I7">
        <f ca="1">IF('Tabla de posibilidad HG'!I7&lt;=Hoja1!$D$8,IF('Tabla de posibilidad HI'!I7&lt;=Hoja1!$D$7,IF('Tabla de posibilidad Requisitos'!I7=1,IF('Tabla de posibilidad Localizaci'!I7=1,IF('Tabla de posibilidad Agencia'!I7=1,1,0),0),0),0),0)</f>
        <v>0</v>
      </c>
      <c r="J7">
        <f ca="1">IF('Tabla de posibilidad HG'!J7&lt;=Hoja1!$D$8,IF('Tabla de posibilidad HI'!J7&lt;=Hoja1!$D$7,IF('Tabla de posibilidad Requisitos'!J7=1,IF('Tabla de posibilidad Localizaci'!J7=1,IF('Tabla de posibilidad Agencia'!J7=1,1,0),0),0),0),0)</f>
        <v>0</v>
      </c>
      <c r="K7">
        <f ca="1">IF('Tabla de posibilidad HG'!K7&lt;=Hoja1!$D$8,IF('Tabla de posibilidad HI'!K7&lt;=Hoja1!$D$7,IF('Tabla de posibilidad Requisitos'!K7=1,IF('Tabla de posibilidad Localizaci'!K7=1,IF('Tabla de posibilidad Agencia'!K7=1,1,0),0),0),0),0)</f>
        <v>0</v>
      </c>
      <c r="L7">
        <f ca="1">IF('Tabla de posibilidad HG'!L7&lt;=Hoja1!$D$8,IF('Tabla de posibilidad HI'!L7&lt;=Hoja1!$D$7,IF('Tabla de posibilidad Requisitos'!L7=1,IF('Tabla de posibilidad Localizaci'!L7=1,IF('Tabla de posibilidad Agencia'!L7=1,1,0),0),0),0),0)</f>
        <v>0</v>
      </c>
      <c r="M7">
        <f ca="1">IF('Tabla de posibilidad HG'!M7&lt;=Hoja1!$D$8,IF('Tabla de posibilidad HI'!M7&lt;=Hoja1!$D$7,IF('Tabla de posibilidad Requisitos'!M7=1,IF('Tabla de posibilidad Localizaci'!M7=1,IF('Tabla de posibilidad Agencia'!M7=1,1,0),0),0),0),0)</f>
        <v>0</v>
      </c>
      <c r="N7">
        <f ca="1">IF('Tabla de posibilidad HG'!N7&lt;=Hoja1!$D$8,IF('Tabla de posibilidad HI'!N7&lt;=Hoja1!$D$7,IF('Tabla de posibilidad Requisitos'!N7=1,IF('Tabla de posibilidad Localizaci'!N7=1,IF('Tabla de posibilidad Agencia'!N7=1,1,0),0),0),0),0)</f>
        <v>0</v>
      </c>
      <c r="O7">
        <f ca="1">IF('Tabla de posibilidad HG'!O7&lt;=Hoja1!$D$8,IF('Tabla de posibilidad HI'!O7&lt;=Hoja1!$D$7,IF('Tabla de posibilidad Requisitos'!O7=1,IF('Tabla de posibilidad Localizaci'!O7=1,IF('Tabla de posibilidad Agencia'!O7=1,1,0),0),0),0),0)</f>
        <v>0</v>
      </c>
      <c r="P7">
        <f ca="1">IF('Tabla de posibilidad HG'!P7&lt;=Hoja1!$D$8,IF('Tabla de posibilidad HI'!P7&lt;=Hoja1!$D$7,IF('Tabla de posibilidad Requisitos'!P7=1,IF('Tabla de posibilidad Localizaci'!P7=1,IF('Tabla de posibilidad Agencia'!P7=1,1,0),0),0),0),0)</f>
        <v>0</v>
      </c>
      <c r="Q7">
        <f ca="1">IF('Tabla de posibilidad HG'!Q7&lt;=Hoja1!$D$8,IF('Tabla de posibilidad HI'!Q7&lt;=Hoja1!$D$7,IF('Tabla de posibilidad Requisitos'!Q7=1,IF('Tabla de posibilidad Localizaci'!Q7=1,IF('Tabla de posibilidad Agencia'!Q7=1,1,0),0),0),0),0)</f>
        <v>0</v>
      </c>
      <c r="R7">
        <f ca="1">IF('Tabla de posibilidad HG'!R7&lt;=Hoja1!$D$8,IF('Tabla de posibilidad HI'!R7&lt;=Hoja1!$D$7,IF('Tabla de posibilidad Requisitos'!R7=1,IF('Tabla de posibilidad Localizaci'!R7=1,IF('Tabla de posibilidad Agencia'!R7=1,1,0),0),0),0),0)</f>
        <v>0</v>
      </c>
      <c r="S7">
        <f ca="1">IF('Tabla de posibilidad HG'!S7&lt;=Hoja1!$D$8,IF('Tabla de posibilidad HI'!S7&lt;=Hoja1!$D$7,IF('Tabla de posibilidad Requisitos'!S7=1,IF('Tabla de posibilidad Localizaci'!S7=1,IF('Tabla de posibilidad Agencia'!S7=1,1,0),0),0),0),0)</f>
        <v>0</v>
      </c>
      <c r="T7">
        <f ca="1">IF('Tabla de posibilidad HG'!T7&lt;=Hoja1!$D$8,IF('Tabla de posibilidad HI'!T7&lt;=Hoja1!$D$7,IF('Tabla de posibilidad Requisitos'!T7=1,IF('Tabla de posibilidad Localizaci'!T7=1,IF('Tabla de posibilidad Agencia'!T7=1,1,0),0),0),0),0)</f>
        <v>0</v>
      </c>
      <c r="U7">
        <f ca="1">IF('Tabla de posibilidad HG'!U7&lt;=Hoja1!$D$8,IF('Tabla de posibilidad HI'!U7&lt;=Hoja1!$D$7,IF('Tabla de posibilidad Requisitos'!U7=1,IF('Tabla de posibilidad Localizaci'!U7=1,IF('Tabla de posibilidad Agencia'!U7=1,1,0),0),0),0),0)</f>
        <v>0</v>
      </c>
      <c r="V7">
        <f ca="1">IF('Tabla de posibilidad HG'!V7&lt;=Hoja1!$D$8,IF('Tabla de posibilidad HI'!V7&lt;=Hoja1!$D$7,IF('Tabla de posibilidad Requisitos'!V7=1,IF('Tabla de posibilidad Localizaci'!V7=1,IF('Tabla de posibilidad Agencia'!V7=1,1,0),0),0),0),0)</f>
        <v>0</v>
      </c>
      <c r="W7">
        <f ca="1">IF('Tabla de posibilidad HG'!W7&lt;=Hoja1!$D$8,IF('Tabla de posibilidad HI'!W7&lt;=Hoja1!$D$7,IF('Tabla de posibilidad Requisitos'!W7=1,IF('Tabla de posibilidad Localizaci'!W7=1,IF('Tabla de posibilidad Agencia'!W7=1,1,0),0),0),0),0)</f>
        <v>0</v>
      </c>
      <c r="X7">
        <f ca="1">IF('Tabla de posibilidad HG'!X7&lt;=Hoja1!$D$8,IF('Tabla de posibilidad HI'!X7&lt;=Hoja1!$D$7,IF('Tabla de posibilidad Requisitos'!X7=1,IF('Tabla de posibilidad Localizaci'!X7=1,IF('Tabla de posibilidad Agencia'!X7=1,1,0),0),0),0),0)</f>
        <v>0</v>
      </c>
      <c r="Y7">
        <f ca="1">IF('Tabla de posibilidad HG'!Y7&lt;=Hoja1!$D$8,IF('Tabla de posibilidad HI'!Y7&lt;=Hoja1!$D$7,IF('Tabla de posibilidad Requisitos'!Y7=1,IF('Tabla de posibilidad Localizaci'!Y7=1,IF('Tabla de posibilidad Agencia'!Y7=1,1,0),0),0),0),0)</f>
        <v>0</v>
      </c>
      <c r="Z7">
        <f ca="1">IF('Tabla de posibilidad HG'!Z7&lt;=Hoja1!$D$8,IF('Tabla de posibilidad HI'!Z7&lt;=Hoja1!$D$7,IF('Tabla de posibilidad Requisitos'!Z7=1,IF('Tabla de posibilidad Localizaci'!Z7=1,IF('Tabla de posibilidad Agencia'!Z7=1,1,0),0),0),0),0)</f>
        <v>0</v>
      </c>
      <c r="AA7">
        <f ca="1">IF('Tabla de posibilidad HG'!AA7&lt;=Hoja1!$D$8,IF('Tabla de posibilidad HI'!AA7&lt;=Hoja1!$D$7,IF('Tabla de posibilidad Requisitos'!AA7=1,IF('Tabla de posibilidad Localizaci'!AA7=1,IF('Tabla de posibilidad Agencia'!AA7=1,1,0),0),0),0),0)</f>
        <v>1</v>
      </c>
      <c r="AB7">
        <f ca="1">IF('Tabla de posibilidad HG'!AB7&lt;=Hoja1!$D$8,IF('Tabla de posibilidad HI'!AB7&lt;=Hoja1!$D$7,IF('Tabla de posibilidad Requisitos'!AB7=1,IF('Tabla de posibilidad Localizaci'!AB7=1,IF('Tabla de posibilidad Agencia'!AB7=1,1,0),0),0),0),0)</f>
        <v>1</v>
      </c>
      <c r="AC7">
        <f ca="1">IF('Tabla de posibilidad HG'!AC7&lt;=Hoja1!$D$8,IF('Tabla de posibilidad HI'!AC7&lt;=Hoja1!$D$7,IF('Tabla de posibilidad Requisitos'!AC7=1,IF('Tabla de posibilidad Localizaci'!AC7=1,IF('Tabla de posibilidad Agencia'!AC7=1,1,0),0),0),0),0)</f>
        <v>1</v>
      </c>
      <c r="AD7">
        <f ca="1">IF('Tabla de posibilidad HG'!AD7&lt;=Hoja1!$D$8,IF('Tabla de posibilidad HI'!AD7&lt;=Hoja1!$D$7,IF('Tabla de posibilidad Requisitos'!AD7=1,IF('Tabla de posibilidad Localizaci'!AD7=1,IF('Tabla de posibilidad Agencia'!AD7=1,1,0),0),0),0),0)</f>
        <v>1</v>
      </c>
      <c r="AE7">
        <f ca="1">IF('Tabla de posibilidad HG'!AE7&lt;=Hoja1!$D$8,IF('Tabla de posibilidad HI'!AE7&lt;=Hoja1!$D$7,IF('Tabla de posibilidad Requisitos'!AE7=1,IF('Tabla de posibilidad Localizaci'!AE7=1,IF('Tabla de posibilidad Agencia'!AE7=1,1,0),0),0),0),0)</f>
        <v>1</v>
      </c>
      <c r="AF7">
        <f ca="1">IF('Tabla de posibilidad HG'!AF7&lt;=Hoja1!$D$8,IF('Tabla de posibilidad HI'!AF7&lt;=Hoja1!$D$7,IF('Tabla de posibilidad Requisitos'!AF7=1,IF('Tabla de posibilidad Localizaci'!AF7=1,IF('Tabla de posibilidad Agencia'!AF7=1,1,0),0),0),0),0)</f>
        <v>0</v>
      </c>
      <c r="AG7">
        <f ca="1">IF('Tabla de posibilidad HG'!AG7&lt;=Hoja1!$D$8,IF('Tabla de posibilidad HI'!AG7&lt;=Hoja1!$D$7,IF('Tabla de posibilidad Requisitos'!AG7=1,IF('Tabla de posibilidad Localizaci'!AG7=1,IF('Tabla de posibilidad Agencia'!AG7=1,1,0),0),0),0),0)</f>
        <v>0</v>
      </c>
      <c r="AH7">
        <f ca="1">IF('Tabla de posibilidad HG'!AH7&lt;=Hoja1!$D$8,IF('Tabla de posibilidad HI'!AH7&lt;=Hoja1!$D$7,IF('Tabla de posibilidad Requisitos'!AH7=1,IF('Tabla de posibilidad Localizaci'!AH7=1,IF('Tabla de posibilidad Agencia'!AH7=1,1,0),0),0),0),0)</f>
        <v>0</v>
      </c>
      <c r="AI7">
        <f ca="1">IF('Tabla de posibilidad HG'!AI7&lt;=Hoja1!$D$8,IF('Tabla de posibilidad HI'!AI7&lt;=Hoja1!$D$7,IF('Tabla de posibilidad Requisitos'!AI7=1,IF('Tabla de posibilidad Localizaci'!AI7=1,IF('Tabla de posibilidad Agencia'!AI7=1,1,0),0),0),0),0)</f>
        <v>0</v>
      </c>
      <c r="AJ7">
        <f ca="1">IF('Tabla de posibilidad HG'!AJ7&lt;=Hoja1!$D$8,IF('Tabla de posibilidad HI'!AJ7&lt;=Hoja1!$D$7,IF('Tabla de posibilidad Requisitos'!AJ7=1,IF('Tabla de posibilidad Localizaci'!AJ7=1,IF('Tabla de posibilidad Agencia'!AJ7=1,1,0),0),0),0),0)</f>
        <v>0</v>
      </c>
      <c r="AK7">
        <f ca="1">IF('Tabla de posibilidad HG'!AK7&lt;=Hoja1!$D$8,IF('Tabla de posibilidad HI'!AK7&lt;=Hoja1!$D$7,IF('Tabla de posibilidad Requisitos'!AK7=1,IF('Tabla de posibilidad Localizaci'!AK7=1,IF('Tabla de posibilidad Agencia'!AK7=1,1,0),0),0),0),0)</f>
        <v>0</v>
      </c>
      <c r="AL7">
        <f ca="1">IF('Tabla de posibilidad HG'!AL7&lt;=Hoja1!$D$8,IF('Tabla de posibilidad HI'!AL7&lt;=Hoja1!$D$7,IF('Tabla de posibilidad Requisitos'!AL7=1,IF('Tabla de posibilidad Localizaci'!AL7=1,IF('Tabla de posibilidad Agencia'!AL7=1,1,0),0),0),0),0)</f>
        <v>0</v>
      </c>
      <c r="AM7">
        <f ca="1">IF('Tabla de posibilidad HG'!AM7&lt;=Hoja1!$D$8,IF('Tabla de posibilidad HI'!AM7&lt;=Hoja1!$D$7,IF('Tabla de posibilidad Requisitos'!AM7=1,IF('Tabla de posibilidad Localizaci'!AM7=1,IF('Tabla de posibilidad Agencia'!AM7=1,1,0),0),0),0),0)</f>
        <v>0</v>
      </c>
      <c r="AN7">
        <f ca="1">IF('Tabla de posibilidad HG'!AN7&lt;=Hoja1!$D$8,IF('Tabla de posibilidad HI'!AN7&lt;=Hoja1!$D$7,IF('Tabla de posibilidad Requisitos'!AN7=1,IF('Tabla de posibilidad Localizaci'!AN7=1,IF('Tabla de posibilidad Agencia'!AN7=1,1,0),0),0),0),0)</f>
        <v>0</v>
      </c>
      <c r="AO7">
        <f ca="1">IF('Tabla de posibilidad HG'!AO7&lt;=Hoja1!$D$8,IF('Tabla de posibilidad HI'!AO7&lt;=Hoja1!$D$7,IF('Tabla de posibilidad Requisitos'!AO7=1,IF('Tabla de posibilidad Localizaci'!AO7=1,IF('Tabla de posibilidad Agencia'!AO7=1,1,0),0),0),0),0)</f>
        <v>0</v>
      </c>
      <c r="AP7">
        <f ca="1">IF('Tabla de posibilidad HG'!AP7&lt;=Hoja1!$D$8,IF('Tabla de posibilidad HI'!AP7&lt;=Hoja1!$D$7,IF('Tabla de posibilidad Requisitos'!AP7=1,IF('Tabla de posibilidad Localizaci'!AP7=1,IF('Tabla de posibilidad Agencia'!AP7=1,1,0),0),0),0),0)</f>
        <v>0</v>
      </c>
      <c r="AQ7">
        <f ca="1">IF('Tabla de posibilidad HG'!AQ7&lt;=Hoja1!$D$8,IF('Tabla de posibilidad HI'!AQ7&lt;=Hoja1!$D$7,IF('Tabla de posibilidad Requisitos'!AQ7=1,IF('Tabla de posibilidad Localizaci'!AQ7=1,IF('Tabla de posibilidad Agencia'!AQ7=1,1,0),0),0),0),0)</f>
        <v>0</v>
      </c>
      <c r="AR7">
        <f ca="1">IF('Tabla de posibilidad HG'!AR7&lt;=Hoja1!$D$8,IF('Tabla de posibilidad HI'!AR7&lt;=Hoja1!$D$7,IF('Tabla de posibilidad Requisitos'!AR7=1,IF('Tabla de posibilidad Localizaci'!AR7=1,IF('Tabla de posibilidad Agencia'!AR7=1,1,0),0),0),0),0)</f>
        <v>0</v>
      </c>
      <c r="AS7">
        <f ca="1">IF('Tabla de posibilidad HG'!AS7&lt;=Hoja1!$D$8,IF('Tabla de posibilidad HI'!AS7&lt;=Hoja1!$D$7,IF('Tabla de posibilidad Requisitos'!AS7=1,IF('Tabla de posibilidad Localizaci'!AS7=1,IF('Tabla de posibilidad Agencia'!AS7=1,1,0),0),0),0),0)</f>
        <v>0</v>
      </c>
      <c r="AT7">
        <f ca="1">IF('Tabla de posibilidad HG'!AT7&lt;=Hoja1!$D$8,IF('Tabla de posibilidad HI'!AT7&lt;=Hoja1!$D$7,IF('Tabla de posibilidad Requisitos'!AT7=1,IF('Tabla de posibilidad Localizaci'!AT7=1,IF('Tabla de posibilidad Agencia'!AT7=1,1,0),0),0),0),0)</f>
        <v>0</v>
      </c>
      <c r="AU7">
        <f ca="1">IF('Tabla de posibilidad HG'!AU7&lt;=Hoja1!$D$8,IF('Tabla de posibilidad HI'!AU7&lt;=Hoja1!$D$7,IF('Tabla de posibilidad Requisitos'!AU7=1,IF('Tabla de posibilidad Localizaci'!AU7=1,IF('Tabla de posibilidad Agencia'!AU7=1,1,0),0),0),0),0)</f>
        <v>0</v>
      </c>
      <c r="AV7">
        <f ca="1">IF('Tabla de posibilidad HG'!AV7&lt;=Hoja1!$D$8,IF('Tabla de posibilidad HI'!AV7&lt;=Hoja1!$D$7,IF('Tabla de posibilidad Requisitos'!AV7=1,IF('Tabla de posibilidad Localizaci'!AV7=1,IF('Tabla de posibilidad Agencia'!AV7=1,1,0),0),0),0),0)</f>
        <v>0</v>
      </c>
      <c r="AW7">
        <f ca="1">IF('Tabla de posibilidad HG'!AW7&lt;=Hoja1!$D$8,IF('Tabla de posibilidad HI'!AW7&lt;=Hoja1!$D$7,IF('Tabla de posibilidad Requisitos'!AW7=1,IF('Tabla de posibilidad Localizaci'!AW7=1,IF('Tabla de posibilidad Agencia'!AW7=1,1,0),0),0),0),0)</f>
        <v>0</v>
      </c>
      <c r="AX7">
        <f ca="1">IF('Tabla de posibilidad HG'!AX7&lt;=Hoja1!$D$8,IF('Tabla de posibilidad HI'!AX7&lt;=Hoja1!$D$7,IF('Tabla de posibilidad Requisitos'!AX7=1,IF('Tabla de posibilidad Localizaci'!AX7=1,IF('Tabla de posibilidad Agencia'!AX7=1,1,0),0),0),0),0)</f>
        <v>0</v>
      </c>
      <c r="AY7">
        <f ca="1">IF('Tabla de posibilidad HG'!AY7&lt;=Hoja1!$D$8,IF('Tabla de posibilidad HI'!AY7&lt;=Hoja1!$D$7,IF('Tabla de posibilidad Requisitos'!AY7=1,IF('Tabla de posibilidad Localizaci'!AY7=1,IF('Tabla de posibilidad Agencia'!AY7=1,1,0),0),0),0),0)</f>
        <v>0</v>
      </c>
      <c r="AZ7">
        <f ca="1">IF('Tabla de posibilidad HG'!AZ7&lt;=Hoja1!$D$8,IF('Tabla de posibilidad HI'!AZ7&lt;=Hoja1!$D$7,IF('Tabla de posibilidad Requisitos'!AZ7=1,IF('Tabla de posibilidad Localizaci'!AZ7=1,IF('Tabla de posibilidad Agencia'!AZ7=1,1,0),0),0),0),0)</f>
        <v>0</v>
      </c>
      <c r="BA7">
        <f ca="1">IF('Tabla de posibilidad HG'!BA7&lt;=Hoja1!$D$8,IF('Tabla de posibilidad HI'!BA7&lt;=Hoja1!$D$7,IF('Tabla de posibilidad Requisitos'!BA7=1,IF('Tabla de posibilidad Localizaci'!BA7=1,IF('Tabla de posibilidad Agencia'!BA7=1,1,0),0),0),0),0)</f>
        <v>0</v>
      </c>
      <c r="BB7">
        <f ca="1">IF('Tabla de posibilidad HG'!BB7&lt;=Hoja1!$D$8,IF('Tabla de posibilidad HI'!BB7&lt;=Hoja1!$D$7,IF('Tabla de posibilidad Requisitos'!BB7=1,IF('Tabla de posibilidad Localizaci'!BB7=1,IF('Tabla de posibilidad Agencia'!BB7=1,1,0),0),0),0),0)</f>
        <v>0</v>
      </c>
      <c r="BC7">
        <f ca="1">IF('Tabla de posibilidad HG'!BC7&lt;=Hoja1!$D$8,IF('Tabla de posibilidad HI'!BC7&lt;=Hoja1!$D$7,IF('Tabla de posibilidad Requisitos'!BC7=1,IF('Tabla de posibilidad Localizaci'!BC7=1,IF('Tabla de posibilidad Agencia'!BC7=1,1,0),0),0),0),0)</f>
        <v>0</v>
      </c>
      <c r="BD7">
        <f ca="1">IF('Tabla de posibilidad HG'!BD7&lt;=Hoja1!$D$8,IF('Tabla de posibilidad HI'!BD7&lt;=Hoja1!$D$7,IF('Tabla de posibilidad Requisitos'!BD7=1,IF('Tabla de posibilidad Localizaci'!BD7=1,IF('Tabla de posibilidad Agencia'!BD7=1,1,0),0),0),0),0)</f>
        <v>0</v>
      </c>
      <c r="BE7">
        <f ca="1">IF('Tabla de posibilidad HG'!BE7&lt;=Hoja1!$D$8,IF('Tabla de posibilidad HI'!BE7&lt;=Hoja1!$D$7,IF('Tabla de posibilidad Requisitos'!BE7=1,IF('Tabla de posibilidad Localizaci'!BE7=1,IF('Tabla de posibilidad Agencia'!BE7=1,1,0),0),0),0),0)</f>
        <v>0</v>
      </c>
      <c r="BF7">
        <f ca="1">IF('Tabla de posibilidad HG'!BF7&lt;=Hoja1!$D$8,IF('Tabla de posibilidad HI'!BF7&lt;=Hoja1!$D$7,IF('Tabla de posibilidad Requisitos'!BF7=1,IF('Tabla de posibilidad Localizaci'!BF7=1,IF('Tabla de posibilidad Agencia'!BF7=1,1,0),0),0),0),0)</f>
        <v>0</v>
      </c>
      <c r="BG7">
        <f ca="1">IF('Tabla de posibilidad HG'!BG7&lt;=Hoja1!$D$8,IF('Tabla de posibilidad HI'!BG7&lt;=Hoja1!$D$7,IF('Tabla de posibilidad Requisitos'!BG7=1,IF('Tabla de posibilidad Localizaci'!BG7=1,IF('Tabla de posibilidad Agencia'!BG7=1,1,0),0),0),0),0)</f>
        <v>0</v>
      </c>
      <c r="BH7">
        <f ca="1">IF('Tabla de posibilidad HG'!BH7&lt;=Hoja1!$D$8,IF('Tabla de posibilidad HI'!BH7&lt;=Hoja1!$D$7,IF('Tabla de posibilidad Requisitos'!BH7=1,IF('Tabla de posibilidad Localizaci'!BH7=1,IF('Tabla de posibilidad Agencia'!BH7=1,1,0),0),0),0),0)</f>
        <v>0</v>
      </c>
      <c r="BI7">
        <f ca="1">IF('Tabla de posibilidad HG'!BI7&lt;=Hoja1!$D$8,IF('Tabla de posibilidad HI'!BI7&lt;=Hoja1!$D$7,IF('Tabla de posibilidad Requisitos'!BI7=1,IF('Tabla de posibilidad Localizaci'!BI7=1,IF('Tabla de posibilidad Agencia'!BI7=1,1,0),0),0),0),0)</f>
        <v>0</v>
      </c>
    </row>
    <row r="8" spans="1:61" x14ac:dyDescent="0.25">
      <c r="A8" t="s">
        <v>73</v>
      </c>
      <c r="C8">
        <f ca="1">IF('Tabla de posibilidad HG'!C8&lt;=Hoja1!$D$8,IF('Tabla de posibilidad HI'!C8&lt;=Hoja1!$D$7,IF('Tabla de posibilidad Requisitos'!C8=1,IF('Tabla de posibilidad Localizaci'!C8=1,IF('Tabla de posibilidad Agencia'!C8=1,1,0),0),0),0),0)</f>
        <v>0</v>
      </c>
      <c r="D8">
        <f ca="1">IF('Tabla de posibilidad HG'!D8&lt;=Hoja1!$D$8,IF('Tabla de posibilidad HI'!D8&lt;=Hoja1!$D$7,IF('Tabla de posibilidad Requisitos'!D8=1,IF('Tabla de posibilidad Localizaci'!D8=1,IF('Tabla de posibilidad Agencia'!D8=1,1,0),0),0),0),0)</f>
        <v>0</v>
      </c>
      <c r="E8">
        <f ca="1">IF('Tabla de posibilidad HG'!E8&lt;=Hoja1!$D$8,IF('Tabla de posibilidad HI'!E8&lt;=Hoja1!$D$7,IF('Tabla de posibilidad Requisitos'!E8=1,IF('Tabla de posibilidad Localizaci'!E8=1,IF('Tabla de posibilidad Agencia'!E8=1,1,0),0),0),0),0)</f>
        <v>0</v>
      </c>
      <c r="F8">
        <f ca="1">IF('Tabla de posibilidad HG'!F8&lt;=Hoja1!$D$8,IF('Tabla de posibilidad HI'!F8&lt;=Hoja1!$D$7,IF('Tabla de posibilidad Requisitos'!F8=1,IF('Tabla de posibilidad Localizaci'!F8=1,IF('Tabla de posibilidad Agencia'!F8=1,1,0),0),0),0),0)</f>
        <v>0</v>
      </c>
      <c r="G8">
        <f ca="1">IF('Tabla de posibilidad HG'!G8&lt;=Hoja1!$D$8,IF('Tabla de posibilidad HI'!G8&lt;=Hoja1!$D$7,IF('Tabla de posibilidad Requisitos'!G8=1,IF('Tabla de posibilidad Localizaci'!G8=1,IF('Tabla de posibilidad Agencia'!G8=1,1,0),0),0),0),0)</f>
        <v>0</v>
      </c>
      <c r="H8">
        <f ca="1">IF('Tabla de posibilidad HG'!H8&lt;=Hoja1!$D$8,IF('Tabla de posibilidad HI'!H8&lt;=Hoja1!$D$7,IF('Tabla de posibilidad Requisitos'!H8=1,IF('Tabla de posibilidad Localizaci'!H8=1,IF('Tabla de posibilidad Agencia'!H8=1,1,0),0),0),0),0)</f>
        <v>0</v>
      </c>
      <c r="I8">
        <f ca="1">IF('Tabla de posibilidad HG'!I8&lt;=Hoja1!$D$8,IF('Tabla de posibilidad HI'!I8&lt;=Hoja1!$D$7,IF('Tabla de posibilidad Requisitos'!I8=1,IF('Tabla de posibilidad Localizaci'!I8=1,IF('Tabla de posibilidad Agencia'!I8=1,1,0),0),0),0),0)</f>
        <v>0</v>
      </c>
      <c r="J8">
        <f ca="1">IF('Tabla de posibilidad HG'!J8&lt;=Hoja1!$D$8,IF('Tabla de posibilidad HI'!J8&lt;=Hoja1!$D$7,IF('Tabla de posibilidad Requisitos'!J8=1,IF('Tabla de posibilidad Localizaci'!J8=1,IF('Tabla de posibilidad Agencia'!J8=1,1,0),0),0),0),0)</f>
        <v>0</v>
      </c>
      <c r="K8">
        <f ca="1">IF('Tabla de posibilidad HG'!K8&lt;=Hoja1!$D$8,IF('Tabla de posibilidad HI'!K8&lt;=Hoja1!$D$7,IF('Tabla de posibilidad Requisitos'!K8=1,IF('Tabla de posibilidad Localizaci'!K8=1,IF('Tabla de posibilidad Agencia'!K8=1,1,0),0),0),0),0)</f>
        <v>0</v>
      </c>
      <c r="L8">
        <f ca="1">IF('Tabla de posibilidad HG'!L8&lt;=Hoja1!$D$8,IF('Tabla de posibilidad HI'!L8&lt;=Hoja1!$D$7,IF('Tabla de posibilidad Requisitos'!L8=1,IF('Tabla de posibilidad Localizaci'!L8=1,IF('Tabla de posibilidad Agencia'!L8=1,1,0),0),0),0),0)</f>
        <v>0</v>
      </c>
      <c r="M8">
        <f ca="1">IF('Tabla de posibilidad HG'!M8&lt;=Hoja1!$D$8,IF('Tabla de posibilidad HI'!M8&lt;=Hoja1!$D$7,IF('Tabla de posibilidad Requisitos'!M8=1,IF('Tabla de posibilidad Localizaci'!M8=1,IF('Tabla de posibilidad Agencia'!M8=1,1,0),0),0),0),0)</f>
        <v>0</v>
      </c>
      <c r="N8">
        <f ca="1">IF('Tabla de posibilidad HG'!N8&lt;=Hoja1!$D$8,IF('Tabla de posibilidad HI'!N8&lt;=Hoja1!$D$7,IF('Tabla de posibilidad Requisitos'!N8=1,IF('Tabla de posibilidad Localizaci'!N8=1,IF('Tabla de posibilidad Agencia'!N8=1,1,0),0),0),0),0)</f>
        <v>0</v>
      </c>
      <c r="O8">
        <f ca="1">IF('Tabla de posibilidad HG'!O8&lt;=Hoja1!$D$8,IF('Tabla de posibilidad HI'!O8&lt;=Hoja1!$D$7,IF('Tabla de posibilidad Requisitos'!O8=1,IF('Tabla de posibilidad Localizaci'!O8=1,IF('Tabla de posibilidad Agencia'!O8=1,1,0),0),0),0),0)</f>
        <v>0</v>
      </c>
      <c r="P8">
        <f ca="1">IF('Tabla de posibilidad HG'!P8&lt;=Hoja1!$D$8,IF('Tabla de posibilidad HI'!P8&lt;=Hoja1!$D$7,IF('Tabla de posibilidad Requisitos'!P8=1,IF('Tabla de posibilidad Localizaci'!P8=1,IF('Tabla de posibilidad Agencia'!P8=1,1,0),0),0),0),0)</f>
        <v>0</v>
      </c>
      <c r="Q8">
        <f ca="1">IF('Tabla de posibilidad HG'!Q8&lt;=Hoja1!$D$8,IF('Tabla de posibilidad HI'!Q8&lt;=Hoja1!$D$7,IF('Tabla de posibilidad Requisitos'!Q8=1,IF('Tabla de posibilidad Localizaci'!Q8=1,IF('Tabla de posibilidad Agencia'!Q8=1,1,0),0),0),0),0)</f>
        <v>0</v>
      </c>
      <c r="R8">
        <f ca="1">IF('Tabla de posibilidad HG'!R8&lt;=Hoja1!$D$8,IF('Tabla de posibilidad HI'!R8&lt;=Hoja1!$D$7,IF('Tabla de posibilidad Requisitos'!R8=1,IF('Tabla de posibilidad Localizaci'!R8=1,IF('Tabla de posibilidad Agencia'!R8=1,1,0),0),0),0),0)</f>
        <v>0</v>
      </c>
      <c r="S8">
        <f ca="1">IF('Tabla de posibilidad HG'!S8&lt;=Hoja1!$D$8,IF('Tabla de posibilidad HI'!S8&lt;=Hoja1!$D$7,IF('Tabla de posibilidad Requisitos'!S8=1,IF('Tabla de posibilidad Localizaci'!S8=1,IF('Tabla de posibilidad Agencia'!S8=1,1,0),0),0),0),0)</f>
        <v>0</v>
      </c>
      <c r="T8">
        <f ca="1">IF('Tabla de posibilidad HG'!T8&lt;=Hoja1!$D$8,IF('Tabla de posibilidad HI'!T8&lt;=Hoja1!$D$7,IF('Tabla de posibilidad Requisitos'!T8=1,IF('Tabla de posibilidad Localizaci'!T8=1,IF('Tabla de posibilidad Agencia'!T8=1,1,0),0),0),0),0)</f>
        <v>0</v>
      </c>
      <c r="U8">
        <f ca="1">IF('Tabla de posibilidad HG'!U8&lt;=Hoja1!$D$8,IF('Tabla de posibilidad HI'!U8&lt;=Hoja1!$D$7,IF('Tabla de posibilidad Requisitos'!U8=1,IF('Tabla de posibilidad Localizaci'!U8=1,IF('Tabla de posibilidad Agencia'!U8=1,1,0),0),0),0),0)</f>
        <v>0</v>
      </c>
      <c r="V8">
        <f ca="1">IF('Tabla de posibilidad HG'!V8&lt;=Hoja1!$D$8,IF('Tabla de posibilidad HI'!V8&lt;=Hoja1!$D$7,IF('Tabla de posibilidad Requisitos'!V8=1,IF('Tabla de posibilidad Localizaci'!V8=1,IF('Tabla de posibilidad Agencia'!V8=1,1,0),0),0),0),0)</f>
        <v>0</v>
      </c>
      <c r="W8">
        <f ca="1">IF('Tabla de posibilidad HG'!W8&lt;=Hoja1!$D$8,IF('Tabla de posibilidad HI'!W8&lt;=Hoja1!$D$7,IF('Tabla de posibilidad Requisitos'!W8=1,IF('Tabla de posibilidad Localizaci'!W8=1,IF('Tabla de posibilidad Agencia'!W8=1,1,0),0),0),0),0)</f>
        <v>0</v>
      </c>
      <c r="X8">
        <f ca="1">IF('Tabla de posibilidad HG'!X8&lt;=Hoja1!$D$8,IF('Tabla de posibilidad HI'!X8&lt;=Hoja1!$D$7,IF('Tabla de posibilidad Requisitos'!X8=1,IF('Tabla de posibilidad Localizaci'!X8=1,IF('Tabla de posibilidad Agencia'!X8=1,1,0),0),0),0),0)</f>
        <v>0</v>
      </c>
      <c r="Y8">
        <f ca="1">IF('Tabla de posibilidad HG'!Y8&lt;=Hoja1!$D$8,IF('Tabla de posibilidad HI'!Y8&lt;=Hoja1!$D$7,IF('Tabla de posibilidad Requisitos'!Y8=1,IF('Tabla de posibilidad Localizaci'!Y8=1,IF('Tabla de posibilidad Agencia'!Y8=1,1,0),0),0),0),0)</f>
        <v>0</v>
      </c>
      <c r="Z8">
        <f ca="1">IF('Tabla de posibilidad HG'!Z8&lt;=Hoja1!$D$8,IF('Tabla de posibilidad HI'!Z8&lt;=Hoja1!$D$7,IF('Tabla de posibilidad Requisitos'!Z8=1,IF('Tabla de posibilidad Localizaci'!Z8=1,IF('Tabla de posibilidad Agencia'!Z8=1,1,0),0),0),0),0)</f>
        <v>0</v>
      </c>
      <c r="AA8">
        <f ca="1">IF('Tabla de posibilidad HG'!AA8&lt;=Hoja1!$D$8,IF('Tabla de posibilidad HI'!AA8&lt;=Hoja1!$D$7,IF('Tabla de posibilidad Requisitos'!AA8=1,IF('Tabla de posibilidad Localizaci'!AA8=1,IF('Tabla de posibilidad Agencia'!AA8=1,1,0),0),0),0),0)</f>
        <v>1</v>
      </c>
      <c r="AB8">
        <f ca="1">IF('Tabla de posibilidad HG'!AB8&lt;=Hoja1!$D$8,IF('Tabla de posibilidad HI'!AB8&lt;=Hoja1!$D$7,IF('Tabla de posibilidad Requisitos'!AB8=1,IF('Tabla de posibilidad Localizaci'!AB8=1,IF('Tabla de posibilidad Agencia'!AB8=1,1,0),0),0),0),0)</f>
        <v>1</v>
      </c>
      <c r="AC8">
        <f ca="1">IF('Tabla de posibilidad HG'!AC8&lt;=Hoja1!$D$8,IF('Tabla de posibilidad HI'!AC8&lt;=Hoja1!$D$7,IF('Tabla de posibilidad Requisitos'!AC8=1,IF('Tabla de posibilidad Localizaci'!AC8=1,IF('Tabla de posibilidad Agencia'!AC8=1,1,0),0),0),0),0)</f>
        <v>1</v>
      </c>
      <c r="AD8">
        <f ca="1">IF('Tabla de posibilidad HG'!AD8&lt;=Hoja1!$D$8,IF('Tabla de posibilidad HI'!AD8&lt;=Hoja1!$D$7,IF('Tabla de posibilidad Requisitos'!AD8=1,IF('Tabla de posibilidad Localizaci'!AD8=1,IF('Tabla de posibilidad Agencia'!AD8=1,1,0),0),0),0),0)</f>
        <v>1</v>
      </c>
      <c r="AE8">
        <f ca="1">IF('Tabla de posibilidad HG'!AE8&lt;=Hoja1!$D$8,IF('Tabla de posibilidad HI'!AE8&lt;=Hoja1!$D$7,IF('Tabla de posibilidad Requisitos'!AE8=1,IF('Tabla de posibilidad Localizaci'!AE8=1,IF('Tabla de posibilidad Agencia'!AE8=1,1,0),0),0),0),0)</f>
        <v>1</v>
      </c>
      <c r="AF8">
        <f ca="1">IF('Tabla de posibilidad HG'!AF8&lt;=Hoja1!$D$8,IF('Tabla de posibilidad HI'!AF8&lt;=Hoja1!$D$7,IF('Tabla de posibilidad Requisitos'!AF8=1,IF('Tabla de posibilidad Localizaci'!AF8=1,IF('Tabla de posibilidad Agencia'!AF8=1,1,0),0),0),0),0)</f>
        <v>0</v>
      </c>
      <c r="AG8">
        <f ca="1">IF('Tabla de posibilidad HG'!AG8&lt;=Hoja1!$D$8,IF('Tabla de posibilidad HI'!AG8&lt;=Hoja1!$D$7,IF('Tabla de posibilidad Requisitos'!AG8=1,IF('Tabla de posibilidad Localizaci'!AG8=1,IF('Tabla de posibilidad Agencia'!AG8=1,1,0),0),0),0),0)</f>
        <v>0</v>
      </c>
      <c r="AH8">
        <f ca="1">IF('Tabla de posibilidad HG'!AH8&lt;=Hoja1!$D$8,IF('Tabla de posibilidad HI'!AH8&lt;=Hoja1!$D$7,IF('Tabla de posibilidad Requisitos'!AH8=1,IF('Tabla de posibilidad Localizaci'!AH8=1,IF('Tabla de posibilidad Agencia'!AH8=1,1,0),0),0),0),0)</f>
        <v>0</v>
      </c>
      <c r="AI8">
        <f ca="1">IF('Tabla de posibilidad HG'!AI8&lt;=Hoja1!$D$8,IF('Tabla de posibilidad HI'!AI8&lt;=Hoja1!$D$7,IF('Tabla de posibilidad Requisitos'!AI8=1,IF('Tabla de posibilidad Localizaci'!AI8=1,IF('Tabla de posibilidad Agencia'!AI8=1,1,0),0),0),0),0)</f>
        <v>0</v>
      </c>
      <c r="AJ8">
        <f ca="1">IF('Tabla de posibilidad HG'!AJ8&lt;=Hoja1!$D$8,IF('Tabla de posibilidad HI'!AJ8&lt;=Hoja1!$D$7,IF('Tabla de posibilidad Requisitos'!AJ8=1,IF('Tabla de posibilidad Localizaci'!AJ8=1,IF('Tabla de posibilidad Agencia'!AJ8=1,1,0),0),0),0),0)</f>
        <v>0</v>
      </c>
      <c r="AK8">
        <f ca="1">IF('Tabla de posibilidad HG'!AK8&lt;=Hoja1!$D$8,IF('Tabla de posibilidad HI'!AK8&lt;=Hoja1!$D$7,IF('Tabla de posibilidad Requisitos'!AK8=1,IF('Tabla de posibilidad Localizaci'!AK8=1,IF('Tabla de posibilidad Agencia'!AK8=1,1,0),0),0),0),0)</f>
        <v>0</v>
      </c>
      <c r="AL8">
        <f ca="1">IF('Tabla de posibilidad HG'!AL8&lt;=Hoja1!$D$8,IF('Tabla de posibilidad HI'!AL8&lt;=Hoja1!$D$7,IF('Tabla de posibilidad Requisitos'!AL8=1,IF('Tabla de posibilidad Localizaci'!AL8=1,IF('Tabla de posibilidad Agencia'!AL8=1,1,0),0),0),0),0)</f>
        <v>0</v>
      </c>
      <c r="AM8">
        <f ca="1">IF('Tabla de posibilidad HG'!AM8&lt;=Hoja1!$D$8,IF('Tabla de posibilidad HI'!AM8&lt;=Hoja1!$D$7,IF('Tabla de posibilidad Requisitos'!AM8=1,IF('Tabla de posibilidad Localizaci'!AM8=1,IF('Tabla de posibilidad Agencia'!AM8=1,1,0),0),0),0),0)</f>
        <v>0</v>
      </c>
      <c r="AN8">
        <f ca="1">IF('Tabla de posibilidad HG'!AN8&lt;=Hoja1!$D$8,IF('Tabla de posibilidad HI'!AN8&lt;=Hoja1!$D$7,IF('Tabla de posibilidad Requisitos'!AN8=1,IF('Tabla de posibilidad Localizaci'!AN8=1,IF('Tabla de posibilidad Agencia'!AN8=1,1,0),0),0),0),0)</f>
        <v>0</v>
      </c>
      <c r="AO8">
        <f ca="1">IF('Tabla de posibilidad HG'!AO8&lt;=Hoja1!$D$8,IF('Tabla de posibilidad HI'!AO8&lt;=Hoja1!$D$7,IF('Tabla de posibilidad Requisitos'!AO8=1,IF('Tabla de posibilidad Localizaci'!AO8=1,IF('Tabla de posibilidad Agencia'!AO8=1,1,0),0),0),0),0)</f>
        <v>0</v>
      </c>
      <c r="AP8">
        <f ca="1">IF('Tabla de posibilidad HG'!AP8&lt;=Hoja1!$D$8,IF('Tabla de posibilidad HI'!AP8&lt;=Hoja1!$D$7,IF('Tabla de posibilidad Requisitos'!AP8=1,IF('Tabla de posibilidad Localizaci'!AP8=1,IF('Tabla de posibilidad Agencia'!AP8=1,1,0),0),0),0),0)</f>
        <v>0</v>
      </c>
      <c r="AQ8">
        <f ca="1">IF('Tabla de posibilidad HG'!AQ8&lt;=Hoja1!$D$8,IF('Tabla de posibilidad HI'!AQ8&lt;=Hoja1!$D$7,IF('Tabla de posibilidad Requisitos'!AQ8=1,IF('Tabla de posibilidad Localizaci'!AQ8=1,IF('Tabla de posibilidad Agencia'!AQ8=1,1,0),0),0),0),0)</f>
        <v>0</v>
      </c>
      <c r="AR8">
        <f ca="1">IF('Tabla de posibilidad HG'!AR8&lt;=Hoja1!$D$8,IF('Tabla de posibilidad HI'!AR8&lt;=Hoja1!$D$7,IF('Tabla de posibilidad Requisitos'!AR8=1,IF('Tabla de posibilidad Localizaci'!AR8=1,IF('Tabla de posibilidad Agencia'!AR8=1,1,0),0),0),0),0)</f>
        <v>0</v>
      </c>
      <c r="AS8">
        <f ca="1">IF('Tabla de posibilidad HG'!AS8&lt;=Hoja1!$D$8,IF('Tabla de posibilidad HI'!AS8&lt;=Hoja1!$D$7,IF('Tabla de posibilidad Requisitos'!AS8=1,IF('Tabla de posibilidad Localizaci'!AS8=1,IF('Tabla de posibilidad Agencia'!AS8=1,1,0),0),0),0),0)</f>
        <v>0</v>
      </c>
      <c r="AT8">
        <f ca="1">IF('Tabla de posibilidad HG'!AT8&lt;=Hoja1!$D$8,IF('Tabla de posibilidad HI'!AT8&lt;=Hoja1!$D$7,IF('Tabla de posibilidad Requisitos'!AT8=1,IF('Tabla de posibilidad Localizaci'!AT8=1,IF('Tabla de posibilidad Agencia'!AT8=1,1,0),0),0),0),0)</f>
        <v>0</v>
      </c>
      <c r="AU8">
        <f ca="1">IF('Tabla de posibilidad HG'!AU8&lt;=Hoja1!$D$8,IF('Tabla de posibilidad HI'!AU8&lt;=Hoja1!$D$7,IF('Tabla de posibilidad Requisitos'!AU8=1,IF('Tabla de posibilidad Localizaci'!AU8=1,IF('Tabla de posibilidad Agencia'!AU8=1,1,0),0),0),0),0)</f>
        <v>0</v>
      </c>
      <c r="AV8">
        <f ca="1">IF('Tabla de posibilidad HG'!AV8&lt;=Hoja1!$D$8,IF('Tabla de posibilidad HI'!AV8&lt;=Hoja1!$D$7,IF('Tabla de posibilidad Requisitos'!AV8=1,IF('Tabla de posibilidad Localizaci'!AV8=1,IF('Tabla de posibilidad Agencia'!AV8=1,1,0),0),0),0),0)</f>
        <v>0</v>
      </c>
      <c r="AW8">
        <f ca="1">IF('Tabla de posibilidad HG'!AW8&lt;=Hoja1!$D$8,IF('Tabla de posibilidad HI'!AW8&lt;=Hoja1!$D$7,IF('Tabla de posibilidad Requisitos'!AW8=1,IF('Tabla de posibilidad Localizaci'!AW8=1,IF('Tabla de posibilidad Agencia'!AW8=1,1,0),0),0),0),0)</f>
        <v>0</v>
      </c>
      <c r="AX8">
        <f ca="1">IF('Tabla de posibilidad HG'!AX8&lt;=Hoja1!$D$8,IF('Tabla de posibilidad HI'!AX8&lt;=Hoja1!$D$7,IF('Tabla de posibilidad Requisitos'!AX8=1,IF('Tabla de posibilidad Localizaci'!AX8=1,IF('Tabla de posibilidad Agencia'!AX8=1,1,0),0),0),0),0)</f>
        <v>0</v>
      </c>
      <c r="AY8">
        <f ca="1">IF('Tabla de posibilidad HG'!AY8&lt;=Hoja1!$D$8,IF('Tabla de posibilidad HI'!AY8&lt;=Hoja1!$D$7,IF('Tabla de posibilidad Requisitos'!AY8=1,IF('Tabla de posibilidad Localizaci'!AY8=1,IF('Tabla de posibilidad Agencia'!AY8=1,1,0),0),0),0),0)</f>
        <v>0</v>
      </c>
      <c r="AZ8">
        <f ca="1">IF('Tabla de posibilidad HG'!AZ8&lt;=Hoja1!$D$8,IF('Tabla de posibilidad HI'!AZ8&lt;=Hoja1!$D$7,IF('Tabla de posibilidad Requisitos'!AZ8=1,IF('Tabla de posibilidad Localizaci'!AZ8=1,IF('Tabla de posibilidad Agencia'!AZ8=1,1,0),0),0),0),0)</f>
        <v>0</v>
      </c>
      <c r="BA8">
        <f ca="1">IF('Tabla de posibilidad HG'!BA8&lt;=Hoja1!$D$8,IF('Tabla de posibilidad HI'!BA8&lt;=Hoja1!$D$7,IF('Tabla de posibilidad Requisitos'!BA8=1,IF('Tabla de posibilidad Localizaci'!BA8=1,IF('Tabla de posibilidad Agencia'!BA8=1,1,0),0),0),0),0)</f>
        <v>0</v>
      </c>
      <c r="BB8">
        <f ca="1">IF('Tabla de posibilidad HG'!BB8&lt;=Hoja1!$D$8,IF('Tabla de posibilidad HI'!BB8&lt;=Hoja1!$D$7,IF('Tabla de posibilidad Requisitos'!BB8=1,IF('Tabla de posibilidad Localizaci'!BB8=1,IF('Tabla de posibilidad Agencia'!BB8=1,1,0),0),0),0),0)</f>
        <v>0</v>
      </c>
      <c r="BC8">
        <f ca="1">IF('Tabla de posibilidad HG'!BC8&lt;=Hoja1!$D$8,IF('Tabla de posibilidad HI'!BC8&lt;=Hoja1!$D$7,IF('Tabla de posibilidad Requisitos'!BC8=1,IF('Tabla de posibilidad Localizaci'!BC8=1,IF('Tabla de posibilidad Agencia'!BC8=1,1,0),0),0),0),0)</f>
        <v>0</v>
      </c>
      <c r="BD8">
        <f ca="1">IF('Tabla de posibilidad HG'!BD8&lt;=Hoja1!$D$8,IF('Tabla de posibilidad HI'!BD8&lt;=Hoja1!$D$7,IF('Tabla de posibilidad Requisitos'!BD8=1,IF('Tabla de posibilidad Localizaci'!BD8=1,IF('Tabla de posibilidad Agencia'!BD8=1,1,0),0),0),0),0)</f>
        <v>0</v>
      </c>
      <c r="BE8">
        <f ca="1">IF('Tabla de posibilidad HG'!BE8&lt;=Hoja1!$D$8,IF('Tabla de posibilidad HI'!BE8&lt;=Hoja1!$D$7,IF('Tabla de posibilidad Requisitos'!BE8=1,IF('Tabla de posibilidad Localizaci'!BE8=1,IF('Tabla de posibilidad Agencia'!BE8=1,1,0),0),0),0),0)</f>
        <v>0</v>
      </c>
      <c r="BF8">
        <f ca="1">IF('Tabla de posibilidad HG'!BF8&lt;=Hoja1!$D$8,IF('Tabla de posibilidad HI'!BF8&lt;=Hoja1!$D$7,IF('Tabla de posibilidad Requisitos'!BF8=1,IF('Tabla de posibilidad Localizaci'!BF8=1,IF('Tabla de posibilidad Agencia'!BF8=1,1,0),0),0),0),0)</f>
        <v>0</v>
      </c>
      <c r="BG8">
        <f ca="1">IF('Tabla de posibilidad HG'!BG8&lt;=Hoja1!$D$8,IF('Tabla de posibilidad HI'!BG8&lt;=Hoja1!$D$7,IF('Tabla de posibilidad Requisitos'!BG8=1,IF('Tabla de posibilidad Localizaci'!BG8=1,IF('Tabla de posibilidad Agencia'!BG8=1,1,0),0),0),0),0)</f>
        <v>0</v>
      </c>
      <c r="BH8">
        <f ca="1">IF('Tabla de posibilidad HG'!BH8&lt;=Hoja1!$D$8,IF('Tabla de posibilidad HI'!BH8&lt;=Hoja1!$D$7,IF('Tabla de posibilidad Requisitos'!BH8=1,IF('Tabla de posibilidad Localizaci'!BH8=1,IF('Tabla de posibilidad Agencia'!BH8=1,1,0),0),0),0),0)</f>
        <v>0</v>
      </c>
      <c r="BI8">
        <f ca="1">IF('Tabla de posibilidad HG'!BI8&lt;=Hoja1!$D$8,IF('Tabla de posibilidad HI'!BI8&lt;=Hoja1!$D$7,IF('Tabla de posibilidad Requisitos'!BI8=1,IF('Tabla de posibilidad Localizaci'!BI8=1,IF('Tabla de posibilidad Agencia'!BI8=1,1,0),0),0),0),0)</f>
        <v>0</v>
      </c>
    </row>
    <row r="9" spans="1:61" x14ac:dyDescent="0.25">
      <c r="A9" t="s">
        <v>75</v>
      </c>
      <c r="C9">
        <f ca="1">IF('Tabla de posibilidad HG'!C9&lt;=Hoja1!$D$8,IF('Tabla de posibilidad HI'!C9&lt;=Hoja1!$D$7,IF('Tabla de posibilidad Requisitos'!C9=1,IF('Tabla de posibilidad Localizaci'!C9=1,IF('Tabla de posibilidad Agencia'!C9=1,1,0),0),0),0),0)</f>
        <v>0</v>
      </c>
      <c r="D9">
        <f ca="1">IF('Tabla de posibilidad HG'!D9&lt;=Hoja1!$D$8,IF('Tabla de posibilidad HI'!D9&lt;=Hoja1!$D$7,IF('Tabla de posibilidad Requisitos'!D9=1,IF('Tabla de posibilidad Localizaci'!D9=1,IF('Tabla de posibilidad Agencia'!D9=1,1,0),0),0),0),0)</f>
        <v>0</v>
      </c>
      <c r="E9">
        <f ca="1">IF('Tabla de posibilidad HG'!E9&lt;=Hoja1!$D$8,IF('Tabla de posibilidad HI'!E9&lt;=Hoja1!$D$7,IF('Tabla de posibilidad Requisitos'!E9=1,IF('Tabla de posibilidad Localizaci'!E9=1,IF('Tabla de posibilidad Agencia'!E9=1,1,0),0),0),0),0)</f>
        <v>0</v>
      </c>
      <c r="F9">
        <f ca="1">IF('Tabla de posibilidad HG'!F9&lt;=Hoja1!$D$8,IF('Tabla de posibilidad HI'!F9&lt;=Hoja1!$D$7,IF('Tabla de posibilidad Requisitos'!F9=1,IF('Tabla de posibilidad Localizaci'!F9=1,IF('Tabla de posibilidad Agencia'!F9=1,1,0),0),0),0),0)</f>
        <v>0</v>
      </c>
      <c r="G9">
        <f ca="1">IF('Tabla de posibilidad HG'!G9&lt;=Hoja1!$D$8,IF('Tabla de posibilidad HI'!G9&lt;=Hoja1!$D$7,IF('Tabla de posibilidad Requisitos'!G9=1,IF('Tabla de posibilidad Localizaci'!G9=1,IF('Tabla de posibilidad Agencia'!G9=1,1,0),0),0),0),0)</f>
        <v>0</v>
      </c>
      <c r="H9">
        <f ca="1">IF('Tabla de posibilidad HG'!H9&lt;=Hoja1!$D$8,IF('Tabla de posibilidad HI'!H9&lt;=Hoja1!$D$7,IF('Tabla de posibilidad Requisitos'!H9=1,IF('Tabla de posibilidad Localizaci'!H9=1,IF('Tabla de posibilidad Agencia'!H9=1,1,0),0),0),0),0)</f>
        <v>0</v>
      </c>
      <c r="I9">
        <f ca="1">IF('Tabla de posibilidad HG'!I9&lt;=Hoja1!$D$8,IF('Tabla de posibilidad HI'!I9&lt;=Hoja1!$D$7,IF('Tabla de posibilidad Requisitos'!I9=1,IF('Tabla de posibilidad Localizaci'!I9=1,IF('Tabla de posibilidad Agencia'!I9=1,1,0),0),0),0),0)</f>
        <v>0</v>
      </c>
      <c r="J9">
        <f ca="1">IF('Tabla de posibilidad HG'!J9&lt;=Hoja1!$D$8,IF('Tabla de posibilidad HI'!J9&lt;=Hoja1!$D$7,IF('Tabla de posibilidad Requisitos'!J9=1,IF('Tabla de posibilidad Localizaci'!J9=1,IF('Tabla de posibilidad Agencia'!J9=1,1,0),0),0),0),0)</f>
        <v>0</v>
      </c>
      <c r="K9">
        <f ca="1">IF('Tabla de posibilidad HG'!K9&lt;=Hoja1!$D$8,IF('Tabla de posibilidad HI'!K9&lt;=Hoja1!$D$7,IF('Tabla de posibilidad Requisitos'!K9=1,IF('Tabla de posibilidad Localizaci'!K9=1,IF('Tabla de posibilidad Agencia'!K9=1,1,0),0),0),0),0)</f>
        <v>0</v>
      </c>
      <c r="L9">
        <f ca="1">IF('Tabla de posibilidad HG'!L9&lt;=Hoja1!$D$8,IF('Tabla de posibilidad HI'!L9&lt;=Hoja1!$D$7,IF('Tabla de posibilidad Requisitos'!L9=1,IF('Tabla de posibilidad Localizaci'!L9=1,IF('Tabla de posibilidad Agencia'!L9=1,1,0),0),0),0),0)</f>
        <v>0</v>
      </c>
      <c r="M9">
        <f ca="1">IF('Tabla de posibilidad HG'!M9&lt;=Hoja1!$D$8,IF('Tabla de posibilidad HI'!M9&lt;=Hoja1!$D$7,IF('Tabla de posibilidad Requisitos'!M9=1,IF('Tabla de posibilidad Localizaci'!M9=1,IF('Tabla de posibilidad Agencia'!M9=1,1,0),0),0),0),0)</f>
        <v>0</v>
      </c>
      <c r="N9">
        <f ca="1">IF('Tabla de posibilidad HG'!N9&lt;=Hoja1!$D$8,IF('Tabla de posibilidad HI'!N9&lt;=Hoja1!$D$7,IF('Tabla de posibilidad Requisitos'!N9=1,IF('Tabla de posibilidad Localizaci'!N9=1,IF('Tabla de posibilidad Agencia'!N9=1,1,0),0),0),0),0)</f>
        <v>0</v>
      </c>
      <c r="O9">
        <f ca="1">IF('Tabla de posibilidad HG'!O9&lt;=Hoja1!$D$8,IF('Tabla de posibilidad HI'!O9&lt;=Hoja1!$D$7,IF('Tabla de posibilidad Requisitos'!O9=1,IF('Tabla de posibilidad Localizaci'!O9=1,IF('Tabla de posibilidad Agencia'!O9=1,1,0),0),0),0),0)</f>
        <v>0</v>
      </c>
      <c r="P9">
        <f ca="1">IF('Tabla de posibilidad HG'!P9&lt;=Hoja1!$D$8,IF('Tabla de posibilidad HI'!P9&lt;=Hoja1!$D$7,IF('Tabla de posibilidad Requisitos'!P9=1,IF('Tabla de posibilidad Localizaci'!P9=1,IF('Tabla de posibilidad Agencia'!P9=1,1,0),0),0),0),0)</f>
        <v>0</v>
      </c>
      <c r="Q9">
        <f ca="1">IF('Tabla de posibilidad HG'!Q9&lt;=Hoja1!$D$8,IF('Tabla de posibilidad HI'!Q9&lt;=Hoja1!$D$7,IF('Tabla de posibilidad Requisitos'!Q9=1,IF('Tabla de posibilidad Localizaci'!Q9=1,IF('Tabla de posibilidad Agencia'!Q9=1,1,0),0),0),0),0)</f>
        <v>0</v>
      </c>
      <c r="R9">
        <f ca="1">IF('Tabla de posibilidad HG'!R9&lt;=Hoja1!$D$8,IF('Tabla de posibilidad HI'!R9&lt;=Hoja1!$D$7,IF('Tabla de posibilidad Requisitos'!R9=1,IF('Tabla de posibilidad Localizaci'!R9=1,IF('Tabla de posibilidad Agencia'!R9=1,1,0),0),0),0),0)</f>
        <v>0</v>
      </c>
      <c r="S9">
        <f ca="1">IF('Tabla de posibilidad HG'!S9&lt;=Hoja1!$D$8,IF('Tabla de posibilidad HI'!S9&lt;=Hoja1!$D$7,IF('Tabla de posibilidad Requisitos'!S9=1,IF('Tabla de posibilidad Localizaci'!S9=1,IF('Tabla de posibilidad Agencia'!S9=1,1,0),0),0),0),0)</f>
        <v>0</v>
      </c>
      <c r="T9">
        <f ca="1">IF('Tabla de posibilidad HG'!T9&lt;=Hoja1!$D$8,IF('Tabla de posibilidad HI'!T9&lt;=Hoja1!$D$7,IF('Tabla de posibilidad Requisitos'!T9=1,IF('Tabla de posibilidad Localizaci'!T9=1,IF('Tabla de posibilidad Agencia'!T9=1,1,0),0),0),0),0)</f>
        <v>0</v>
      </c>
      <c r="U9">
        <f ca="1">IF('Tabla de posibilidad HG'!U9&lt;=Hoja1!$D$8,IF('Tabla de posibilidad HI'!U9&lt;=Hoja1!$D$7,IF('Tabla de posibilidad Requisitos'!U9=1,IF('Tabla de posibilidad Localizaci'!U9=1,IF('Tabla de posibilidad Agencia'!U9=1,1,0),0),0),0),0)</f>
        <v>0</v>
      </c>
      <c r="V9">
        <f ca="1">IF('Tabla de posibilidad HG'!V9&lt;=Hoja1!$D$8,IF('Tabla de posibilidad HI'!V9&lt;=Hoja1!$D$7,IF('Tabla de posibilidad Requisitos'!V9=1,IF('Tabla de posibilidad Localizaci'!V9=1,IF('Tabla de posibilidad Agencia'!V9=1,1,0),0),0),0),0)</f>
        <v>0</v>
      </c>
      <c r="W9">
        <f ca="1">IF('Tabla de posibilidad HG'!W9&lt;=Hoja1!$D$8,IF('Tabla de posibilidad HI'!W9&lt;=Hoja1!$D$7,IF('Tabla de posibilidad Requisitos'!W9=1,IF('Tabla de posibilidad Localizaci'!W9=1,IF('Tabla de posibilidad Agencia'!W9=1,1,0),0),0),0),0)</f>
        <v>0</v>
      </c>
      <c r="X9">
        <f ca="1">IF('Tabla de posibilidad HG'!X9&lt;=Hoja1!$D$8,IF('Tabla de posibilidad HI'!X9&lt;=Hoja1!$D$7,IF('Tabla de posibilidad Requisitos'!X9=1,IF('Tabla de posibilidad Localizaci'!X9=1,IF('Tabla de posibilidad Agencia'!X9=1,1,0),0),0),0),0)</f>
        <v>0</v>
      </c>
      <c r="Y9">
        <f ca="1">IF('Tabla de posibilidad HG'!Y9&lt;=Hoja1!$D$8,IF('Tabla de posibilidad HI'!Y9&lt;=Hoja1!$D$7,IF('Tabla de posibilidad Requisitos'!Y9=1,IF('Tabla de posibilidad Localizaci'!Y9=1,IF('Tabla de posibilidad Agencia'!Y9=1,1,0),0),0),0),0)</f>
        <v>0</v>
      </c>
      <c r="Z9">
        <f ca="1">IF('Tabla de posibilidad HG'!Z9&lt;=Hoja1!$D$8,IF('Tabla de posibilidad HI'!Z9&lt;=Hoja1!$D$7,IF('Tabla de posibilidad Requisitos'!Z9=1,IF('Tabla de posibilidad Localizaci'!Z9=1,IF('Tabla de posibilidad Agencia'!Z9=1,1,0),0),0),0),0)</f>
        <v>0</v>
      </c>
      <c r="AA9">
        <f ca="1">IF('Tabla de posibilidad HG'!AA9&lt;=Hoja1!$D$8,IF('Tabla de posibilidad HI'!AA9&lt;=Hoja1!$D$7,IF('Tabla de posibilidad Requisitos'!AA9=1,IF('Tabla de posibilidad Localizaci'!AA9=1,IF('Tabla de posibilidad Agencia'!AA9=1,1,0),0),0),0),0)</f>
        <v>0</v>
      </c>
      <c r="AB9">
        <f ca="1">IF('Tabla de posibilidad HG'!AB9&lt;=Hoja1!$D$8,IF('Tabla de posibilidad HI'!AB9&lt;=Hoja1!$D$7,IF('Tabla de posibilidad Requisitos'!AB9=1,IF('Tabla de posibilidad Localizaci'!AB9=1,IF('Tabla de posibilidad Agencia'!AB9=1,1,0),0),0),0),0)</f>
        <v>0</v>
      </c>
      <c r="AC9">
        <f ca="1">IF('Tabla de posibilidad HG'!AC9&lt;=Hoja1!$D$8,IF('Tabla de posibilidad HI'!AC9&lt;=Hoja1!$D$7,IF('Tabla de posibilidad Requisitos'!AC9=1,IF('Tabla de posibilidad Localizaci'!AC9=1,IF('Tabla de posibilidad Agencia'!AC9=1,1,0),0),0),0),0)</f>
        <v>0</v>
      </c>
      <c r="AD9">
        <f ca="1">IF('Tabla de posibilidad HG'!AD9&lt;=Hoja1!$D$8,IF('Tabla de posibilidad HI'!AD9&lt;=Hoja1!$D$7,IF('Tabla de posibilidad Requisitos'!AD9=1,IF('Tabla de posibilidad Localizaci'!AD9=1,IF('Tabla de posibilidad Agencia'!AD9=1,1,0),0),0),0),0)</f>
        <v>0</v>
      </c>
      <c r="AE9">
        <f ca="1">IF('Tabla de posibilidad HG'!AE9&lt;=Hoja1!$D$8,IF('Tabla de posibilidad HI'!AE9&lt;=Hoja1!$D$7,IF('Tabla de posibilidad Requisitos'!AE9=1,IF('Tabla de posibilidad Localizaci'!AE9=1,IF('Tabla de posibilidad Agencia'!AE9=1,1,0),0),0),0),0)</f>
        <v>0</v>
      </c>
      <c r="AF9">
        <f ca="1">IF('Tabla de posibilidad HG'!AF9&lt;=Hoja1!$D$8,IF('Tabla de posibilidad HI'!AF9&lt;=Hoja1!$D$7,IF('Tabla de posibilidad Requisitos'!AF9=1,IF('Tabla de posibilidad Localizaci'!AF9=1,IF('Tabla de posibilidad Agencia'!AF9=1,1,0),0),0),0),0)</f>
        <v>0</v>
      </c>
      <c r="AG9">
        <f ca="1">IF('Tabla de posibilidad HG'!AG9&lt;=Hoja1!$D$8,IF('Tabla de posibilidad HI'!AG9&lt;=Hoja1!$D$7,IF('Tabla de posibilidad Requisitos'!AG9=1,IF('Tabla de posibilidad Localizaci'!AG9=1,IF('Tabla de posibilidad Agencia'!AG9=1,1,0),0),0),0),0)</f>
        <v>0</v>
      </c>
      <c r="AH9">
        <f ca="1">IF('Tabla de posibilidad HG'!AH9&lt;=Hoja1!$D$8,IF('Tabla de posibilidad HI'!AH9&lt;=Hoja1!$D$7,IF('Tabla de posibilidad Requisitos'!AH9=1,IF('Tabla de posibilidad Localizaci'!AH9=1,IF('Tabla de posibilidad Agencia'!AH9=1,1,0),0),0),0),0)</f>
        <v>0</v>
      </c>
      <c r="AI9">
        <f ca="1">IF('Tabla de posibilidad HG'!AI9&lt;=Hoja1!$D$8,IF('Tabla de posibilidad HI'!AI9&lt;=Hoja1!$D$7,IF('Tabla de posibilidad Requisitos'!AI9=1,IF('Tabla de posibilidad Localizaci'!AI9=1,IF('Tabla de posibilidad Agencia'!AI9=1,1,0),0),0),0),0)</f>
        <v>0</v>
      </c>
      <c r="AJ9">
        <f ca="1">IF('Tabla de posibilidad HG'!AJ9&lt;=Hoja1!$D$8,IF('Tabla de posibilidad HI'!AJ9&lt;=Hoja1!$D$7,IF('Tabla de posibilidad Requisitos'!AJ9=1,IF('Tabla de posibilidad Localizaci'!AJ9=1,IF('Tabla de posibilidad Agencia'!AJ9=1,1,0),0),0),0),0)</f>
        <v>0</v>
      </c>
      <c r="AK9">
        <f ca="1">IF('Tabla de posibilidad HG'!AK9&lt;=Hoja1!$D$8,IF('Tabla de posibilidad HI'!AK9&lt;=Hoja1!$D$7,IF('Tabla de posibilidad Requisitos'!AK9=1,IF('Tabla de posibilidad Localizaci'!AK9=1,IF('Tabla de posibilidad Agencia'!AK9=1,1,0),0),0),0),0)</f>
        <v>0</v>
      </c>
      <c r="AL9">
        <f ca="1">IF('Tabla de posibilidad HG'!AL9&lt;=Hoja1!$D$8,IF('Tabla de posibilidad HI'!AL9&lt;=Hoja1!$D$7,IF('Tabla de posibilidad Requisitos'!AL9=1,IF('Tabla de posibilidad Localizaci'!AL9=1,IF('Tabla de posibilidad Agencia'!AL9=1,1,0),0),0),0),0)</f>
        <v>0</v>
      </c>
      <c r="AM9">
        <f ca="1">IF('Tabla de posibilidad HG'!AM9&lt;=Hoja1!$D$8,IF('Tabla de posibilidad HI'!AM9&lt;=Hoja1!$D$7,IF('Tabla de posibilidad Requisitos'!AM9=1,IF('Tabla de posibilidad Localizaci'!AM9=1,IF('Tabla de posibilidad Agencia'!AM9=1,1,0),0),0),0),0)</f>
        <v>0</v>
      </c>
      <c r="AN9">
        <f ca="1">IF('Tabla de posibilidad HG'!AN9&lt;=Hoja1!$D$8,IF('Tabla de posibilidad HI'!AN9&lt;=Hoja1!$D$7,IF('Tabla de posibilidad Requisitos'!AN9=1,IF('Tabla de posibilidad Localizaci'!AN9=1,IF('Tabla de posibilidad Agencia'!AN9=1,1,0),0),0),0),0)</f>
        <v>0</v>
      </c>
      <c r="AO9">
        <f ca="1">IF('Tabla de posibilidad HG'!AO9&lt;=Hoja1!$D$8,IF('Tabla de posibilidad HI'!AO9&lt;=Hoja1!$D$7,IF('Tabla de posibilidad Requisitos'!AO9=1,IF('Tabla de posibilidad Localizaci'!AO9=1,IF('Tabla de posibilidad Agencia'!AO9=1,1,0),0),0),0),0)</f>
        <v>0</v>
      </c>
      <c r="AP9">
        <f ca="1">IF('Tabla de posibilidad HG'!AP9&lt;=Hoja1!$D$8,IF('Tabla de posibilidad HI'!AP9&lt;=Hoja1!$D$7,IF('Tabla de posibilidad Requisitos'!AP9=1,IF('Tabla de posibilidad Localizaci'!AP9=1,IF('Tabla de posibilidad Agencia'!AP9=1,1,0),0),0),0),0)</f>
        <v>0</v>
      </c>
      <c r="AQ9">
        <f ca="1">IF('Tabla de posibilidad HG'!AQ9&lt;=Hoja1!$D$8,IF('Tabla de posibilidad HI'!AQ9&lt;=Hoja1!$D$7,IF('Tabla de posibilidad Requisitos'!AQ9=1,IF('Tabla de posibilidad Localizaci'!AQ9=1,IF('Tabla de posibilidad Agencia'!AQ9=1,1,0),0),0),0),0)</f>
        <v>0</v>
      </c>
      <c r="AR9">
        <f ca="1">IF('Tabla de posibilidad HG'!AR9&lt;=Hoja1!$D$8,IF('Tabla de posibilidad HI'!AR9&lt;=Hoja1!$D$7,IF('Tabla de posibilidad Requisitos'!AR9=1,IF('Tabla de posibilidad Localizaci'!AR9=1,IF('Tabla de posibilidad Agencia'!AR9=1,1,0),0),0),0),0)</f>
        <v>0</v>
      </c>
      <c r="AS9">
        <f ca="1">IF('Tabla de posibilidad HG'!AS9&lt;=Hoja1!$D$8,IF('Tabla de posibilidad HI'!AS9&lt;=Hoja1!$D$7,IF('Tabla de posibilidad Requisitos'!AS9=1,IF('Tabla de posibilidad Localizaci'!AS9=1,IF('Tabla de posibilidad Agencia'!AS9=1,1,0),0),0),0),0)</f>
        <v>0</v>
      </c>
      <c r="AT9">
        <f ca="1">IF('Tabla de posibilidad HG'!AT9&lt;=Hoja1!$D$8,IF('Tabla de posibilidad HI'!AT9&lt;=Hoja1!$D$7,IF('Tabla de posibilidad Requisitos'!AT9=1,IF('Tabla de posibilidad Localizaci'!AT9=1,IF('Tabla de posibilidad Agencia'!AT9=1,1,0),0),0),0),0)</f>
        <v>0</v>
      </c>
      <c r="AU9">
        <f ca="1">IF('Tabla de posibilidad HG'!AU9&lt;=Hoja1!$D$8,IF('Tabla de posibilidad HI'!AU9&lt;=Hoja1!$D$7,IF('Tabla de posibilidad Requisitos'!AU9=1,IF('Tabla de posibilidad Localizaci'!AU9=1,IF('Tabla de posibilidad Agencia'!AU9=1,1,0),0),0),0),0)</f>
        <v>0</v>
      </c>
      <c r="AV9">
        <f ca="1">IF('Tabla de posibilidad HG'!AV9&lt;=Hoja1!$D$8,IF('Tabla de posibilidad HI'!AV9&lt;=Hoja1!$D$7,IF('Tabla de posibilidad Requisitos'!AV9=1,IF('Tabla de posibilidad Localizaci'!AV9=1,IF('Tabla de posibilidad Agencia'!AV9=1,1,0),0),0),0),0)</f>
        <v>0</v>
      </c>
      <c r="AW9">
        <f ca="1">IF('Tabla de posibilidad HG'!AW9&lt;=Hoja1!$D$8,IF('Tabla de posibilidad HI'!AW9&lt;=Hoja1!$D$7,IF('Tabla de posibilidad Requisitos'!AW9=1,IF('Tabla de posibilidad Localizaci'!AW9=1,IF('Tabla de posibilidad Agencia'!AW9=1,1,0),0),0),0),0)</f>
        <v>0</v>
      </c>
      <c r="AX9">
        <f ca="1">IF('Tabla de posibilidad HG'!AX9&lt;=Hoja1!$D$8,IF('Tabla de posibilidad HI'!AX9&lt;=Hoja1!$D$7,IF('Tabla de posibilidad Requisitos'!AX9=1,IF('Tabla de posibilidad Localizaci'!AX9=1,IF('Tabla de posibilidad Agencia'!AX9=1,1,0),0),0),0),0)</f>
        <v>0</v>
      </c>
      <c r="AY9">
        <f ca="1">IF('Tabla de posibilidad HG'!AY9&lt;=Hoja1!$D$8,IF('Tabla de posibilidad HI'!AY9&lt;=Hoja1!$D$7,IF('Tabla de posibilidad Requisitos'!AY9=1,IF('Tabla de posibilidad Localizaci'!AY9=1,IF('Tabla de posibilidad Agencia'!AY9=1,1,0),0),0),0),0)</f>
        <v>0</v>
      </c>
      <c r="AZ9">
        <f ca="1">IF('Tabla de posibilidad HG'!AZ9&lt;=Hoja1!$D$8,IF('Tabla de posibilidad HI'!AZ9&lt;=Hoja1!$D$7,IF('Tabla de posibilidad Requisitos'!AZ9=1,IF('Tabla de posibilidad Localizaci'!AZ9=1,IF('Tabla de posibilidad Agencia'!AZ9=1,1,0),0),0),0),0)</f>
        <v>0</v>
      </c>
      <c r="BA9">
        <f ca="1">IF('Tabla de posibilidad HG'!BA9&lt;=Hoja1!$D$8,IF('Tabla de posibilidad HI'!BA9&lt;=Hoja1!$D$7,IF('Tabla de posibilidad Requisitos'!BA9=1,IF('Tabla de posibilidad Localizaci'!BA9=1,IF('Tabla de posibilidad Agencia'!BA9=1,1,0),0),0),0),0)</f>
        <v>0</v>
      </c>
      <c r="BB9">
        <f ca="1">IF('Tabla de posibilidad HG'!BB9&lt;=Hoja1!$D$8,IF('Tabla de posibilidad HI'!BB9&lt;=Hoja1!$D$7,IF('Tabla de posibilidad Requisitos'!BB9=1,IF('Tabla de posibilidad Localizaci'!BB9=1,IF('Tabla de posibilidad Agencia'!BB9=1,1,0),0),0),0),0)</f>
        <v>0</v>
      </c>
      <c r="BC9">
        <f ca="1">IF('Tabla de posibilidad HG'!BC9&lt;=Hoja1!$D$8,IF('Tabla de posibilidad HI'!BC9&lt;=Hoja1!$D$7,IF('Tabla de posibilidad Requisitos'!BC9=1,IF('Tabla de posibilidad Localizaci'!BC9=1,IF('Tabla de posibilidad Agencia'!BC9=1,1,0),0),0),0),0)</f>
        <v>0</v>
      </c>
      <c r="BD9">
        <f ca="1">IF('Tabla de posibilidad HG'!BD9&lt;=Hoja1!$D$8,IF('Tabla de posibilidad HI'!BD9&lt;=Hoja1!$D$7,IF('Tabla de posibilidad Requisitos'!BD9=1,IF('Tabla de posibilidad Localizaci'!BD9=1,IF('Tabla de posibilidad Agencia'!BD9=1,1,0),0),0),0),0)</f>
        <v>0</v>
      </c>
      <c r="BE9">
        <f ca="1">IF('Tabla de posibilidad HG'!BE9&lt;=Hoja1!$D$8,IF('Tabla de posibilidad HI'!BE9&lt;=Hoja1!$D$7,IF('Tabla de posibilidad Requisitos'!BE9=1,IF('Tabla de posibilidad Localizaci'!BE9=1,IF('Tabla de posibilidad Agencia'!BE9=1,1,0),0),0),0),0)</f>
        <v>0</v>
      </c>
      <c r="BF9">
        <f ca="1">IF('Tabla de posibilidad HG'!BF9&lt;=Hoja1!$D$8,IF('Tabla de posibilidad HI'!BF9&lt;=Hoja1!$D$7,IF('Tabla de posibilidad Requisitos'!BF9=1,IF('Tabla de posibilidad Localizaci'!BF9=1,IF('Tabla de posibilidad Agencia'!BF9=1,1,0),0),0),0),0)</f>
        <v>0</v>
      </c>
      <c r="BG9">
        <f ca="1">IF('Tabla de posibilidad HG'!BG9&lt;=Hoja1!$D$8,IF('Tabla de posibilidad HI'!BG9&lt;=Hoja1!$D$7,IF('Tabla de posibilidad Requisitos'!BG9=1,IF('Tabla de posibilidad Localizaci'!BG9=1,IF('Tabla de posibilidad Agencia'!BG9=1,1,0),0),0),0),0)</f>
        <v>0</v>
      </c>
      <c r="BH9">
        <f ca="1">IF('Tabla de posibilidad HG'!BH9&lt;=Hoja1!$D$8,IF('Tabla de posibilidad HI'!BH9&lt;=Hoja1!$D$7,IF('Tabla de posibilidad Requisitos'!BH9=1,IF('Tabla de posibilidad Localizaci'!BH9=1,IF('Tabla de posibilidad Agencia'!BH9=1,1,0),0),0),0),0)</f>
        <v>0</v>
      </c>
      <c r="BI9">
        <f ca="1">IF('Tabla de posibilidad HG'!BI9&lt;=Hoja1!$D$8,IF('Tabla de posibilidad HI'!BI9&lt;=Hoja1!$D$7,IF('Tabla de posibilidad Requisitos'!BI9=1,IF('Tabla de posibilidad Localizaci'!BI9=1,IF('Tabla de posibilidad Agencia'!BI9=1,1,0),0),0),0),0)</f>
        <v>0</v>
      </c>
    </row>
    <row r="10" spans="1:61" x14ac:dyDescent="0.25">
      <c r="A10" t="s">
        <v>74</v>
      </c>
      <c r="C10">
        <f ca="1">IF('Tabla de posibilidad HG'!C10&lt;=Hoja1!$D$8,IF('Tabla de posibilidad HI'!C10&lt;=Hoja1!$D$7,IF('Tabla de posibilidad Requisitos'!C10=1,IF('Tabla de posibilidad Localizaci'!C10=1,IF('Tabla de posibilidad Agencia'!C10=1,1,0),0),0),0),0)</f>
        <v>0</v>
      </c>
      <c r="D10">
        <f ca="1">IF('Tabla de posibilidad HG'!D10&lt;=Hoja1!$D$8,IF('Tabla de posibilidad HI'!D10&lt;=Hoja1!$D$7,IF('Tabla de posibilidad Requisitos'!D10=1,IF('Tabla de posibilidad Localizaci'!D10=1,IF('Tabla de posibilidad Agencia'!D10=1,1,0),0),0),0),0)</f>
        <v>0</v>
      </c>
      <c r="E10">
        <f ca="1">IF('Tabla de posibilidad HG'!E10&lt;=Hoja1!$D$8,IF('Tabla de posibilidad HI'!E10&lt;=Hoja1!$D$7,IF('Tabla de posibilidad Requisitos'!E10=1,IF('Tabla de posibilidad Localizaci'!E10=1,IF('Tabla de posibilidad Agencia'!E10=1,1,0),0),0),0),0)</f>
        <v>0</v>
      </c>
      <c r="F10">
        <f ca="1">IF('Tabla de posibilidad HG'!F10&lt;=Hoja1!$D$8,IF('Tabla de posibilidad HI'!F10&lt;=Hoja1!$D$7,IF('Tabla de posibilidad Requisitos'!F10=1,IF('Tabla de posibilidad Localizaci'!F10=1,IF('Tabla de posibilidad Agencia'!F10=1,1,0),0),0),0),0)</f>
        <v>0</v>
      </c>
      <c r="G10">
        <f ca="1">IF('Tabla de posibilidad HG'!G10&lt;=Hoja1!$D$8,IF('Tabla de posibilidad HI'!G10&lt;=Hoja1!$D$7,IF('Tabla de posibilidad Requisitos'!G10=1,IF('Tabla de posibilidad Localizaci'!G10=1,IF('Tabla de posibilidad Agencia'!G10=1,1,0),0),0),0),0)</f>
        <v>0</v>
      </c>
      <c r="H10">
        <f ca="1">IF('Tabla de posibilidad HG'!H10&lt;=Hoja1!$D$8,IF('Tabla de posibilidad HI'!H10&lt;=Hoja1!$D$7,IF('Tabla de posibilidad Requisitos'!H10=1,IF('Tabla de posibilidad Localizaci'!H10=1,IF('Tabla de posibilidad Agencia'!H10=1,1,0),0),0),0),0)</f>
        <v>0</v>
      </c>
      <c r="I10">
        <f ca="1">IF('Tabla de posibilidad HG'!I10&lt;=Hoja1!$D$8,IF('Tabla de posibilidad HI'!I10&lt;=Hoja1!$D$7,IF('Tabla de posibilidad Requisitos'!I10=1,IF('Tabla de posibilidad Localizaci'!I10=1,IF('Tabla de posibilidad Agencia'!I10=1,1,0),0),0),0),0)</f>
        <v>0</v>
      </c>
      <c r="J10">
        <f ca="1">IF('Tabla de posibilidad HG'!J10&lt;=Hoja1!$D$8,IF('Tabla de posibilidad HI'!J10&lt;=Hoja1!$D$7,IF('Tabla de posibilidad Requisitos'!J10=1,IF('Tabla de posibilidad Localizaci'!J10=1,IF('Tabla de posibilidad Agencia'!J10=1,1,0),0),0),0),0)</f>
        <v>0</v>
      </c>
      <c r="K10">
        <f ca="1">IF('Tabla de posibilidad HG'!K10&lt;=Hoja1!$D$8,IF('Tabla de posibilidad HI'!K10&lt;=Hoja1!$D$7,IF('Tabla de posibilidad Requisitos'!K10=1,IF('Tabla de posibilidad Localizaci'!K10=1,IF('Tabla de posibilidad Agencia'!K10=1,1,0),0),0),0),0)</f>
        <v>0</v>
      </c>
      <c r="L10">
        <f ca="1">IF('Tabla de posibilidad HG'!L10&lt;=Hoja1!$D$8,IF('Tabla de posibilidad HI'!L10&lt;=Hoja1!$D$7,IF('Tabla de posibilidad Requisitos'!L10=1,IF('Tabla de posibilidad Localizaci'!L10=1,IF('Tabla de posibilidad Agencia'!L10=1,1,0),0),0),0),0)</f>
        <v>0</v>
      </c>
      <c r="M10">
        <f ca="1">IF('Tabla de posibilidad HG'!M10&lt;=Hoja1!$D$8,IF('Tabla de posibilidad HI'!M10&lt;=Hoja1!$D$7,IF('Tabla de posibilidad Requisitos'!M10=1,IF('Tabla de posibilidad Localizaci'!M10=1,IF('Tabla de posibilidad Agencia'!M10=1,1,0),0),0),0),0)</f>
        <v>0</v>
      </c>
      <c r="N10">
        <f ca="1">IF('Tabla de posibilidad HG'!N10&lt;=Hoja1!$D$8,IF('Tabla de posibilidad HI'!N10&lt;=Hoja1!$D$7,IF('Tabla de posibilidad Requisitos'!N10=1,IF('Tabla de posibilidad Localizaci'!N10=1,IF('Tabla de posibilidad Agencia'!N10=1,1,0),0),0),0),0)</f>
        <v>0</v>
      </c>
      <c r="O10">
        <f ca="1">IF('Tabla de posibilidad HG'!O10&lt;=Hoja1!$D$8,IF('Tabla de posibilidad HI'!O10&lt;=Hoja1!$D$7,IF('Tabla de posibilidad Requisitos'!O10=1,IF('Tabla de posibilidad Localizaci'!O10=1,IF('Tabla de posibilidad Agencia'!O10=1,1,0),0),0),0),0)</f>
        <v>0</v>
      </c>
      <c r="P10">
        <f ca="1">IF('Tabla de posibilidad HG'!P10&lt;=Hoja1!$D$8,IF('Tabla de posibilidad HI'!P10&lt;=Hoja1!$D$7,IF('Tabla de posibilidad Requisitos'!P10=1,IF('Tabla de posibilidad Localizaci'!P10=1,IF('Tabla de posibilidad Agencia'!P10=1,1,0),0),0),0),0)</f>
        <v>0</v>
      </c>
      <c r="Q10">
        <f ca="1">IF('Tabla de posibilidad HG'!Q10&lt;=Hoja1!$D$8,IF('Tabla de posibilidad HI'!Q10&lt;=Hoja1!$D$7,IF('Tabla de posibilidad Requisitos'!Q10=1,IF('Tabla de posibilidad Localizaci'!Q10=1,IF('Tabla de posibilidad Agencia'!Q10=1,1,0),0),0),0),0)</f>
        <v>0</v>
      </c>
      <c r="R10">
        <f ca="1">IF('Tabla de posibilidad HG'!R10&lt;=Hoja1!$D$8,IF('Tabla de posibilidad HI'!R10&lt;=Hoja1!$D$7,IF('Tabla de posibilidad Requisitos'!R10=1,IF('Tabla de posibilidad Localizaci'!R10=1,IF('Tabla de posibilidad Agencia'!R10=1,1,0),0),0),0),0)</f>
        <v>0</v>
      </c>
      <c r="S10">
        <f ca="1">IF('Tabla de posibilidad HG'!S10&lt;=Hoja1!$D$8,IF('Tabla de posibilidad HI'!S10&lt;=Hoja1!$D$7,IF('Tabla de posibilidad Requisitos'!S10=1,IF('Tabla de posibilidad Localizaci'!S10=1,IF('Tabla de posibilidad Agencia'!S10=1,1,0),0),0),0),0)</f>
        <v>0</v>
      </c>
      <c r="T10">
        <f ca="1">IF('Tabla de posibilidad HG'!T10&lt;=Hoja1!$D$8,IF('Tabla de posibilidad HI'!T10&lt;=Hoja1!$D$7,IF('Tabla de posibilidad Requisitos'!T10=1,IF('Tabla de posibilidad Localizaci'!T10=1,IF('Tabla de posibilidad Agencia'!T10=1,1,0),0),0),0),0)</f>
        <v>0</v>
      </c>
      <c r="U10">
        <f ca="1">IF('Tabla de posibilidad HG'!U10&lt;=Hoja1!$D$8,IF('Tabla de posibilidad HI'!U10&lt;=Hoja1!$D$7,IF('Tabla de posibilidad Requisitos'!U10=1,IF('Tabla de posibilidad Localizaci'!U10=1,IF('Tabla de posibilidad Agencia'!U10=1,1,0),0),0),0),0)</f>
        <v>0</v>
      </c>
      <c r="V10">
        <f ca="1">IF('Tabla de posibilidad HG'!V10&lt;=Hoja1!$D$8,IF('Tabla de posibilidad HI'!V10&lt;=Hoja1!$D$7,IF('Tabla de posibilidad Requisitos'!V10=1,IF('Tabla de posibilidad Localizaci'!V10=1,IF('Tabla de posibilidad Agencia'!V10=1,1,0),0),0),0),0)</f>
        <v>0</v>
      </c>
      <c r="W10">
        <f ca="1">IF('Tabla de posibilidad HG'!W10&lt;=Hoja1!$D$8,IF('Tabla de posibilidad HI'!W10&lt;=Hoja1!$D$7,IF('Tabla de posibilidad Requisitos'!W10=1,IF('Tabla de posibilidad Localizaci'!W10=1,IF('Tabla de posibilidad Agencia'!W10=1,1,0),0),0),0),0)</f>
        <v>0</v>
      </c>
      <c r="X10">
        <f ca="1">IF('Tabla de posibilidad HG'!X10&lt;=Hoja1!$D$8,IF('Tabla de posibilidad HI'!X10&lt;=Hoja1!$D$7,IF('Tabla de posibilidad Requisitos'!X10=1,IF('Tabla de posibilidad Localizaci'!X10=1,IF('Tabla de posibilidad Agencia'!X10=1,1,0),0),0),0),0)</f>
        <v>0</v>
      </c>
      <c r="Y10">
        <f ca="1">IF('Tabla de posibilidad HG'!Y10&lt;=Hoja1!$D$8,IF('Tabla de posibilidad HI'!Y10&lt;=Hoja1!$D$7,IF('Tabla de posibilidad Requisitos'!Y10=1,IF('Tabla de posibilidad Localizaci'!Y10=1,IF('Tabla de posibilidad Agencia'!Y10=1,1,0),0),0),0),0)</f>
        <v>0</v>
      </c>
      <c r="Z10">
        <f ca="1">IF('Tabla de posibilidad HG'!Z10&lt;=Hoja1!$D$8,IF('Tabla de posibilidad HI'!Z10&lt;=Hoja1!$D$7,IF('Tabla de posibilidad Requisitos'!Z10=1,IF('Tabla de posibilidad Localizaci'!Z10=1,IF('Tabla de posibilidad Agencia'!Z10=1,1,0),0),0),0),0)</f>
        <v>0</v>
      </c>
      <c r="AA10">
        <f ca="1">IF('Tabla de posibilidad HG'!AA10&lt;=Hoja1!$D$8,IF('Tabla de posibilidad HI'!AA10&lt;=Hoja1!$D$7,IF('Tabla de posibilidad Requisitos'!AA10=1,IF('Tabla de posibilidad Localizaci'!AA10=1,IF('Tabla de posibilidad Agencia'!AA10=1,1,0),0),0),0),0)</f>
        <v>1</v>
      </c>
      <c r="AB10">
        <f ca="1">IF('Tabla de posibilidad HG'!AB10&lt;=Hoja1!$D$8,IF('Tabla de posibilidad HI'!AB10&lt;=Hoja1!$D$7,IF('Tabla de posibilidad Requisitos'!AB10=1,IF('Tabla de posibilidad Localizaci'!AB10=1,IF('Tabla de posibilidad Agencia'!AB10=1,1,0),0),0),0),0)</f>
        <v>1</v>
      </c>
      <c r="AC10">
        <f ca="1">IF('Tabla de posibilidad HG'!AC10&lt;=Hoja1!$D$8,IF('Tabla de posibilidad HI'!AC10&lt;=Hoja1!$D$7,IF('Tabla de posibilidad Requisitos'!AC10=1,IF('Tabla de posibilidad Localizaci'!AC10=1,IF('Tabla de posibilidad Agencia'!AC10=1,1,0),0),0),0),0)</f>
        <v>1</v>
      </c>
      <c r="AD10">
        <f ca="1">IF('Tabla de posibilidad HG'!AD10&lt;=Hoja1!$D$8,IF('Tabla de posibilidad HI'!AD10&lt;=Hoja1!$D$7,IF('Tabla de posibilidad Requisitos'!AD10=1,IF('Tabla de posibilidad Localizaci'!AD10=1,IF('Tabla de posibilidad Agencia'!AD10=1,1,0),0),0),0),0)</f>
        <v>1</v>
      </c>
      <c r="AE10">
        <f ca="1">IF('Tabla de posibilidad HG'!AE10&lt;=Hoja1!$D$8,IF('Tabla de posibilidad HI'!AE10&lt;=Hoja1!$D$7,IF('Tabla de posibilidad Requisitos'!AE10=1,IF('Tabla de posibilidad Localizaci'!AE10=1,IF('Tabla de posibilidad Agencia'!AE10=1,1,0),0),0),0),0)</f>
        <v>1</v>
      </c>
      <c r="AF10">
        <f ca="1">IF('Tabla de posibilidad HG'!AF10&lt;=Hoja1!$D$8,IF('Tabla de posibilidad HI'!AF10&lt;=Hoja1!$D$7,IF('Tabla de posibilidad Requisitos'!AF10=1,IF('Tabla de posibilidad Localizaci'!AF10=1,IF('Tabla de posibilidad Agencia'!AF10=1,1,0),0),0),0),0)</f>
        <v>0</v>
      </c>
      <c r="AG10">
        <f ca="1">IF('Tabla de posibilidad HG'!AG10&lt;=Hoja1!$D$8,IF('Tabla de posibilidad HI'!AG10&lt;=Hoja1!$D$7,IF('Tabla de posibilidad Requisitos'!AG10=1,IF('Tabla de posibilidad Localizaci'!AG10=1,IF('Tabla de posibilidad Agencia'!AG10=1,1,0),0),0),0),0)</f>
        <v>0</v>
      </c>
      <c r="AH10">
        <f ca="1">IF('Tabla de posibilidad HG'!AH10&lt;=Hoja1!$D$8,IF('Tabla de posibilidad HI'!AH10&lt;=Hoja1!$D$7,IF('Tabla de posibilidad Requisitos'!AH10=1,IF('Tabla de posibilidad Localizaci'!AH10=1,IF('Tabla de posibilidad Agencia'!AH10=1,1,0),0),0),0),0)</f>
        <v>0</v>
      </c>
      <c r="AI10">
        <f ca="1">IF('Tabla de posibilidad HG'!AI10&lt;=Hoja1!$D$8,IF('Tabla de posibilidad HI'!AI10&lt;=Hoja1!$D$7,IF('Tabla de posibilidad Requisitos'!AI10=1,IF('Tabla de posibilidad Localizaci'!AI10=1,IF('Tabla de posibilidad Agencia'!AI10=1,1,0),0),0),0),0)</f>
        <v>0</v>
      </c>
      <c r="AJ10">
        <f ca="1">IF('Tabla de posibilidad HG'!AJ10&lt;=Hoja1!$D$8,IF('Tabla de posibilidad HI'!AJ10&lt;=Hoja1!$D$7,IF('Tabla de posibilidad Requisitos'!AJ10=1,IF('Tabla de posibilidad Localizaci'!AJ10=1,IF('Tabla de posibilidad Agencia'!AJ10=1,1,0),0),0),0),0)</f>
        <v>0</v>
      </c>
      <c r="AK10">
        <f ca="1">IF('Tabla de posibilidad HG'!AK10&lt;=Hoja1!$D$8,IF('Tabla de posibilidad HI'!AK10&lt;=Hoja1!$D$7,IF('Tabla de posibilidad Requisitos'!AK10=1,IF('Tabla de posibilidad Localizaci'!AK10=1,IF('Tabla de posibilidad Agencia'!AK10=1,1,0),0),0),0),0)</f>
        <v>0</v>
      </c>
      <c r="AL10">
        <f ca="1">IF('Tabla de posibilidad HG'!AL10&lt;=Hoja1!$D$8,IF('Tabla de posibilidad HI'!AL10&lt;=Hoja1!$D$7,IF('Tabla de posibilidad Requisitos'!AL10=1,IF('Tabla de posibilidad Localizaci'!AL10=1,IF('Tabla de posibilidad Agencia'!AL10=1,1,0),0),0),0),0)</f>
        <v>0</v>
      </c>
      <c r="AM10">
        <f ca="1">IF('Tabla de posibilidad HG'!AM10&lt;=Hoja1!$D$8,IF('Tabla de posibilidad HI'!AM10&lt;=Hoja1!$D$7,IF('Tabla de posibilidad Requisitos'!AM10=1,IF('Tabla de posibilidad Localizaci'!AM10=1,IF('Tabla de posibilidad Agencia'!AM10=1,1,0),0),0),0),0)</f>
        <v>0</v>
      </c>
      <c r="AN10">
        <f ca="1">IF('Tabla de posibilidad HG'!AN10&lt;=Hoja1!$D$8,IF('Tabla de posibilidad HI'!AN10&lt;=Hoja1!$D$7,IF('Tabla de posibilidad Requisitos'!AN10=1,IF('Tabla de posibilidad Localizaci'!AN10=1,IF('Tabla de posibilidad Agencia'!AN10=1,1,0),0),0),0),0)</f>
        <v>0</v>
      </c>
      <c r="AO10">
        <f ca="1">IF('Tabla de posibilidad HG'!AO10&lt;=Hoja1!$D$8,IF('Tabla de posibilidad HI'!AO10&lt;=Hoja1!$D$7,IF('Tabla de posibilidad Requisitos'!AO10=1,IF('Tabla de posibilidad Localizaci'!AO10=1,IF('Tabla de posibilidad Agencia'!AO10=1,1,0),0),0),0),0)</f>
        <v>0</v>
      </c>
      <c r="AP10">
        <f ca="1">IF('Tabla de posibilidad HG'!AP10&lt;=Hoja1!$D$8,IF('Tabla de posibilidad HI'!AP10&lt;=Hoja1!$D$7,IF('Tabla de posibilidad Requisitos'!AP10=1,IF('Tabla de posibilidad Localizaci'!AP10=1,IF('Tabla de posibilidad Agencia'!AP10=1,1,0),0),0),0),0)</f>
        <v>0</v>
      </c>
      <c r="AQ10">
        <f ca="1">IF('Tabla de posibilidad HG'!AQ10&lt;=Hoja1!$D$8,IF('Tabla de posibilidad HI'!AQ10&lt;=Hoja1!$D$7,IF('Tabla de posibilidad Requisitos'!AQ10=1,IF('Tabla de posibilidad Localizaci'!AQ10=1,IF('Tabla de posibilidad Agencia'!AQ10=1,1,0),0),0),0),0)</f>
        <v>0</v>
      </c>
      <c r="AR10">
        <f ca="1">IF('Tabla de posibilidad HG'!AR10&lt;=Hoja1!$D$8,IF('Tabla de posibilidad HI'!AR10&lt;=Hoja1!$D$7,IF('Tabla de posibilidad Requisitos'!AR10=1,IF('Tabla de posibilidad Localizaci'!AR10=1,IF('Tabla de posibilidad Agencia'!AR10=1,1,0),0),0),0),0)</f>
        <v>0</v>
      </c>
      <c r="AS10">
        <f ca="1">IF('Tabla de posibilidad HG'!AS10&lt;=Hoja1!$D$8,IF('Tabla de posibilidad HI'!AS10&lt;=Hoja1!$D$7,IF('Tabla de posibilidad Requisitos'!AS10=1,IF('Tabla de posibilidad Localizaci'!AS10=1,IF('Tabla de posibilidad Agencia'!AS10=1,1,0),0),0),0),0)</f>
        <v>0</v>
      </c>
      <c r="AT10">
        <f ca="1">IF('Tabla de posibilidad HG'!AT10&lt;=Hoja1!$D$8,IF('Tabla de posibilidad HI'!AT10&lt;=Hoja1!$D$7,IF('Tabla de posibilidad Requisitos'!AT10=1,IF('Tabla de posibilidad Localizaci'!AT10=1,IF('Tabla de posibilidad Agencia'!AT10=1,1,0),0),0),0),0)</f>
        <v>0</v>
      </c>
      <c r="AU10">
        <f ca="1">IF('Tabla de posibilidad HG'!AU10&lt;=Hoja1!$D$8,IF('Tabla de posibilidad HI'!AU10&lt;=Hoja1!$D$7,IF('Tabla de posibilidad Requisitos'!AU10=1,IF('Tabla de posibilidad Localizaci'!AU10=1,IF('Tabla de posibilidad Agencia'!AU10=1,1,0),0),0),0),0)</f>
        <v>0</v>
      </c>
      <c r="AV10">
        <f ca="1">IF('Tabla de posibilidad HG'!AV10&lt;=Hoja1!$D$8,IF('Tabla de posibilidad HI'!AV10&lt;=Hoja1!$D$7,IF('Tabla de posibilidad Requisitos'!AV10=1,IF('Tabla de posibilidad Localizaci'!AV10=1,IF('Tabla de posibilidad Agencia'!AV10=1,1,0),0),0),0),0)</f>
        <v>0</v>
      </c>
      <c r="AW10">
        <f ca="1">IF('Tabla de posibilidad HG'!AW10&lt;=Hoja1!$D$8,IF('Tabla de posibilidad HI'!AW10&lt;=Hoja1!$D$7,IF('Tabla de posibilidad Requisitos'!AW10=1,IF('Tabla de posibilidad Localizaci'!AW10=1,IF('Tabla de posibilidad Agencia'!AW10=1,1,0),0),0),0),0)</f>
        <v>0</v>
      </c>
      <c r="AX10">
        <f ca="1">IF('Tabla de posibilidad HG'!AX10&lt;=Hoja1!$D$8,IF('Tabla de posibilidad HI'!AX10&lt;=Hoja1!$D$7,IF('Tabla de posibilidad Requisitos'!AX10=1,IF('Tabla de posibilidad Localizaci'!AX10=1,IF('Tabla de posibilidad Agencia'!AX10=1,1,0),0),0),0),0)</f>
        <v>0</v>
      </c>
      <c r="AY10">
        <f ca="1">IF('Tabla de posibilidad HG'!AY10&lt;=Hoja1!$D$8,IF('Tabla de posibilidad HI'!AY10&lt;=Hoja1!$D$7,IF('Tabla de posibilidad Requisitos'!AY10=1,IF('Tabla de posibilidad Localizaci'!AY10=1,IF('Tabla de posibilidad Agencia'!AY10=1,1,0),0),0),0),0)</f>
        <v>0</v>
      </c>
      <c r="AZ10">
        <f ca="1">IF('Tabla de posibilidad HG'!AZ10&lt;=Hoja1!$D$8,IF('Tabla de posibilidad HI'!AZ10&lt;=Hoja1!$D$7,IF('Tabla de posibilidad Requisitos'!AZ10=1,IF('Tabla de posibilidad Localizaci'!AZ10=1,IF('Tabla de posibilidad Agencia'!AZ10=1,1,0),0),0),0),0)</f>
        <v>0</v>
      </c>
      <c r="BA10">
        <f ca="1">IF('Tabla de posibilidad HG'!BA10&lt;=Hoja1!$D$8,IF('Tabla de posibilidad HI'!BA10&lt;=Hoja1!$D$7,IF('Tabla de posibilidad Requisitos'!BA10=1,IF('Tabla de posibilidad Localizaci'!BA10=1,IF('Tabla de posibilidad Agencia'!BA10=1,1,0),0),0),0),0)</f>
        <v>0</v>
      </c>
      <c r="BB10">
        <f ca="1">IF('Tabla de posibilidad HG'!BB10&lt;=Hoja1!$D$8,IF('Tabla de posibilidad HI'!BB10&lt;=Hoja1!$D$7,IF('Tabla de posibilidad Requisitos'!BB10=1,IF('Tabla de posibilidad Localizaci'!BB10=1,IF('Tabla de posibilidad Agencia'!BB10=1,1,0),0),0),0),0)</f>
        <v>0</v>
      </c>
      <c r="BC10">
        <f ca="1">IF('Tabla de posibilidad HG'!BC10&lt;=Hoja1!$D$8,IF('Tabla de posibilidad HI'!BC10&lt;=Hoja1!$D$7,IF('Tabla de posibilidad Requisitos'!BC10=1,IF('Tabla de posibilidad Localizaci'!BC10=1,IF('Tabla de posibilidad Agencia'!BC10=1,1,0),0),0),0),0)</f>
        <v>0</v>
      </c>
      <c r="BD10">
        <f ca="1">IF('Tabla de posibilidad HG'!BD10&lt;=Hoja1!$D$8,IF('Tabla de posibilidad HI'!BD10&lt;=Hoja1!$D$7,IF('Tabla de posibilidad Requisitos'!BD10=1,IF('Tabla de posibilidad Localizaci'!BD10=1,IF('Tabla de posibilidad Agencia'!BD10=1,1,0),0),0),0),0)</f>
        <v>0</v>
      </c>
      <c r="BE10">
        <f ca="1">IF('Tabla de posibilidad HG'!BE10&lt;=Hoja1!$D$8,IF('Tabla de posibilidad HI'!BE10&lt;=Hoja1!$D$7,IF('Tabla de posibilidad Requisitos'!BE10=1,IF('Tabla de posibilidad Localizaci'!BE10=1,IF('Tabla de posibilidad Agencia'!BE10=1,1,0),0),0),0),0)</f>
        <v>0</v>
      </c>
      <c r="BF10">
        <f ca="1">IF('Tabla de posibilidad HG'!BF10&lt;=Hoja1!$D$8,IF('Tabla de posibilidad HI'!BF10&lt;=Hoja1!$D$7,IF('Tabla de posibilidad Requisitos'!BF10=1,IF('Tabla de posibilidad Localizaci'!BF10=1,IF('Tabla de posibilidad Agencia'!BF10=1,1,0),0),0),0),0)</f>
        <v>0</v>
      </c>
      <c r="BG10">
        <f ca="1">IF('Tabla de posibilidad HG'!BG10&lt;=Hoja1!$D$8,IF('Tabla de posibilidad HI'!BG10&lt;=Hoja1!$D$7,IF('Tabla de posibilidad Requisitos'!BG10=1,IF('Tabla de posibilidad Localizaci'!BG10=1,IF('Tabla de posibilidad Agencia'!BG10=1,1,0),0),0),0),0)</f>
        <v>0</v>
      </c>
      <c r="BH10">
        <f ca="1">IF('Tabla de posibilidad HG'!BH10&lt;=Hoja1!$D$8,IF('Tabla de posibilidad HI'!BH10&lt;=Hoja1!$D$7,IF('Tabla de posibilidad Requisitos'!BH10=1,IF('Tabla de posibilidad Localizaci'!BH10=1,IF('Tabla de posibilidad Agencia'!BH10=1,1,0),0),0),0),0)</f>
        <v>0</v>
      </c>
      <c r="BI10">
        <f ca="1">IF('Tabla de posibilidad HG'!BI10&lt;=Hoja1!$D$8,IF('Tabla de posibilidad HI'!BI10&lt;=Hoja1!$D$7,IF('Tabla de posibilidad Requisitos'!BI10=1,IF('Tabla de posibilidad Localizaci'!BI10=1,IF('Tabla de posibilidad Agencia'!BI10=1,1,0),0),0),0),0)</f>
        <v>0</v>
      </c>
    </row>
    <row r="11" spans="1:61" x14ac:dyDescent="0.25">
      <c r="A11" t="s">
        <v>76</v>
      </c>
      <c r="C11">
        <f ca="1">IF('Tabla de posibilidad HG'!C11&lt;=Hoja1!$D$8,IF('Tabla de posibilidad HI'!C11&lt;=Hoja1!$D$7,IF('Tabla de posibilidad Requisitos'!C11=1,IF('Tabla de posibilidad Localizaci'!C11=1,IF('Tabla de posibilidad Agencia'!C11=1,1,0),0),0),0),0)</f>
        <v>0</v>
      </c>
      <c r="D11">
        <f ca="1">IF('Tabla de posibilidad HG'!D11&lt;=Hoja1!$D$8,IF('Tabla de posibilidad HI'!D11&lt;=Hoja1!$D$7,IF('Tabla de posibilidad Requisitos'!D11=1,IF('Tabla de posibilidad Localizaci'!D11=1,IF('Tabla de posibilidad Agencia'!D11=1,1,0),0),0),0),0)</f>
        <v>0</v>
      </c>
      <c r="E11">
        <f ca="1">IF('Tabla de posibilidad HG'!E11&lt;=Hoja1!$D$8,IF('Tabla de posibilidad HI'!E11&lt;=Hoja1!$D$7,IF('Tabla de posibilidad Requisitos'!E11=1,IF('Tabla de posibilidad Localizaci'!E11=1,IF('Tabla de posibilidad Agencia'!E11=1,1,0),0),0),0),0)</f>
        <v>0</v>
      </c>
      <c r="F11">
        <f ca="1">IF('Tabla de posibilidad HG'!F11&lt;=Hoja1!$D$8,IF('Tabla de posibilidad HI'!F11&lt;=Hoja1!$D$7,IF('Tabla de posibilidad Requisitos'!F11=1,IF('Tabla de posibilidad Localizaci'!F11=1,IF('Tabla de posibilidad Agencia'!F11=1,1,0),0),0),0),0)</f>
        <v>0</v>
      </c>
      <c r="G11">
        <f ca="1">IF('Tabla de posibilidad HG'!G11&lt;=Hoja1!$D$8,IF('Tabla de posibilidad HI'!G11&lt;=Hoja1!$D$7,IF('Tabla de posibilidad Requisitos'!G11=1,IF('Tabla de posibilidad Localizaci'!G11=1,IF('Tabla de posibilidad Agencia'!G11=1,1,0),0),0),0),0)</f>
        <v>0</v>
      </c>
      <c r="H11">
        <f ca="1">IF('Tabla de posibilidad HG'!H11&lt;=Hoja1!$D$8,IF('Tabla de posibilidad HI'!H11&lt;=Hoja1!$D$7,IF('Tabla de posibilidad Requisitos'!H11=1,IF('Tabla de posibilidad Localizaci'!H11=1,IF('Tabla de posibilidad Agencia'!H11=1,1,0),0),0),0),0)</f>
        <v>0</v>
      </c>
      <c r="I11">
        <f ca="1">IF('Tabla de posibilidad HG'!I11&lt;=Hoja1!$D$8,IF('Tabla de posibilidad HI'!I11&lt;=Hoja1!$D$7,IF('Tabla de posibilidad Requisitos'!I11=1,IF('Tabla de posibilidad Localizaci'!I11=1,IF('Tabla de posibilidad Agencia'!I11=1,1,0),0),0),0),0)</f>
        <v>0</v>
      </c>
      <c r="J11">
        <f ca="1">IF('Tabla de posibilidad HG'!J11&lt;=Hoja1!$D$8,IF('Tabla de posibilidad HI'!J11&lt;=Hoja1!$D$7,IF('Tabla de posibilidad Requisitos'!J11=1,IF('Tabla de posibilidad Localizaci'!J11=1,IF('Tabla de posibilidad Agencia'!J11=1,1,0),0),0),0),0)</f>
        <v>0</v>
      </c>
      <c r="K11">
        <f ca="1">IF('Tabla de posibilidad HG'!K11&lt;=Hoja1!$D$8,IF('Tabla de posibilidad HI'!K11&lt;=Hoja1!$D$7,IF('Tabla de posibilidad Requisitos'!K11=1,IF('Tabla de posibilidad Localizaci'!K11=1,IF('Tabla de posibilidad Agencia'!K11=1,1,0),0),0),0),0)</f>
        <v>0</v>
      </c>
      <c r="L11">
        <f ca="1">IF('Tabla de posibilidad HG'!L11&lt;=Hoja1!$D$8,IF('Tabla de posibilidad HI'!L11&lt;=Hoja1!$D$7,IF('Tabla de posibilidad Requisitos'!L11=1,IF('Tabla de posibilidad Localizaci'!L11=1,IF('Tabla de posibilidad Agencia'!L11=1,1,0),0),0),0),0)</f>
        <v>0</v>
      </c>
      <c r="M11">
        <f ca="1">IF('Tabla de posibilidad HG'!M11&lt;=Hoja1!$D$8,IF('Tabla de posibilidad HI'!M11&lt;=Hoja1!$D$7,IF('Tabla de posibilidad Requisitos'!M11=1,IF('Tabla de posibilidad Localizaci'!M11=1,IF('Tabla de posibilidad Agencia'!M11=1,1,0),0),0),0),0)</f>
        <v>0</v>
      </c>
      <c r="N11">
        <f ca="1">IF('Tabla de posibilidad HG'!N11&lt;=Hoja1!$D$8,IF('Tabla de posibilidad HI'!N11&lt;=Hoja1!$D$7,IF('Tabla de posibilidad Requisitos'!N11=1,IF('Tabla de posibilidad Localizaci'!N11=1,IF('Tabla de posibilidad Agencia'!N11=1,1,0),0),0),0),0)</f>
        <v>0</v>
      </c>
      <c r="O11">
        <f ca="1">IF('Tabla de posibilidad HG'!O11&lt;=Hoja1!$D$8,IF('Tabla de posibilidad HI'!O11&lt;=Hoja1!$D$7,IF('Tabla de posibilidad Requisitos'!O11=1,IF('Tabla de posibilidad Localizaci'!O11=1,IF('Tabla de posibilidad Agencia'!O11=1,1,0),0),0),0),0)</f>
        <v>0</v>
      </c>
      <c r="P11">
        <f ca="1">IF('Tabla de posibilidad HG'!P11&lt;=Hoja1!$D$8,IF('Tabla de posibilidad HI'!P11&lt;=Hoja1!$D$7,IF('Tabla de posibilidad Requisitos'!P11=1,IF('Tabla de posibilidad Localizaci'!P11=1,IF('Tabla de posibilidad Agencia'!P11=1,1,0),0),0),0),0)</f>
        <v>0</v>
      </c>
      <c r="Q11">
        <f ca="1">IF('Tabla de posibilidad HG'!Q11&lt;=Hoja1!$D$8,IF('Tabla de posibilidad HI'!Q11&lt;=Hoja1!$D$7,IF('Tabla de posibilidad Requisitos'!Q11=1,IF('Tabla de posibilidad Localizaci'!Q11=1,IF('Tabla de posibilidad Agencia'!Q11=1,1,0),0),0),0),0)</f>
        <v>0</v>
      </c>
      <c r="R11">
        <f ca="1">IF('Tabla de posibilidad HG'!R11&lt;=Hoja1!$D$8,IF('Tabla de posibilidad HI'!R11&lt;=Hoja1!$D$7,IF('Tabla de posibilidad Requisitos'!R11=1,IF('Tabla de posibilidad Localizaci'!R11=1,IF('Tabla de posibilidad Agencia'!R11=1,1,0),0),0),0),0)</f>
        <v>0</v>
      </c>
      <c r="S11">
        <f ca="1">IF('Tabla de posibilidad HG'!S11&lt;=Hoja1!$D$8,IF('Tabla de posibilidad HI'!S11&lt;=Hoja1!$D$7,IF('Tabla de posibilidad Requisitos'!S11=1,IF('Tabla de posibilidad Localizaci'!S11=1,IF('Tabla de posibilidad Agencia'!S11=1,1,0),0),0),0),0)</f>
        <v>0</v>
      </c>
      <c r="T11">
        <f ca="1">IF('Tabla de posibilidad HG'!T11&lt;=Hoja1!$D$8,IF('Tabla de posibilidad HI'!T11&lt;=Hoja1!$D$7,IF('Tabla de posibilidad Requisitos'!T11=1,IF('Tabla de posibilidad Localizaci'!T11=1,IF('Tabla de posibilidad Agencia'!T11=1,1,0),0),0),0),0)</f>
        <v>0</v>
      </c>
      <c r="U11">
        <f ca="1">IF('Tabla de posibilidad HG'!U11&lt;=Hoja1!$D$8,IF('Tabla de posibilidad HI'!U11&lt;=Hoja1!$D$7,IF('Tabla de posibilidad Requisitos'!U11=1,IF('Tabla de posibilidad Localizaci'!U11=1,IF('Tabla de posibilidad Agencia'!U11=1,1,0),0),0),0),0)</f>
        <v>0</v>
      </c>
      <c r="V11">
        <f ca="1">IF('Tabla de posibilidad HG'!V11&lt;=Hoja1!$D$8,IF('Tabla de posibilidad HI'!V11&lt;=Hoja1!$D$7,IF('Tabla de posibilidad Requisitos'!V11=1,IF('Tabla de posibilidad Localizaci'!V11=1,IF('Tabla de posibilidad Agencia'!V11=1,1,0),0),0),0),0)</f>
        <v>0</v>
      </c>
      <c r="W11">
        <f ca="1">IF('Tabla de posibilidad HG'!W11&lt;=Hoja1!$D$8,IF('Tabla de posibilidad HI'!W11&lt;=Hoja1!$D$7,IF('Tabla de posibilidad Requisitos'!W11=1,IF('Tabla de posibilidad Localizaci'!W11=1,IF('Tabla de posibilidad Agencia'!W11=1,1,0),0),0),0),0)</f>
        <v>0</v>
      </c>
      <c r="X11">
        <f ca="1">IF('Tabla de posibilidad HG'!X11&lt;=Hoja1!$D$8,IF('Tabla de posibilidad HI'!X11&lt;=Hoja1!$D$7,IF('Tabla de posibilidad Requisitos'!X11=1,IF('Tabla de posibilidad Localizaci'!X11=1,IF('Tabla de posibilidad Agencia'!X11=1,1,0),0),0),0),0)</f>
        <v>0</v>
      </c>
      <c r="Y11">
        <f ca="1">IF('Tabla de posibilidad HG'!Y11&lt;=Hoja1!$D$8,IF('Tabla de posibilidad HI'!Y11&lt;=Hoja1!$D$7,IF('Tabla de posibilidad Requisitos'!Y11=1,IF('Tabla de posibilidad Localizaci'!Y11=1,IF('Tabla de posibilidad Agencia'!Y11=1,1,0),0),0),0),0)</f>
        <v>0</v>
      </c>
      <c r="Z11">
        <f ca="1">IF('Tabla de posibilidad HG'!Z11&lt;=Hoja1!$D$8,IF('Tabla de posibilidad HI'!Z11&lt;=Hoja1!$D$7,IF('Tabla de posibilidad Requisitos'!Z11=1,IF('Tabla de posibilidad Localizaci'!Z11=1,IF('Tabla de posibilidad Agencia'!Z11=1,1,0),0),0),0),0)</f>
        <v>0</v>
      </c>
      <c r="AA11">
        <f ca="1">IF('Tabla de posibilidad HG'!AA11&lt;=Hoja1!$D$8,IF('Tabla de posibilidad HI'!AA11&lt;=Hoja1!$D$7,IF('Tabla de posibilidad Requisitos'!AA11=1,IF('Tabla de posibilidad Localizaci'!AA11=1,IF('Tabla de posibilidad Agencia'!AA11=1,1,0),0),0),0),0)</f>
        <v>0</v>
      </c>
      <c r="AB11">
        <f ca="1">IF('Tabla de posibilidad HG'!AB11&lt;=Hoja1!$D$8,IF('Tabla de posibilidad HI'!AB11&lt;=Hoja1!$D$7,IF('Tabla de posibilidad Requisitos'!AB11=1,IF('Tabla de posibilidad Localizaci'!AB11=1,IF('Tabla de posibilidad Agencia'!AB11=1,1,0),0),0),0),0)</f>
        <v>0</v>
      </c>
      <c r="AC11">
        <f ca="1">IF('Tabla de posibilidad HG'!AC11&lt;=Hoja1!$D$8,IF('Tabla de posibilidad HI'!AC11&lt;=Hoja1!$D$7,IF('Tabla de posibilidad Requisitos'!AC11=1,IF('Tabla de posibilidad Localizaci'!AC11=1,IF('Tabla de posibilidad Agencia'!AC11=1,1,0),0),0),0),0)</f>
        <v>0</v>
      </c>
      <c r="AD11">
        <f ca="1">IF('Tabla de posibilidad HG'!AD11&lt;=Hoja1!$D$8,IF('Tabla de posibilidad HI'!AD11&lt;=Hoja1!$D$7,IF('Tabla de posibilidad Requisitos'!AD11=1,IF('Tabla de posibilidad Localizaci'!AD11=1,IF('Tabla de posibilidad Agencia'!AD11=1,1,0),0),0),0),0)</f>
        <v>0</v>
      </c>
      <c r="AE11">
        <f ca="1">IF('Tabla de posibilidad HG'!AE11&lt;=Hoja1!$D$8,IF('Tabla de posibilidad HI'!AE11&lt;=Hoja1!$D$7,IF('Tabla de posibilidad Requisitos'!AE11=1,IF('Tabla de posibilidad Localizaci'!AE11=1,IF('Tabla de posibilidad Agencia'!AE11=1,1,0),0),0),0),0)</f>
        <v>0</v>
      </c>
      <c r="AF11">
        <f ca="1">IF('Tabla de posibilidad HG'!AF11&lt;=Hoja1!$D$8,IF('Tabla de posibilidad HI'!AF11&lt;=Hoja1!$D$7,IF('Tabla de posibilidad Requisitos'!AF11=1,IF('Tabla de posibilidad Localizaci'!AF11=1,IF('Tabla de posibilidad Agencia'!AF11=1,1,0),0),0),0),0)</f>
        <v>0</v>
      </c>
      <c r="AG11">
        <f ca="1">IF('Tabla de posibilidad HG'!AG11&lt;=Hoja1!$D$8,IF('Tabla de posibilidad HI'!AG11&lt;=Hoja1!$D$7,IF('Tabla de posibilidad Requisitos'!AG11=1,IF('Tabla de posibilidad Localizaci'!AG11=1,IF('Tabla de posibilidad Agencia'!AG11=1,1,0),0),0),0),0)</f>
        <v>0</v>
      </c>
      <c r="AH11">
        <f ca="1">IF('Tabla de posibilidad HG'!AH11&lt;=Hoja1!$D$8,IF('Tabla de posibilidad HI'!AH11&lt;=Hoja1!$D$7,IF('Tabla de posibilidad Requisitos'!AH11=1,IF('Tabla de posibilidad Localizaci'!AH11=1,IF('Tabla de posibilidad Agencia'!AH11=1,1,0),0),0),0),0)</f>
        <v>0</v>
      </c>
      <c r="AI11">
        <f ca="1">IF('Tabla de posibilidad HG'!AI11&lt;=Hoja1!$D$8,IF('Tabla de posibilidad HI'!AI11&lt;=Hoja1!$D$7,IF('Tabla de posibilidad Requisitos'!AI11=1,IF('Tabla de posibilidad Localizaci'!AI11=1,IF('Tabla de posibilidad Agencia'!AI11=1,1,0),0),0),0),0)</f>
        <v>0</v>
      </c>
      <c r="AJ11">
        <f ca="1">IF('Tabla de posibilidad HG'!AJ11&lt;=Hoja1!$D$8,IF('Tabla de posibilidad HI'!AJ11&lt;=Hoja1!$D$7,IF('Tabla de posibilidad Requisitos'!AJ11=1,IF('Tabla de posibilidad Localizaci'!AJ11=1,IF('Tabla de posibilidad Agencia'!AJ11=1,1,0),0),0),0),0)</f>
        <v>0</v>
      </c>
      <c r="AK11">
        <f ca="1">IF('Tabla de posibilidad HG'!AK11&lt;=Hoja1!$D$8,IF('Tabla de posibilidad HI'!AK11&lt;=Hoja1!$D$7,IF('Tabla de posibilidad Requisitos'!AK11=1,IF('Tabla de posibilidad Localizaci'!AK11=1,IF('Tabla de posibilidad Agencia'!AK11=1,1,0),0),0),0),0)</f>
        <v>0</v>
      </c>
      <c r="AL11">
        <f ca="1">IF('Tabla de posibilidad HG'!AL11&lt;=Hoja1!$D$8,IF('Tabla de posibilidad HI'!AL11&lt;=Hoja1!$D$7,IF('Tabla de posibilidad Requisitos'!AL11=1,IF('Tabla de posibilidad Localizaci'!AL11=1,IF('Tabla de posibilidad Agencia'!AL11=1,1,0),0),0),0),0)</f>
        <v>0</v>
      </c>
      <c r="AM11">
        <f ca="1">IF('Tabla de posibilidad HG'!AM11&lt;=Hoja1!$D$8,IF('Tabla de posibilidad HI'!AM11&lt;=Hoja1!$D$7,IF('Tabla de posibilidad Requisitos'!AM11=1,IF('Tabla de posibilidad Localizaci'!AM11=1,IF('Tabla de posibilidad Agencia'!AM11=1,1,0),0),0),0),0)</f>
        <v>0</v>
      </c>
      <c r="AN11">
        <f ca="1">IF('Tabla de posibilidad HG'!AN11&lt;=Hoja1!$D$8,IF('Tabla de posibilidad HI'!AN11&lt;=Hoja1!$D$7,IF('Tabla de posibilidad Requisitos'!AN11=1,IF('Tabla de posibilidad Localizaci'!AN11=1,IF('Tabla de posibilidad Agencia'!AN11=1,1,0),0),0),0),0)</f>
        <v>0</v>
      </c>
      <c r="AO11">
        <f ca="1">IF('Tabla de posibilidad HG'!AO11&lt;=Hoja1!$D$8,IF('Tabla de posibilidad HI'!AO11&lt;=Hoja1!$D$7,IF('Tabla de posibilidad Requisitos'!AO11=1,IF('Tabla de posibilidad Localizaci'!AO11=1,IF('Tabla de posibilidad Agencia'!AO11=1,1,0),0),0),0),0)</f>
        <v>0</v>
      </c>
      <c r="AP11">
        <f ca="1">IF('Tabla de posibilidad HG'!AP11&lt;=Hoja1!$D$8,IF('Tabla de posibilidad HI'!AP11&lt;=Hoja1!$D$7,IF('Tabla de posibilidad Requisitos'!AP11=1,IF('Tabla de posibilidad Localizaci'!AP11=1,IF('Tabla de posibilidad Agencia'!AP11=1,1,0),0),0),0),0)</f>
        <v>0</v>
      </c>
      <c r="AQ11">
        <f ca="1">IF('Tabla de posibilidad HG'!AQ11&lt;=Hoja1!$D$8,IF('Tabla de posibilidad HI'!AQ11&lt;=Hoja1!$D$7,IF('Tabla de posibilidad Requisitos'!AQ11=1,IF('Tabla de posibilidad Localizaci'!AQ11=1,IF('Tabla de posibilidad Agencia'!AQ11=1,1,0),0),0),0),0)</f>
        <v>0</v>
      </c>
      <c r="AR11">
        <f ca="1">IF('Tabla de posibilidad HG'!AR11&lt;=Hoja1!$D$8,IF('Tabla de posibilidad HI'!AR11&lt;=Hoja1!$D$7,IF('Tabla de posibilidad Requisitos'!AR11=1,IF('Tabla de posibilidad Localizaci'!AR11=1,IF('Tabla de posibilidad Agencia'!AR11=1,1,0),0),0),0),0)</f>
        <v>0</v>
      </c>
      <c r="AS11">
        <f ca="1">IF('Tabla de posibilidad HG'!AS11&lt;=Hoja1!$D$8,IF('Tabla de posibilidad HI'!AS11&lt;=Hoja1!$D$7,IF('Tabla de posibilidad Requisitos'!AS11=1,IF('Tabla de posibilidad Localizaci'!AS11=1,IF('Tabla de posibilidad Agencia'!AS11=1,1,0),0),0),0),0)</f>
        <v>0</v>
      </c>
      <c r="AT11">
        <f ca="1">IF('Tabla de posibilidad HG'!AT11&lt;=Hoja1!$D$8,IF('Tabla de posibilidad HI'!AT11&lt;=Hoja1!$D$7,IF('Tabla de posibilidad Requisitos'!AT11=1,IF('Tabla de posibilidad Localizaci'!AT11=1,IF('Tabla de posibilidad Agencia'!AT11=1,1,0),0),0),0),0)</f>
        <v>0</v>
      </c>
      <c r="AU11">
        <f ca="1">IF('Tabla de posibilidad HG'!AU11&lt;=Hoja1!$D$8,IF('Tabla de posibilidad HI'!AU11&lt;=Hoja1!$D$7,IF('Tabla de posibilidad Requisitos'!AU11=1,IF('Tabla de posibilidad Localizaci'!AU11=1,IF('Tabla de posibilidad Agencia'!AU11=1,1,0),0),0),0),0)</f>
        <v>0</v>
      </c>
      <c r="AV11">
        <f ca="1">IF('Tabla de posibilidad HG'!AV11&lt;=Hoja1!$D$8,IF('Tabla de posibilidad HI'!AV11&lt;=Hoja1!$D$7,IF('Tabla de posibilidad Requisitos'!AV11=1,IF('Tabla de posibilidad Localizaci'!AV11=1,IF('Tabla de posibilidad Agencia'!AV11=1,1,0),0),0),0),0)</f>
        <v>0</v>
      </c>
      <c r="AW11">
        <f ca="1">IF('Tabla de posibilidad HG'!AW11&lt;=Hoja1!$D$8,IF('Tabla de posibilidad HI'!AW11&lt;=Hoja1!$D$7,IF('Tabla de posibilidad Requisitos'!AW11=1,IF('Tabla de posibilidad Localizaci'!AW11=1,IF('Tabla de posibilidad Agencia'!AW11=1,1,0),0),0),0),0)</f>
        <v>0</v>
      </c>
      <c r="AX11">
        <f ca="1">IF('Tabla de posibilidad HG'!AX11&lt;=Hoja1!$D$8,IF('Tabla de posibilidad HI'!AX11&lt;=Hoja1!$D$7,IF('Tabla de posibilidad Requisitos'!AX11=1,IF('Tabla de posibilidad Localizaci'!AX11=1,IF('Tabla de posibilidad Agencia'!AX11=1,1,0),0),0),0),0)</f>
        <v>0</v>
      </c>
      <c r="AY11">
        <f ca="1">IF('Tabla de posibilidad HG'!AY11&lt;=Hoja1!$D$8,IF('Tabla de posibilidad HI'!AY11&lt;=Hoja1!$D$7,IF('Tabla de posibilidad Requisitos'!AY11=1,IF('Tabla de posibilidad Localizaci'!AY11=1,IF('Tabla de posibilidad Agencia'!AY11=1,1,0),0),0),0),0)</f>
        <v>0</v>
      </c>
      <c r="AZ11">
        <f ca="1">IF('Tabla de posibilidad HG'!AZ11&lt;=Hoja1!$D$8,IF('Tabla de posibilidad HI'!AZ11&lt;=Hoja1!$D$7,IF('Tabla de posibilidad Requisitos'!AZ11=1,IF('Tabla de posibilidad Localizaci'!AZ11=1,IF('Tabla de posibilidad Agencia'!AZ11=1,1,0),0),0),0),0)</f>
        <v>0</v>
      </c>
      <c r="BA11">
        <f ca="1">IF('Tabla de posibilidad HG'!BA11&lt;=Hoja1!$D$8,IF('Tabla de posibilidad HI'!BA11&lt;=Hoja1!$D$7,IF('Tabla de posibilidad Requisitos'!BA11=1,IF('Tabla de posibilidad Localizaci'!BA11=1,IF('Tabla de posibilidad Agencia'!BA11=1,1,0),0),0),0),0)</f>
        <v>0</v>
      </c>
      <c r="BB11">
        <f ca="1">IF('Tabla de posibilidad HG'!BB11&lt;=Hoja1!$D$8,IF('Tabla de posibilidad HI'!BB11&lt;=Hoja1!$D$7,IF('Tabla de posibilidad Requisitos'!BB11=1,IF('Tabla de posibilidad Localizaci'!BB11=1,IF('Tabla de posibilidad Agencia'!BB11=1,1,0),0),0),0),0)</f>
        <v>0</v>
      </c>
      <c r="BC11">
        <f ca="1">IF('Tabla de posibilidad HG'!BC11&lt;=Hoja1!$D$8,IF('Tabla de posibilidad HI'!BC11&lt;=Hoja1!$D$7,IF('Tabla de posibilidad Requisitos'!BC11=1,IF('Tabla de posibilidad Localizaci'!BC11=1,IF('Tabla de posibilidad Agencia'!BC11=1,1,0),0),0),0),0)</f>
        <v>0</v>
      </c>
      <c r="BD11">
        <f ca="1">IF('Tabla de posibilidad HG'!BD11&lt;=Hoja1!$D$8,IF('Tabla de posibilidad HI'!BD11&lt;=Hoja1!$D$7,IF('Tabla de posibilidad Requisitos'!BD11=1,IF('Tabla de posibilidad Localizaci'!BD11=1,IF('Tabla de posibilidad Agencia'!BD11=1,1,0),0),0),0),0)</f>
        <v>0</v>
      </c>
      <c r="BE11">
        <f ca="1">IF('Tabla de posibilidad HG'!BE11&lt;=Hoja1!$D$8,IF('Tabla de posibilidad HI'!BE11&lt;=Hoja1!$D$7,IF('Tabla de posibilidad Requisitos'!BE11=1,IF('Tabla de posibilidad Localizaci'!BE11=1,IF('Tabla de posibilidad Agencia'!BE11=1,1,0),0),0),0),0)</f>
        <v>0</v>
      </c>
      <c r="BF11">
        <f ca="1">IF('Tabla de posibilidad HG'!BF11&lt;=Hoja1!$D$8,IF('Tabla de posibilidad HI'!BF11&lt;=Hoja1!$D$7,IF('Tabla de posibilidad Requisitos'!BF11=1,IF('Tabla de posibilidad Localizaci'!BF11=1,IF('Tabla de posibilidad Agencia'!BF11=1,1,0),0),0),0),0)</f>
        <v>0</v>
      </c>
      <c r="BG11">
        <f ca="1">IF('Tabla de posibilidad HG'!BG11&lt;=Hoja1!$D$8,IF('Tabla de posibilidad HI'!BG11&lt;=Hoja1!$D$7,IF('Tabla de posibilidad Requisitos'!BG11=1,IF('Tabla de posibilidad Localizaci'!BG11=1,IF('Tabla de posibilidad Agencia'!BG11=1,1,0),0),0),0),0)</f>
        <v>0</v>
      </c>
      <c r="BH11">
        <f ca="1">IF('Tabla de posibilidad HG'!BH11&lt;=Hoja1!$D$8,IF('Tabla de posibilidad HI'!BH11&lt;=Hoja1!$D$7,IF('Tabla de posibilidad Requisitos'!BH11=1,IF('Tabla de posibilidad Localizaci'!BH11=1,IF('Tabla de posibilidad Agencia'!BH11=1,1,0),0),0),0),0)</f>
        <v>0</v>
      </c>
      <c r="BI11">
        <f ca="1">IF('Tabla de posibilidad HG'!BI11&lt;=Hoja1!$D$8,IF('Tabla de posibilidad HI'!BI11&lt;=Hoja1!$D$7,IF('Tabla de posibilidad Requisitos'!BI11=1,IF('Tabla de posibilidad Localizaci'!BI11=1,IF('Tabla de posibilidad Agencia'!BI11=1,1,0),0),0),0),0)</f>
        <v>0</v>
      </c>
    </row>
    <row r="12" spans="1:61" x14ac:dyDescent="0.25">
      <c r="A12" t="s">
        <v>86</v>
      </c>
      <c r="C12">
        <f ca="1">IF('Tabla de posibilidad HG'!C12&lt;=Hoja1!$D$8,IF('Tabla de posibilidad HI'!C12&lt;=Hoja1!$D$7,IF('Tabla de posibilidad Requisitos'!C12=1,IF('Tabla de posibilidad Localizaci'!C12=1,IF('Tabla de posibilidad Agencia'!C12=1,1,0),0),0),0),0)</f>
        <v>0</v>
      </c>
      <c r="D12">
        <f ca="1">IF('Tabla de posibilidad HG'!D12&lt;=Hoja1!$D$8,IF('Tabla de posibilidad HI'!D12&lt;=Hoja1!$D$7,IF('Tabla de posibilidad Requisitos'!D12=1,IF('Tabla de posibilidad Localizaci'!D12=1,IF('Tabla de posibilidad Agencia'!D12=1,1,0),0),0),0),0)</f>
        <v>0</v>
      </c>
      <c r="E12">
        <f ca="1">IF('Tabla de posibilidad HG'!E12&lt;=Hoja1!$D$8,IF('Tabla de posibilidad HI'!E12&lt;=Hoja1!$D$7,IF('Tabla de posibilidad Requisitos'!E12=1,IF('Tabla de posibilidad Localizaci'!E12=1,IF('Tabla de posibilidad Agencia'!E12=1,1,0),0),0),0),0)</f>
        <v>0</v>
      </c>
      <c r="F12">
        <f ca="1">IF('Tabla de posibilidad HG'!F12&lt;=Hoja1!$D$8,IF('Tabla de posibilidad HI'!F12&lt;=Hoja1!$D$7,IF('Tabla de posibilidad Requisitos'!F12=1,IF('Tabla de posibilidad Localizaci'!F12=1,IF('Tabla de posibilidad Agencia'!F12=1,1,0),0),0),0),0)</f>
        <v>0</v>
      </c>
      <c r="G12">
        <f ca="1">IF('Tabla de posibilidad HG'!G12&lt;=Hoja1!$D$8,IF('Tabla de posibilidad HI'!G12&lt;=Hoja1!$D$7,IF('Tabla de posibilidad Requisitos'!G12=1,IF('Tabla de posibilidad Localizaci'!G12=1,IF('Tabla de posibilidad Agencia'!G12=1,1,0),0),0),0),0)</f>
        <v>0</v>
      </c>
      <c r="H12">
        <f ca="1">IF('Tabla de posibilidad HG'!H12&lt;=Hoja1!$D$8,IF('Tabla de posibilidad HI'!H12&lt;=Hoja1!$D$7,IF('Tabla de posibilidad Requisitos'!H12=1,IF('Tabla de posibilidad Localizaci'!H12=1,IF('Tabla de posibilidad Agencia'!H12=1,1,0),0),0),0),0)</f>
        <v>0</v>
      </c>
      <c r="I12">
        <f ca="1">IF('Tabla de posibilidad HG'!I12&lt;=Hoja1!$D$8,IF('Tabla de posibilidad HI'!I12&lt;=Hoja1!$D$7,IF('Tabla de posibilidad Requisitos'!I12=1,IF('Tabla de posibilidad Localizaci'!I12=1,IF('Tabla de posibilidad Agencia'!I12=1,1,0),0),0),0),0)</f>
        <v>0</v>
      </c>
      <c r="J12">
        <f ca="1">IF('Tabla de posibilidad HG'!J12&lt;=Hoja1!$D$8,IF('Tabla de posibilidad HI'!J12&lt;=Hoja1!$D$7,IF('Tabla de posibilidad Requisitos'!J12=1,IF('Tabla de posibilidad Localizaci'!J12=1,IF('Tabla de posibilidad Agencia'!J12=1,1,0),0),0),0),0)</f>
        <v>0</v>
      </c>
      <c r="K12">
        <f ca="1">IF('Tabla de posibilidad HG'!K12&lt;=Hoja1!$D$8,IF('Tabla de posibilidad HI'!K12&lt;=Hoja1!$D$7,IF('Tabla de posibilidad Requisitos'!K12=1,IF('Tabla de posibilidad Localizaci'!K12=1,IF('Tabla de posibilidad Agencia'!K12=1,1,0),0),0),0),0)</f>
        <v>0</v>
      </c>
      <c r="L12">
        <f ca="1">IF('Tabla de posibilidad HG'!L12&lt;=Hoja1!$D$8,IF('Tabla de posibilidad HI'!L12&lt;=Hoja1!$D$7,IF('Tabla de posibilidad Requisitos'!L12=1,IF('Tabla de posibilidad Localizaci'!L12=1,IF('Tabla de posibilidad Agencia'!L12=1,1,0),0),0),0),0)</f>
        <v>0</v>
      </c>
      <c r="M12">
        <f ca="1">IF('Tabla de posibilidad HG'!M12&lt;=Hoja1!$D$8,IF('Tabla de posibilidad HI'!M12&lt;=Hoja1!$D$7,IF('Tabla de posibilidad Requisitos'!M12=1,IF('Tabla de posibilidad Localizaci'!M12=1,IF('Tabla de posibilidad Agencia'!M12=1,1,0),0),0),0),0)</f>
        <v>0</v>
      </c>
      <c r="N12">
        <f ca="1">IF('Tabla de posibilidad HG'!N12&lt;=Hoja1!$D$8,IF('Tabla de posibilidad HI'!N12&lt;=Hoja1!$D$7,IF('Tabla de posibilidad Requisitos'!N12=1,IF('Tabla de posibilidad Localizaci'!N12=1,IF('Tabla de posibilidad Agencia'!N12=1,1,0),0),0),0),0)</f>
        <v>0</v>
      </c>
      <c r="O12">
        <f ca="1">IF('Tabla de posibilidad HG'!O12&lt;=Hoja1!$D$8,IF('Tabla de posibilidad HI'!O12&lt;=Hoja1!$D$7,IF('Tabla de posibilidad Requisitos'!O12=1,IF('Tabla de posibilidad Localizaci'!O12=1,IF('Tabla de posibilidad Agencia'!O12=1,1,0),0),0),0),0)</f>
        <v>0</v>
      </c>
      <c r="P12">
        <f ca="1">IF('Tabla de posibilidad HG'!P12&lt;=Hoja1!$D$8,IF('Tabla de posibilidad HI'!P12&lt;=Hoja1!$D$7,IF('Tabla de posibilidad Requisitos'!P12=1,IF('Tabla de posibilidad Localizaci'!P12=1,IF('Tabla de posibilidad Agencia'!P12=1,1,0),0),0),0),0)</f>
        <v>0</v>
      </c>
      <c r="Q12">
        <f ca="1">IF('Tabla de posibilidad HG'!Q12&lt;=Hoja1!$D$8,IF('Tabla de posibilidad HI'!Q12&lt;=Hoja1!$D$7,IF('Tabla de posibilidad Requisitos'!Q12=1,IF('Tabla de posibilidad Localizaci'!Q12=1,IF('Tabla de posibilidad Agencia'!Q12=1,1,0),0),0),0),0)</f>
        <v>0</v>
      </c>
      <c r="R12">
        <f ca="1">IF('Tabla de posibilidad HG'!R12&lt;=Hoja1!$D$8,IF('Tabla de posibilidad HI'!R12&lt;=Hoja1!$D$7,IF('Tabla de posibilidad Requisitos'!R12=1,IF('Tabla de posibilidad Localizaci'!R12=1,IF('Tabla de posibilidad Agencia'!R12=1,1,0),0),0),0),0)</f>
        <v>0</v>
      </c>
      <c r="S12">
        <f ca="1">IF('Tabla de posibilidad HG'!S12&lt;=Hoja1!$D$8,IF('Tabla de posibilidad HI'!S12&lt;=Hoja1!$D$7,IF('Tabla de posibilidad Requisitos'!S12=1,IF('Tabla de posibilidad Localizaci'!S12=1,IF('Tabla de posibilidad Agencia'!S12=1,1,0),0),0),0),0)</f>
        <v>0</v>
      </c>
      <c r="T12">
        <f ca="1">IF('Tabla de posibilidad HG'!T12&lt;=Hoja1!$D$8,IF('Tabla de posibilidad HI'!T12&lt;=Hoja1!$D$7,IF('Tabla de posibilidad Requisitos'!T12=1,IF('Tabla de posibilidad Localizaci'!T12=1,IF('Tabla de posibilidad Agencia'!T12=1,1,0),0),0),0),0)</f>
        <v>0</v>
      </c>
      <c r="U12">
        <f ca="1">IF('Tabla de posibilidad HG'!U12&lt;=Hoja1!$D$8,IF('Tabla de posibilidad HI'!U12&lt;=Hoja1!$D$7,IF('Tabla de posibilidad Requisitos'!U12=1,IF('Tabla de posibilidad Localizaci'!U12=1,IF('Tabla de posibilidad Agencia'!U12=1,1,0),0),0),0),0)</f>
        <v>0</v>
      </c>
      <c r="V12">
        <f ca="1">IF('Tabla de posibilidad HG'!V12&lt;=Hoja1!$D$8,IF('Tabla de posibilidad HI'!V12&lt;=Hoja1!$D$7,IF('Tabla de posibilidad Requisitos'!V12=1,IF('Tabla de posibilidad Localizaci'!V12=1,IF('Tabla de posibilidad Agencia'!V12=1,1,0),0),0),0),0)</f>
        <v>0</v>
      </c>
      <c r="W12">
        <f ca="1">IF('Tabla de posibilidad HG'!W12&lt;=Hoja1!$D$8,IF('Tabla de posibilidad HI'!W12&lt;=Hoja1!$D$7,IF('Tabla de posibilidad Requisitos'!W12=1,IF('Tabla de posibilidad Localizaci'!W12=1,IF('Tabla de posibilidad Agencia'!W12=1,1,0),0),0),0),0)</f>
        <v>0</v>
      </c>
      <c r="X12">
        <f ca="1">IF('Tabla de posibilidad HG'!X12&lt;=Hoja1!$D$8,IF('Tabla de posibilidad HI'!X12&lt;=Hoja1!$D$7,IF('Tabla de posibilidad Requisitos'!X12=1,IF('Tabla de posibilidad Localizaci'!X12=1,IF('Tabla de posibilidad Agencia'!X12=1,1,0),0),0),0),0)</f>
        <v>0</v>
      </c>
      <c r="Y12">
        <f ca="1">IF('Tabla de posibilidad HG'!Y12&lt;=Hoja1!$D$8,IF('Tabla de posibilidad HI'!Y12&lt;=Hoja1!$D$7,IF('Tabla de posibilidad Requisitos'!Y12=1,IF('Tabla de posibilidad Localizaci'!Y12=1,IF('Tabla de posibilidad Agencia'!Y12=1,1,0),0),0),0),0)</f>
        <v>0</v>
      </c>
      <c r="Z12">
        <f ca="1">IF('Tabla de posibilidad HG'!Z12&lt;=Hoja1!$D$8,IF('Tabla de posibilidad HI'!Z12&lt;=Hoja1!$D$7,IF('Tabla de posibilidad Requisitos'!Z12=1,IF('Tabla de posibilidad Localizaci'!Z12=1,IF('Tabla de posibilidad Agencia'!Z12=1,1,0),0),0),0),0)</f>
        <v>0</v>
      </c>
      <c r="AA12">
        <f ca="1">IF('Tabla de posibilidad HG'!AA12&lt;=Hoja1!$D$8,IF('Tabla de posibilidad HI'!AA12&lt;=Hoja1!$D$7,IF('Tabla de posibilidad Requisitos'!AA12=1,IF('Tabla de posibilidad Localizaci'!AA12=1,IF('Tabla de posibilidad Agencia'!AA12=1,1,0),0),0),0),0)</f>
        <v>0</v>
      </c>
      <c r="AB12">
        <f ca="1">IF('Tabla de posibilidad HG'!AB12&lt;=Hoja1!$D$8,IF('Tabla de posibilidad HI'!AB12&lt;=Hoja1!$D$7,IF('Tabla de posibilidad Requisitos'!AB12=1,IF('Tabla de posibilidad Localizaci'!AB12=1,IF('Tabla de posibilidad Agencia'!AB12=1,1,0),0),0),0),0)</f>
        <v>0</v>
      </c>
      <c r="AC12">
        <f ca="1">IF('Tabla de posibilidad HG'!AC12&lt;=Hoja1!$D$8,IF('Tabla de posibilidad HI'!AC12&lt;=Hoja1!$D$7,IF('Tabla de posibilidad Requisitos'!AC12=1,IF('Tabla de posibilidad Localizaci'!AC12=1,IF('Tabla de posibilidad Agencia'!AC12=1,1,0),0),0),0),0)</f>
        <v>0</v>
      </c>
      <c r="AD12">
        <f ca="1">IF('Tabla de posibilidad HG'!AD12&lt;=Hoja1!$D$8,IF('Tabla de posibilidad HI'!AD12&lt;=Hoja1!$D$7,IF('Tabla de posibilidad Requisitos'!AD12=1,IF('Tabla de posibilidad Localizaci'!AD12=1,IF('Tabla de posibilidad Agencia'!AD12=1,1,0),0),0),0),0)</f>
        <v>0</v>
      </c>
      <c r="AE12">
        <f ca="1">IF('Tabla de posibilidad HG'!AE12&lt;=Hoja1!$D$8,IF('Tabla de posibilidad HI'!AE12&lt;=Hoja1!$D$7,IF('Tabla de posibilidad Requisitos'!AE12=1,IF('Tabla de posibilidad Localizaci'!AE12=1,IF('Tabla de posibilidad Agencia'!AE12=1,1,0),0),0),0),0)</f>
        <v>0</v>
      </c>
      <c r="AF12">
        <f ca="1">IF('Tabla de posibilidad HG'!AF12&lt;=Hoja1!$D$8,IF('Tabla de posibilidad HI'!AF12&lt;=Hoja1!$D$7,IF('Tabla de posibilidad Requisitos'!AF12=1,IF('Tabla de posibilidad Localizaci'!AF12=1,IF('Tabla de posibilidad Agencia'!AF12=1,1,0),0),0),0),0)</f>
        <v>0</v>
      </c>
      <c r="AG12">
        <f ca="1">IF('Tabla de posibilidad HG'!AG12&lt;=Hoja1!$D$8,IF('Tabla de posibilidad HI'!AG12&lt;=Hoja1!$D$7,IF('Tabla de posibilidad Requisitos'!AG12=1,IF('Tabla de posibilidad Localizaci'!AG12=1,IF('Tabla de posibilidad Agencia'!AG12=1,1,0),0),0),0),0)</f>
        <v>0</v>
      </c>
      <c r="AH12">
        <f ca="1">IF('Tabla de posibilidad HG'!AH12&lt;=Hoja1!$D$8,IF('Tabla de posibilidad HI'!AH12&lt;=Hoja1!$D$7,IF('Tabla de posibilidad Requisitos'!AH12=1,IF('Tabla de posibilidad Localizaci'!AH12=1,IF('Tabla de posibilidad Agencia'!AH12=1,1,0),0),0),0),0)</f>
        <v>0</v>
      </c>
      <c r="AI12">
        <f ca="1">IF('Tabla de posibilidad HG'!AI12&lt;=Hoja1!$D$8,IF('Tabla de posibilidad HI'!AI12&lt;=Hoja1!$D$7,IF('Tabla de posibilidad Requisitos'!AI12=1,IF('Tabla de posibilidad Localizaci'!AI12=1,IF('Tabla de posibilidad Agencia'!AI12=1,1,0),0),0),0),0)</f>
        <v>0</v>
      </c>
      <c r="AJ12">
        <f ca="1">IF('Tabla de posibilidad HG'!AJ12&lt;=Hoja1!$D$8,IF('Tabla de posibilidad HI'!AJ12&lt;=Hoja1!$D$7,IF('Tabla de posibilidad Requisitos'!AJ12=1,IF('Tabla de posibilidad Localizaci'!AJ12=1,IF('Tabla de posibilidad Agencia'!AJ12=1,1,0),0),0),0),0)</f>
        <v>0</v>
      </c>
      <c r="AK12">
        <f ca="1">IF('Tabla de posibilidad HG'!AK12&lt;=Hoja1!$D$8,IF('Tabla de posibilidad HI'!AK12&lt;=Hoja1!$D$7,IF('Tabla de posibilidad Requisitos'!AK12=1,IF('Tabla de posibilidad Localizaci'!AK12=1,IF('Tabla de posibilidad Agencia'!AK12=1,1,0),0),0),0),0)</f>
        <v>0</v>
      </c>
      <c r="AL12">
        <f ca="1">IF('Tabla de posibilidad HG'!AL12&lt;=Hoja1!$D$8,IF('Tabla de posibilidad HI'!AL12&lt;=Hoja1!$D$7,IF('Tabla de posibilidad Requisitos'!AL12=1,IF('Tabla de posibilidad Localizaci'!AL12=1,IF('Tabla de posibilidad Agencia'!AL12=1,1,0),0),0),0),0)</f>
        <v>0</v>
      </c>
      <c r="AM12">
        <f ca="1">IF('Tabla de posibilidad HG'!AM12&lt;=Hoja1!$D$8,IF('Tabla de posibilidad HI'!AM12&lt;=Hoja1!$D$7,IF('Tabla de posibilidad Requisitos'!AM12=1,IF('Tabla de posibilidad Localizaci'!AM12=1,IF('Tabla de posibilidad Agencia'!AM12=1,1,0),0),0),0),0)</f>
        <v>0</v>
      </c>
      <c r="AN12">
        <f ca="1">IF('Tabla de posibilidad HG'!AN12&lt;=Hoja1!$D$8,IF('Tabla de posibilidad HI'!AN12&lt;=Hoja1!$D$7,IF('Tabla de posibilidad Requisitos'!AN12=1,IF('Tabla de posibilidad Localizaci'!AN12=1,IF('Tabla de posibilidad Agencia'!AN12=1,1,0),0),0),0),0)</f>
        <v>0</v>
      </c>
      <c r="AO12">
        <f ca="1">IF('Tabla de posibilidad HG'!AO12&lt;=Hoja1!$D$8,IF('Tabla de posibilidad HI'!AO12&lt;=Hoja1!$D$7,IF('Tabla de posibilidad Requisitos'!AO12=1,IF('Tabla de posibilidad Localizaci'!AO12=1,IF('Tabla de posibilidad Agencia'!AO12=1,1,0),0),0),0),0)</f>
        <v>0</v>
      </c>
      <c r="AP12">
        <f ca="1">IF('Tabla de posibilidad HG'!AP12&lt;=Hoja1!$D$8,IF('Tabla de posibilidad HI'!AP12&lt;=Hoja1!$D$7,IF('Tabla de posibilidad Requisitos'!AP12=1,IF('Tabla de posibilidad Localizaci'!AP12=1,IF('Tabla de posibilidad Agencia'!AP12=1,1,0),0),0),0),0)</f>
        <v>0</v>
      </c>
      <c r="AQ12">
        <f ca="1">IF('Tabla de posibilidad HG'!AQ12&lt;=Hoja1!$D$8,IF('Tabla de posibilidad HI'!AQ12&lt;=Hoja1!$D$7,IF('Tabla de posibilidad Requisitos'!AQ12=1,IF('Tabla de posibilidad Localizaci'!AQ12=1,IF('Tabla de posibilidad Agencia'!AQ12=1,1,0),0),0),0),0)</f>
        <v>0</v>
      </c>
      <c r="AR12">
        <f ca="1">IF('Tabla de posibilidad HG'!AR12&lt;=Hoja1!$D$8,IF('Tabla de posibilidad HI'!AR12&lt;=Hoja1!$D$7,IF('Tabla de posibilidad Requisitos'!AR12=1,IF('Tabla de posibilidad Localizaci'!AR12=1,IF('Tabla de posibilidad Agencia'!AR12=1,1,0),0),0),0),0)</f>
        <v>0</v>
      </c>
      <c r="AS12">
        <f ca="1">IF('Tabla de posibilidad HG'!AS12&lt;=Hoja1!$D$8,IF('Tabla de posibilidad HI'!AS12&lt;=Hoja1!$D$7,IF('Tabla de posibilidad Requisitos'!AS12=1,IF('Tabla de posibilidad Localizaci'!AS12=1,IF('Tabla de posibilidad Agencia'!AS12=1,1,0),0),0),0),0)</f>
        <v>0</v>
      </c>
      <c r="AT12">
        <f ca="1">IF('Tabla de posibilidad HG'!AT12&lt;=Hoja1!$D$8,IF('Tabla de posibilidad HI'!AT12&lt;=Hoja1!$D$7,IF('Tabla de posibilidad Requisitos'!AT12=1,IF('Tabla de posibilidad Localizaci'!AT12=1,IF('Tabla de posibilidad Agencia'!AT12=1,1,0),0),0),0),0)</f>
        <v>0</v>
      </c>
      <c r="AU12">
        <f ca="1">IF('Tabla de posibilidad HG'!AU12&lt;=Hoja1!$D$8,IF('Tabla de posibilidad HI'!AU12&lt;=Hoja1!$D$7,IF('Tabla de posibilidad Requisitos'!AU12=1,IF('Tabla de posibilidad Localizaci'!AU12=1,IF('Tabla de posibilidad Agencia'!AU12=1,1,0),0),0),0),0)</f>
        <v>0</v>
      </c>
      <c r="AV12">
        <f ca="1">IF('Tabla de posibilidad HG'!AV12&lt;=Hoja1!$D$8,IF('Tabla de posibilidad HI'!AV12&lt;=Hoja1!$D$7,IF('Tabla de posibilidad Requisitos'!AV12=1,IF('Tabla de posibilidad Localizaci'!AV12=1,IF('Tabla de posibilidad Agencia'!AV12=1,1,0),0),0),0),0)</f>
        <v>0</v>
      </c>
      <c r="AW12">
        <f ca="1">IF('Tabla de posibilidad HG'!AW12&lt;=Hoja1!$D$8,IF('Tabla de posibilidad HI'!AW12&lt;=Hoja1!$D$7,IF('Tabla de posibilidad Requisitos'!AW12=1,IF('Tabla de posibilidad Localizaci'!AW12=1,IF('Tabla de posibilidad Agencia'!AW12=1,1,0),0),0),0),0)</f>
        <v>0</v>
      </c>
      <c r="AX12">
        <f ca="1">IF('Tabla de posibilidad HG'!AX12&lt;=Hoja1!$D$8,IF('Tabla de posibilidad HI'!AX12&lt;=Hoja1!$D$7,IF('Tabla de posibilidad Requisitos'!AX12=1,IF('Tabla de posibilidad Localizaci'!AX12=1,IF('Tabla de posibilidad Agencia'!AX12=1,1,0),0),0),0),0)</f>
        <v>0</v>
      </c>
      <c r="AY12">
        <f ca="1">IF('Tabla de posibilidad HG'!AY12&lt;=Hoja1!$D$8,IF('Tabla de posibilidad HI'!AY12&lt;=Hoja1!$D$7,IF('Tabla de posibilidad Requisitos'!AY12=1,IF('Tabla de posibilidad Localizaci'!AY12=1,IF('Tabla de posibilidad Agencia'!AY12=1,1,0),0),0),0),0)</f>
        <v>0</v>
      </c>
      <c r="AZ12">
        <f ca="1">IF('Tabla de posibilidad HG'!AZ12&lt;=Hoja1!$D$8,IF('Tabla de posibilidad HI'!AZ12&lt;=Hoja1!$D$7,IF('Tabla de posibilidad Requisitos'!AZ12=1,IF('Tabla de posibilidad Localizaci'!AZ12=1,IF('Tabla de posibilidad Agencia'!AZ12=1,1,0),0),0),0),0)</f>
        <v>0</v>
      </c>
      <c r="BA12">
        <f ca="1">IF('Tabla de posibilidad HG'!BA12&lt;=Hoja1!$D$8,IF('Tabla de posibilidad HI'!BA12&lt;=Hoja1!$D$7,IF('Tabla de posibilidad Requisitos'!BA12=1,IF('Tabla de posibilidad Localizaci'!BA12=1,IF('Tabla de posibilidad Agencia'!BA12=1,1,0),0),0),0),0)</f>
        <v>0</v>
      </c>
      <c r="BB12">
        <f ca="1">IF('Tabla de posibilidad HG'!BB12&lt;=Hoja1!$D$8,IF('Tabla de posibilidad HI'!BB12&lt;=Hoja1!$D$7,IF('Tabla de posibilidad Requisitos'!BB12=1,IF('Tabla de posibilidad Localizaci'!BB12=1,IF('Tabla de posibilidad Agencia'!BB12=1,1,0),0),0),0),0)</f>
        <v>0</v>
      </c>
      <c r="BC12">
        <f ca="1">IF('Tabla de posibilidad HG'!BC12&lt;=Hoja1!$D$8,IF('Tabla de posibilidad HI'!BC12&lt;=Hoja1!$D$7,IF('Tabla de posibilidad Requisitos'!BC12=1,IF('Tabla de posibilidad Localizaci'!BC12=1,IF('Tabla de posibilidad Agencia'!BC12=1,1,0),0),0),0),0)</f>
        <v>0</v>
      </c>
      <c r="BD12">
        <f ca="1">IF('Tabla de posibilidad HG'!BD12&lt;=Hoja1!$D$8,IF('Tabla de posibilidad HI'!BD12&lt;=Hoja1!$D$7,IF('Tabla de posibilidad Requisitos'!BD12=1,IF('Tabla de posibilidad Localizaci'!BD12=1,IF('Tabla de posibilidad Agencia'!BD12=1,1,0),0),0),0),0)</f>
        <v>0</v>
      </c>
      <c r="BE12">
        <f ca="1">IF('Tabla de posibilidad HG'!BE12&lt;=Hoja1!$D$8,IF('Tabla de posibilidad HI'!BE12&lt;=Hoja1!$D$7,IF('Tabla de posibilidad Requisitos'!BE12=1,IF('Tabla de posibilidad Localizaci'!BE12=1,IF('Tabla de posibilidad Agencia'!BE12=1,1,0),0),0),0),0)</f>
        <v>0</v>
      </c>
      <c r="BF12">
        <f ca="1">IF('Tabla de posibilidad HG'!BF12&lt;=Hoja1!$D$8,IF('Tabla de posibilidad HI'!BF12&lt;=Hoja1!$D$7,IF('Tabla de posibilidad Requisitos'!BF12=1,IF('Tabla de posibilidad Localizaci'!BF12=1,IF('Tabla de posibilidad Agencia'!BF12=1,1,0),0),0),0),0)</f>
        <v>0</v>
      </c>
      <c r="BG12">
        <f ca="1">IF('Tabla de posibilidad HG'!BG12&lt;=Hoja1!$D$8,IF('Tabla de posibilidad HI'!BG12&lt;=Hoja1!$D$7,IF('Tabla de posibilidad Requisitos'!BG12=1,IF('Tabla de posibilidad Localizaci'!BG12=1,IF('Tabla de posibilidad Agencia'!BG12=1,1,0),0),0),0),0)</f>
        <v>0</v>
      </c>
      <c r="BH12">
        <f ca="1">IF('Tabla de posibilidad HG'!BH12&lt;=Hoja1!$D$8,IF('Tabla de posibilidad HI'!BH12&lt;=Hoja1!$D$7,IF('Tabla de posibilidad Requisitos'!BH12=1,IF('Tabla de posibilidad Localizaci'!BH12=1,IF('Tabla de posibilidad Agencia'!BH12=1,1,0),0),0),0),0)</f>
        <v>0</v>
      </c>
      <c r="BI12">
        <f ca="1">IF('Tabla de posibilidad HG'!BI12&lt;=Hoja1!$D$8,IF('Tabla de posibilidad HI'!BI12&lt;=Hoja1!$D$7,IF('Tabla de posibilidad Requisitos'!BI12=1,IF('Tabla de posibilidad Localizaci'!BI12=1,IF('Tabla de posibilidad Agencia'!BI12=1,1,0),0),0),0),0)</f>
        <v>0</v>
      </c>
    </row>
    <row r="13" spans="1:61" x14ac:dyDescent="0.25">
      <c r="A13" t="s">
        <v>87</v>
      </c>
      <c r="C13">
        <f ca="1">IF('Tabla de posibilidad HG'!C13&lt;=Hoja1!$D$8,IF('Tabla de posibilidad HI'!C13&lt;=Hoja1!$D$7,IF('Tabla de posibilidad Requisitos'!C13=1,IF('Tabla de posibilidad Localizaci'!C13=1,IF('Tabla de posibilidad Agencia'!C13=1,1,0),0),0),0),0)</f>
        <v>0</v>
      </c>
      <c r="D13">
        <f ca="1">IF('Tabla de posibilidad HG'!D13&lt;=Hoja1!$D$8,IF('Tabla de posibilidad HI'!D13&lt;=Hoja1!$D$7,IF('Tabla de posibilidad Requisitos'!D13=1,IF('Tabla de posibilidad Localizaci'!D13=1,IF('Tabla de posibilidad Agencia'!D13=1,1,0),0),0),0),0)</f>
        <v>0</v>
      </c>
      <c r="E13">
        <f ca="1">IF('Tabla de posibilidad HG'!E13&lt;=Hoja1!$D$8,IF('Tabla de posibilidad HI'!E13&lt;=Hoja1!$D$7,IF('Tabla de posibilidad Requisitos'!E13=1,IF('Tabla de posibilidad Localizaci'!E13=1,IF('Tabla de posibilidad Agencia'!E13=1,1,0),0),0),0),0)</f>
        <v>0</v>
      </c>
      <c r="F13">
        <f ca="1">IF('Tabla de posibilidad HG'!F13&lt;=Hoja1!$D$8,IF('Tabla de posibilidad HI'!F13&lt;=Hoja1!$D$7,IF('Tabla de posibilidad Requisitos'!F13=1,IF('Tabla de posibilidad Localizaci'!F13=1,IF('Tabla de posibilidad Agencia'!F13=1,1,0),0),0),0),0)</f>
        <v>0</v>
      </c>
      <c r="G13">
        <f ca="1">IF('Tabla de posibilidad HG'!G13&lt;=Hoja1!$D$8,IF('Tabla de posibilidad HI'!G13&lt;=Hoja1!$D$7,IF('Tabla de posibilidad Requisitos'!G13=1,IF('Tabla de posibilidad Localizaci'!G13=1,IF('Tabla de posibilidad Agencia'!G13=1,1,0),0),0),0),0)</f>
        <v>0</v>
      </c>
      <c r="H13">
        <f ca="1">IF('Tabla de posibilidad HG'!H13&lt;=Hoja1!$D$8,IF('Tabla de posibilidad HI'!H13&lt;=Hoja1!$D$7,IF('Tabla de posibilidad Requisitos'!H13=1,IF('Tabla de posibilidad Localizaci'!H13=1,IF('Tabla de posibilidad Agencia'!H13=1,1,0),0),0),0),0)</f>
        <v>0</v>
      </c>
      <c r="I13">
        <f ca="1">IF('Tabla de posibilidad HG'!I13&lt;=Hoja1!$D$8,IF('Tabla de posibilidad HI'!I13&lt;=Hoja1!$D$7,IF('Tabla de posibilidad Requisitos'!I13=1,IF('Tabla de posibilidad Localizaci'!I13=1,IF('Tabla de posibilidad Agencia'!I13=1,1,0),0),0),0),0)</f>
        <v>0</v>
      </c>
      <c r="J13">
        <f ca="1">IF('Tabla de posibilidad HG'!J13&lt;=Hoja1!$D$8,IF('Tabla de posibilidad HI'!J13&lt;=Hoja1!$D$7,IF('Tabla de posibilidad Requisitos'!J13=1,IF('Tabla de posibilidad Localizaci'!J13=1,IF('Tabla de posibilidad Agencia'!J13=1,1,0),0),0),0),0)</f>
        <v>0</v>
      </c>
      <c r="K13">
        <f ca="1">IF('Tabla de posibilidad HG'!K13&lt;=Hoja1!$D$8,IF('Tabla de posibilidad HI'!K13&lt;=Hoja1!$D$7,IF('Tabla de posibilidad Requisitos'!K13=1,IF('Tabla de posibilidad Localizaci'!K13=1,IF('Tabla de posibilidad Agencia'!K13=1,1,0),0),0),0),0)</f>
        <v>0</v>
      </c>
      <c r="L13">
        <f ca="1">IF('Tabla de posibilidad HG'!L13&lt;=Hoja1!$D$8,IF('Tabla de posibilidad HI'!L13&lt;=Hoja1!$D$7,IF('Tabla de posibilidad Requisitos'!L13=1,IF('Tabla de posibilidad Localizaci'!L13=1,IF('Tabla de posibilidad Agencia'!L13=1,1,0),0),0),0),0)</f>
        <v>0</v>
      </c>
      <c r="M13">
        <f ca="1">IF('Tabla de posibilidad HG'!M13&lt;=Hoja1!$D$8,IF('Tabla de posibilidad HI'!M13&lt;=Hoja1!$D$7,IF('Tabla de posibilidad Requisitos'!M13=1,IF('Tabla de posibilidad Localizaci'!M13=1,IF('Tabla de posibilidad Agencia'!M13=1,1,0),0),0),0),0)</f>
        <v>0</v>
      </c>
      <c r="N13">
        <f ca="1">IF('Tabla de posibilidad HG'!N13&lt;=Hoja1!$D$8,IF('Tabla de posibilidad HI'!N13&lt;=Hoja1!$D$7,IF('Tabla de posibilidad Requisitos'!N13=1,IF('Tabla de posibilidad Localizaci'!N13=1,IF('Tabla de posibilidad Agencia'!N13=1,1,0),0),0),0),0)</f>
        <v>0</v>
      </c>
      <c r="O13">
        <f ca="1">IF('Tabla de posibilidad HG'!O13&lt;=Hoja1!$D$8,IF('Tabla de posibilidad HI'!O13&lt;=Hoja1!$D$7,IF('Tabla de posibilidad Requisitos'!O13=1,IF('Tabla de posibilidad Localizaci'!O13=1,IF('Tabla de posibilidad Agencia'!O13=1,1,0),0),0),0),0)</f>
        <v>0</v>
      </c>
      <c r="P13">
        <f ca="1">IF('Tabla de posibilidad HG'!P13&lt;=Hoja1!$D$8,IF('Tabla de posibilidad HI'!P13&lt;=Hoja1!$D$7,IF('Tabla de posibilidad Requisitos'!P13=1,IF('Tabla de posibilidad Localizaci'!P13=1,IF('Tabla de posibilidad Agencia'!P13=1,1,0),0),0),0),0)</f>
        <v>0</v>
      </c>
      <c r="Q13">
        <f ca="1">IF('Tabla de posibilidad HG'!Q13&lt;=Hoja1!$D$8,IF('Tabla de posibilidad HI'!Q13&lt;=Hoja1!$D$7,IF('Tabla de posibilidad Requisitos'!Q13=1,IF('Tabla de posibilidad Localizaci'!Q13=1,IF('Tabla de posibilidad Agencia'!Q13=1,1,0),0),0),0),0)</f>
        <v>0</v>
      </c>
      <c r="R13">
        <f ca="1">IF('Tabla de posibilidad HG'!R13&lt;=Hoja1!$D$8,IF('Tabla de posibilidad HI'!R13&lt;=Hoja1!$D$7,IF('Tabla de posibilidad Requisitos'!R13=1,IF('Tabla de posibilidad Localizaci'!R13=1,IF('Tabla de posibilidad Agencia'!R13=1,1,0),0),0),0),0)</f>
        <v>0</v>
      </c>
      <c r="S13">
        <f ca="1">IF('Tabla de posibilidad HG'!S13&lt;=Hoja1!$D$8,IF('Tabla de posibilidad HI'!S13&lt;=Hoja1!$D$7,IF('Tabla de posibilidad Requisitos'!S13=1,IF('Tabla de posibilidad Localizaci'!S13=1,IF('Tabla de posibilidad Agencia'!S13=1,1,0),0),0),0),0)</f>
        <v>0</v>
      </c>
      <c r="T13">
        <f ca="1">IF('Tabla de posibilidad HG'!T13&lt;=Hoja1!$D$8,IF('Tabla de posibilidad HI'!T13&lt;=Hoja1!$D$7,IF('Tabla de posibilidad Requisitos'!T13=1,IF('Tabla de posibilidad Localizaci'!T13=1,IF('Tabla de posibilidad Agencia'!T13=1,1,0),0),0),0),0)</f>
        <v>0</v>
      </c>
      <c r="U13">
        <f ca="1">IF('Tabla de posibilidad HG'!U13&lt;=Hoja1!$D$8,IF('Tabla de posibilidad HI'!U13&lt;=Hoja1!$D$7,IF('Tabla de posibilidad Requisitos'!U13=1,IF('Tabla de posibilidad Localizaci'!U13=1,IF('Tabla de posibilidad Agencia'!U13=1,1,0),0),0),0),0)</f>
        <v>0</v>
      </c>
      <c r="V13">
        <f ca="1">IF('Tabla de posibilidad HG'!V13&lt;=Hoja1!$D$8,IF('Tabla de posibilidad HI'!V13&lt;=Hoja1!$D$7,IF('Tabla de posibilidad Requisitos'!V13=1,IF('Tabla de posibilidad Localizaci'!V13=1,IF('Tabla de posibilidad Agencia'!V13=1,1,0),0),0),0),0)</f>
        <v>0</v>
      </c>
      <c r="W13">
        <f ca="1">IF('Tabla de posibilidad HG'!W13&lt;=Hoja1!$D$8,IF('Tabla de posibilidad HI'!W13&lt;=Hoja1!$D$7,IF('Tabla de posibilidad Requisitos'!W13=1,IF('Tabla de posibilidad Localizaci'!W13=1,IF('Tabla de posibilidad Agencia'!W13=1,1,0),0),0),0),0)</f>
        <v>0</v>
      </c>
      <c r="X13">
        <f ca="1">IF('Tabla de posibilidad HG'!X13&lt;=Hoja1!$D$8,IF('Tabla de posibilidad HI'!X13&lt;=Hoja1!$D$7,IF('Tabla de posibilidad Requisitos'!X13=1,IF('Tabla de posibilidad Localizaci'!X13=1,IF('Tabla de posibilidad Agencia'!X13=1,1,0),0),0),0),0)</f>
        <v>0</v>
      </c>
      <c r="Y13">
        <f ca="1">IF('Tabla de posibilidad HG'!Y13&lt;=Hoja1!$D$8,IF('Tabla de posibilidad HI'!Y13&lt;=Hoja1!$D$7,IF('Tabla de posibilidad Requisitos'!Y13=1,IF('Tabla de posibilidad Localizaci'!Y13=1,IF('Tabla de posibilidad Agencia'!Y13=1,1,0),0),0),0),0)</f>
        <v>0</v>
      </c>
      <c r="Z13">
        <f ca="1">IF('Tabla de posibilidad HG'!Z13&lt;=Hoja1!$D$8,IF('Tabla de posibilidad HI'!Z13&lt;=Hoja1!$D$7,IF('Tabla de posibilidad Requisitos'!Z13=1,IF('Tabla de posibilidad Localizaci'!Z13=1,IF('Tabla de posibilidad Agencia'!Z13=1,1,0),0),0),0),0)</f>
        <v>0</v>
      </c>
      <c r="AA13">
        <f ca="1">IF('Tabla de posibilidad HG'!AA13&lt;=Hoja1!$D$8,IF('Tabla de posibilidad HI'!AA13&lt;=Hoja1!$D$7,IF('Tabla de posibilidad Requisitos'!AA13=1,IF('Tabla de posibilidad Localizaci'!AA13=1,IF('Tabla de posibilidad Agencia'!AA13=1,1,0),0),0),0),0)</f>
        <v>0</v>
      </c>
      <c r="AB13">
        <f ca="1">IF('Tabla de posibilidad HG'!AB13&lt;=Hoja1!$D$8,IF('Tabla de posibilidad HI'!AB13&lt;=Hoja1!$D$7,IF('Tabla de posibilidad Requisitos'!AB13=1,IF('Tabla de posibilidad Localizaci'!AB13=1,IF('Tabla de posibilidad Agencia'!AB13=1,1,0),0),0),0),0)</f>
        <v>0</v>
      </c>
      <c r="AC13">
        <f ca="1">IF('Tabla de posibilidad HG'!AC13&lt;=Hoja1!$D$8,IF('Tabla de posibilidad HI'!AC13&lt;=Hoja1!$D$7,IF('Tabla de posibilidad Requisitos'!AC13=1,IF('Tabla de posibilidad Localizaci'!AC13=1,IF('Tabla de posibilidad Agencia'!AC13=1,1,0),0),0),0),0)</f>
        <v>0</v>
      </c>
      <c r="AD13">
        <f ca="1">IF('Tabla de posibilidad HG'!AD13&lt;=Hoja1!$D$8,IF('Tabla de posibilidad HI'!AD13&lt;=Hoja1!$D$7,IF('Tabla de posibilidad Requisitos'!AD13=1,IF('Tabla de posibilidad Localizaci'!AD13=1,IF('Tabla de posibilidad Agencia'!AD13=1,1,0),0),0),0),0)</f>
        <v>0</v>
      </c>
      <c r="AE13">
        <f ca="1">IF('Tabla de posibilidad HG'!AE13&lt;=Hoja1!$D$8,IF('Tabla de posibilidad HI'!AE13&lt;=Hoja1!$D$7,IF('Tabla de posibilidad Requisitos'!AE13=1,IF('Tabla de posibilidad Localizaci'!AE13=1,IF('Tabla de posibilidad Agencia'!AE13=1,1,0),0),0),0),0)</f>
        <v>0</v>
      </c>
      <c r="AF13">
        <f ca="1">IF('Tabla de posibilidad HG'!AF13&lt;=Hoja1!$D$8,IF('Tabla de posibilidad HI'!AF13&lt;=Hoja1!$D$7,IF('Tabla de posibilidad Requisitos'!AF13=1,IF('Tabla de posibilidad Localizaci'!AF13=1,IF('Tabla de posibilidad Agencia'!AF13=1,1,0),0),0),0),0)</f>
        <v>0</v>
      </c>
      <c r="AG13">
        <f ca="1">IF('Tabla de posibilidad HG'!AG13&lt;=Hoja1!$D$8,IF('Tabla de posibilidad HI'!AG13&lt;=Hoja1!$D$7,IF('Tabla de posibilidad Requisitos'!AG13=1,IF('Tabla de posibilidad Localizaci'!AG13=1,IF('Tabla de posibilidad Agencia'!AG13=1,1,0),0),0),0),0)</f>
        <v>0</v>
      </c>
      <c r="AH13">
        <f ca="1">IF('Tabla de posibilidad HG'!AH13&lt;=Hoja1!$D$8,IF('Tabla de posibilidad HI'!AH13&lt;=Hoja1!$D$7,IF('Tabla de posibilidad Requisitos'!AH13=1,IF('Tabla de posibilidad Localizaci'!AH13=1,IF('Tabla de posibilidad Agencia'!AH13=1,1,0),0),0),0),0)</f>
        <v>0</v>
      </c>
      <c r="AI13">
        <f ca="1">IF('Tabla de posibilidad HG'!AI13&lt;=Hoja1!$D$8,IF('Tabla de posibilidad HI'!AI13&lt;=Hoja1!$D$7,IF('Tabla de posibilidad Requisitos'!AI13=1,IF('Tabla de posibilidad Localizaci'!AI13=1,IF('Tabla de posibilidad Agencia'!AI13=1,1,0),0),0),0),0)</f>
        <v>0</v>
      </c>
      <c r="AJ13">
        <f ca="1">IF('Tabla de posibilidad HG'!AJ13&lt;=Hoja1!$D$8,IF('Tabla de posibilidad HI'!AJ13&lt;=Hoja1!$D$7,IF('Tabla de posibilidad Requisitos'!AJ13=1,IF('Tabla de posibilidad Localizaci'!AJ13=1,IF('Tabla de posibilidad Agencia'!AJ13=1,1,0),0),0),0),0)</f>
        <v>0</v>
      </c>
      <c r="AK13">
        <f ca="1">IF('Tabla de posibilidad HG'!AK13&lt;=Hoja1!$D$8,IF('Tabla de posibilidad HI'!AK13&lt;=Hoja1!$D$7,IF('Tabla de posibilidad Requisitos'!AK13=1,IF('Tabla de posibilidad Localizaci'!AK13=1,IF('Tabla de posibilidad Agencia'!AK13=1,1,0),0),0),0),0)</f>
        <v>0</v>
      </c>
      <c r="AL13">
        <f ca="1">IF('Tabla de posibilidad HG'!AL13&lt;=Hoja1!$D$8,IF('Tabla de posibilidad HI'!AL13&lt;=Hoja1!$D$7,IF('Tabla de posibilidad Requisitos'!AL13=1,IF('Tabla de posibilidad Localizaci'!AL13=1,IF('Tabla de posibilidad Agencia'!AL13=1,1,0),0),0),0),0)</f>
        <v>0</v>
      </c>
      <c r="AM13">
        <f ca="1">IF('Tabla de posibilidad HG'!AM13&lt;=Hoja1!$D$8,IF('Tabla de posibilidad HI'!AM13&lt;=Hoja1!$D$7,IF('Tabla de posibilidad Requisitos'!AM13=1,IF('Tabla de posibilidad Localizaci'!AM13=1,IF('Tabla de posibilidad Agencia'!AM13=1,1,0),0),0),0),0)</f>
        <v>0</v>
      </c>
      <c r="AN13">
        <f ca="1">IF('Tabla de posibilidad HG'!AN13&lt;=Hoja1!$D$8,IF('Tabla de posibilidad HI'!AN13&lt;=Hoja1!$D$7,IF('Tabla de posibilidad Requisitos'!AN13=1,IF('Tabla de posibilidad Localizaci'!AN13=1,IF('Tabla de posibilidad Agencia'!AN13=1,1,0),0),0),0),0)</f>
        <v>0</v>
      </c>
      <c r="AO13">
        <f ca="1">IF('Tabla de posibilidad HG'!AO13&lt;=Hoja1!$D$8,IF('Tabla de posibilidad HI'!AO13&lt;=Hoja1!$D$7,IF('Tabla de posibilidad Requisitos'!AO13=1,IF('Tabla de posibilidad Localizaci'!AO13=1,IF('Tabla de posibilidad Agencia'!AO13=1,1,0),0),0),0),0)</f>
        <v>0</v>
      </c>
      <c r="AP13">
        <f ca="1">IF('Tabla de posibilidad HG'!AP13&lt;=Hoja1!$D$8,IF('Tabla de posibilidad HI'!AP13&lt;=Hoja1!$D$7,IF('Tabla de posibilidad Requisitos'!AP13=1,IF('Tabla de posibilidad Localizaci'!AP13=1,IF('Tabla de posibilidad Agencia'!AP13=1,1,0),0),0),0),0)</f>
        <v>0</v>
      </c>
      <c r="AQ13">
        <f ca="1">IF('Tabla de posibilidad HG'!AQ13&lt;=Hoja1!$D$8,IF('Tabla de posibilidad HI'!AQ13&lt;=Hoja1!$D$7,IF('Tabla de posibilidad Requisitos'!AQ13=1,IF('Tabla de posibilidad Localizaci'!AQ13=1,IF('Tabla de posibilidad Agencia'!AQ13=1,1,0),0),0),0),0)</f>
        <v>0</v>
      </c>
      <c r="AR13">
        <f ca="1">IF('Tabla de posibilidad HG'!AR13&lt;=Hoja1!$D$8,IF('Tabla de posibilidad HI'!AR13&lt;=Hoja1!$D$7,IF('Tabla de posibilidad Requisitos'!AR13=1,IF('Tabla de posibilidad Localizaci'!AR13=1,IF('Tabla de posibilidad Agencia'!AR13=1,1,0),0),0),0),0)</f>
        <v>0</v>
      </c>
      <c r="AS13">
        <f ca="1">IF('Tabla de posibilidad HG'!AS13&lt;=Hoja1!$D$8,IF('Tabla de posibilidad HI'!AS13&lt;=Hoja1!$D$7,IF('Tabla de posibilidad Requisitos'!AS13=1,IF('Tabla de posibilidad Localizaci'!AS13=1,IF('Tabla de posibilidad Agencia'!AS13=1,1,0),0),0),0),0)</f>
        <v>0</v>
      </c>
      <c r="AT13">
        <f ca="1">IF('Tabla de posibilidad HG'!AT13&lt;=Hoja1!$D$8,IF('Tabla de posibilidad HI'!AT13&lt;=Hoja1!$D$7,IF('Tabla de posibilidad Requisitos'!AT13=1,IF('Tabla de posibilidad Localizaci'!AT13=1,IF('Tabla de posibilidad Agencia'!AT13=1,1,0),0),0),0),0)</f>
        <v>0</v>
      </c>
      <c r="AU13">
        <f ca="1">IF('Tabla de posibilidad HG'!AU13&lt;=Hoja1!$D$8,IF('Tabla de posibilidad HI'!AU13&lt;=Hoja1!$D$7,IF('Tabla de posibilidad Requisitos'!AU13=1,IF('Tabla de posibilidad Localizaci'!AU13=1,IF('Tabla de posibilidad Agencia'!AU13=1,1,0),0),0),0),0)</f>
        <v>0</v>
      </c>
      <c r="AV13">
        <f ca="1">IF('Tabla de posibilidad HG'!AV13&lt;=Hoja1!$D$8,IF('Tabla de posibilidad HI'!AV13&lt;=Hoja1!$D$7,IF('Tabla de posibilidad Requisitos'!AV13=1,IF('Tabla de posibilidad Localizaci'!AV13=1,IF('Tabla de posibilidad Agencia'!AV13=1,1,0),0),0),0),0)</f>
        <v>0</v>
      </c>
      <c r="AW13">
        <f ca="1">IF('Tabla de posibilidad HG'!AW13&lt;=Hoja1!$D$8,IF('Tabla de posibilidad HI'!AW13&lt;=Hoja1!$D$7,IF('Tabla de posibilidad Requisitos'!AW13=1,IF('Tabla de posibilidad Localizaci'!AW13=1,IF('Tabla de posibilidad Agencia'!AW13=1,1,0),0),0),0),0)</f>
        <v>0</v>
      </c>
      <c r="AX13">
        <f ca="1">IF('Tabla de posibilidad HG'!AX13&lt;=Hoja1!$D$8,IF('Tabla de posibilidad HI'!AX13&lt;=Hoja1!$D$7,IF('Tabla de posibilidad Requisitos'!AX13=1,IF('Tabla de posibilidad Localizaci'!AX13=1,IF('Tabla de posibilidad Agencia'!AX13=1,1,0),0),0),0),0)</f>
        <v>0</v>
      </c>
      <c r="AY13">
        <f ca="1">IF('Tabla de posibilidad HG'!AY13&lt;=Hoja1!$D$8,IF('Tabla de posibilidad HI'!AY13&lt;=Hoja1!$D$7,IF('Tabla de posibilidad Requisitos'!AY13=1,IF('Tabla de posibilidad Localizaci'!AY13=1,IF('Tabla de posibilidad Agencia'!AY13=1,1,0),0),0),0),0)</f>
        <v>0</v>
      </c>
      <c r="AZ13">
        <f ca="1">IF('Tabla de posibilidad HG'!AZ13&lt;=Hoja1!$D$8,IF('Tabla de posibilidad HI'!AZ13&lt;=Hoja1!$D$7,IF('Tabla de posibilidad Requisitos'!AZ13=1,IF('Tabla de posibilidad Localizaci'!AZ13=1,IF('Tabla de posibilidad Agencia'!AZ13=1,1,0),0),0),0),0)</f>
        <v>0</v>
      </c>
      <c r="BA13">
        <f ca="1">IF('Tabla de posibilidad HG'!BA13&lt;=Hoja1!$D$8,IF('Tabla de posibilidad HI'!BA13&lt;=Hoja1!$D$7,IF('Tabla de posibilidad Requisitos'!BA13=1,IF('Tabla de posibilidad Localizaci'!BA13=1,IF('Tabla de posibilidad Agencia'!BA13=1,1,0),0),0),0),0)</f>
        <v>0</v>
      </c>
      <c r="BB13">
        <f ca="1">IF('Tabla de posibilidad HG'!BB13&lt;=Hoja1!$D$8,IF('Tabla de posibilidad HI'!BB13&lt;=Hoja1!$D$7,IF('Tabla de posibilidad Requisitos'!BB13=1,IF('Tabla de posibilidad Localizaci'!BB13=1,IF('Tabla de posibilidad Agencia'!BB13=1,1,0),0),0),0),0)</f>
        <v>0</v>
      </c>
      <c r="BC13">
        <f ca="1">IF('Tabla de posibilidad HG'!BC13&lt;=Hoja1!$D$8,IF('Tabla de posibilidad HI'!BC13&lt;=Hoja1!$D$7,IF('Tabla de posibilidad Requisitos'!BC13=1,IF('Tabla de posibilidad Localizaci'!BC13=1,IF('Tabla de posibilidad Agencia'!BC13=1,1,0),0),0),0),0)</f>
        <v>0</v>
      </c>
      <c r="BD13">
        <f ca="1">IF('Tabla de posibilidad HG'!BD13&lt;=Hoja1!$D$8,IF('Tabla de posibilidad HI'!BD13&lt;=Hoja1!$D$7,IF('Tabla de posibilidad Requisitos'!BD13=1,IF('Tabla de posibilidad Localizaci'!BD13=1,IF('Tabla de posibilidad Agencia'!BD13=1,1,0),0),0),0),0)</f>
        <v>0</v>
      </c>
      <c r="BE13">
        <f ca="1">IF('Tabla de posibilidad HG'!BE13&lt;=Hoja1!$D$8,IF('Tabla de posibilidad HI'!BE13&lt;=Hoja1!$D$7,IF('Tabla de posibilidad Requisitos'!BE13=1,IF('Tabla de posibilidad Localizaci'!BE13=1,IF('Tabla de posibilidad Agencia'!BE13=1,1,0),0),0),0),0)</f>
        <v>0</v>
      </c>
      <c r="BF13">
        <f ca="1">IF('Tabla de posibilidad HG'!BF13&lt;=Hoja1!$D$8,IF('Tabla de posibilidad HI'!BF13&lt;=Hoja1!$D$7,IF('Tabla de posibilidad Requisitos'!BF13=1,IF('Tabla de posibilidad Localizaci'!BF13=1,IF('Tabla de posibilidad Agencia'!BF13=1,1,0),0),0),0),0)</f>
        <v>0</v>
      </c>
      <c r="BG13">
        <f ca="1">IF('Tabla de posibilidad HG'!BG13&lt;=Hoja1!$D$8,IF('Tabla de posibilidad HI'!BG13&lt;=Hoja1!$D$7,IF('Tabla de posibilidad Requisitos'!BG13=1,IF('Tabla de posibilidad Localizaci'!BG13=1,IF('Tabla de posibilidad Agencia'!BG13=1,1,0),0),0),0),0)</f>
        <v>0</v>
      </c>
      <c r="BH13">
        <f ca="1">IF('Tabla de posibilidad HG'!BH13&lt;=Hoja1!$D$8,IF('Tabla de posibilidad HI'!BH13&lt;=Hoja1!$D$7,IF('Tabla de posibilidad Requisitos'!BH13=1,IF('Tabla de posibilidad Localizaci'!BH13=1,IF('Tabla de posibilidad Agencia'!BH13=1,1,0),0),0),0),0)</f>
        <v>0</v>
      </c>
      <c r="BI13">
        <f ca="1">IF('Tabla de posibilidad HG'!BI13&lt;=Hoja1!$D$8,IF('Tabla de posibilidad HI'!BI13&lt;=Hoja1!$D$7,IF('Tabla de posibilidad Requisitos'!BI13=1,IF('Tabla de posibilidad Localizaci'!BI13=1,IF('Tabla de posibilidad Agencia'!BI13=1,1,0),0),0),0),0)</f>
        <v>0</v>
      </c>
    </row>
    <row r="14" spans="1:61" x14ac:dyDescent="0.25">
      <c r="A14" t="s">
        <v>88</v>
      </c>
      <c r="C14">
        <f ca="1">IF('Tabla de posibilidad HG'!C14&lt;=Hoja1!$D$8,IF('Tabla de posibilidad HI'!C14&lt;=Hoja1!$D$7,IF('Tabla de posibilidad Requisitos'!C14=1,IF('Tabla de posibilidad Localizaci'!C14=1,IF('Tabla de posibilidad Agencia'!C14=1,1,0),0),0),0),0)</f>
        <v>0</v>
      </c>
      <c r="D14">
        <f ca="1">IF('Tabla de posibilidad HG'!D14&lt;=Hoja1!$D$8,IF('Tabla de posibilidad HI'!D14&lt;=Hoja1!$D$7,IF('Tabla de posibilidad Requisitos'!D14=1,IF('Tabla de posibilidad Localizaci'!D14=1,IF('Tabla de posibilidad Agencia'!D14=1,1,0),0),0),0),0)</f>
        <v>0</v>
      </c>
      <c r="E14">
        <f ca="1">IF('Tabla de posibilidad HG'!E14&lt;=Hoja1!$D$8,IF('Tabla de posibilidad HI'!E14&lt;=Hoja1!$D$7,IF('Tabla de posibilidad Requisitos'!E14=1,IF('Tabla de posibilidad Localizaci'!E14=1,IF('Tabla de posibilidad Agencia'!E14=1,1,0),0),0),0),0)</f>
        <v>0</v>
      </c>
      <c r="F14">
        <f ca="1">IF('Tabla de posibilidad HG'!F14&lt;=Hoja1!$D$8,IF('Tabla de posibilidad HI'!F14&lt;=Hoja1!$D$7,IF('Tabla de posibilidad Requisitos'!F14=1,IF('Tabla de posibilidad Localizaci'!F14=1,IF('Tabla de posibilidad Agencia'!F14=1,1,0),0),0),0),0)</f>
        <v>0</v>
      </c>
      <c r="G14">
        <f ca="1">IF('Tabla de posibilidad HG'!G14&lt;=Hoja1!$D$8,IF('Tabla de posibilidad HI'!G14&lt;=Hoja1!$D$7,IF('Tabla de posibilidad Requisitos'!G14=1,IF('Tabla de posibilidad Localizaci'!G14=1,IF('Tabla de posibilidad Agencia'!G14=1,1,0),0),0),0),0)</f>
        <v>0</v>
      </c>
      <c r="H14">
        <f ca="1">IF('Tabla de posibilidad HG'!H14&lt;=Hoja1!$D$8,IF('Tabla de posibilidad HI'!H14&lt;=Hoja1!$D$7,IF('Tabla de posibilidad Requisitos'!H14=1,IF('Tabla de posibilidad Localizaci'!H14=1,IF('Tabla de posibilidad Agencia'!H14=1,1,0),0),0),0),0)</f>
        <v>0</v>
      </c>
      <c r="I14">
        <f ca="1">IF('Tabla de posibilidad HG'!I14&lt;=Hoja1!$D$8,IF('Tabla de posibilidad HI'!I14&lt;=Hoja1!$D$7,IF('Tabla de posibilidad Requisitos'!I14=1,IF('Tabla de posibilidad Localizaci'!I14=1,IF('Tabla de posibilidad Agencia'!I14=1,1,0),0),0),0),0)</f>
        <v>0</v>
      </c>
      <c r="J14">
        <f ca="1">IF('Tabla de posibilidad HG'!J14&lt;=Hoja1!$D$8,IF('Tabla de posibilidad HI'!J14&lt;=Hoja1!$D$7,IF('Tabla de posibilidad Requisitos'!J14=1,IF('Tabla de posibilidad Localizaci'!J14=1,IF('Tabla de posibilidad Agencia'!J14=1,1,0),0),0),0),0)</f>
        <v>0</v>
      </c>
      <c r="K14">
        <f ca="1">IF('Tabla de posibilidad HG'!K14&lt;=Hoja1!$D$8,IF('Tabla de posibilidad HI'!K14&lt;=Hoja1!$D$7,IF('Tabla de posibilidad Requisitos'!K14=1,IF('Tabla de posibilidad Localizaci'!K14=1,IF('Tabla de posibilidad Agencia'!K14=1,1,0),0),0),0),0)</f>
        <v>0</v>
      </c>
      <c r="L14">
        <f ca="1">IF('Tabla de posibilidad HG'!L14&lt;=Hoja1!$D$8,IF('Tabla de posibilidad HI'!L14&lt;=Hoja1!$D$7,IF('Tabla de posibilidad Requisitos'!L14=1,IF('Tabla de posibilidad Localizaci'!L14=1,IF('Tabla de posibilidad Agencia'!L14=1,1,0),0),0),0),0)</f>
        <v>0</v>
      </c>
      <c r="M14">
        <f ca="1">IF('Tabla de posibilidad HG'!M14&lt;=Hoja1!$D$8,IF('Tabla de posibilidad HI'!M14&lt;=Hoja1!$D$7,IF('Tabla de posibilidad Requisitos'!M14=1,IF('Tabla de posibilidad Localizaci'!M14=1,IF('Tabla de posibilidad Agencia'!M14=1,1,0),0),0),0),0)</f>
        <v>0</v>
      </c>
      <c r="N14">
        <f ca="1">IF('Tabla de posibilidad HG'!N14&lt;=Hoja1!$D$8,IF('Tabla de posibilidad HI'!N14&lt;=Hoja1!$D$7,IF('Tabla de posibilidad Requisitos'!N14=1,IF('Tabla de posibilidad Localizaci'!N14=1,IF('Tabla de posibilidad Agencia'!N14=1,1,0),0),0),0),0)</f>
        <v>0</v>
      </c>
      <c r="O14">
        <f ca="1">IF('Tabla de posibilidad HG'!O14&lt;=Hoja1!$D$8,IF('Tabla de posibilidad HI'!O14&lt;=Hoja1!$D$7,IF('Tabla de posibilidad Requisitos'!O14=1,IF('Tabla de posibilidad Localizaci'!O14=1,IF('Tabla de posibilidad Agencia'!O14=1,1,0),0),0),0),0)</f>
        <v>0</v>
      </c>
      <c r="P14">
        <f ca="1">IF('Tabla de posibilidad HG'!P14&lt;=Hoja1!$D$8,IF('Tabla de posibilidad HI'!P14&lt;=Hoja1!$D$7,IF('Tabla de posibilidad Requisitos'!P14=1,IF('Tabla de posibilidad Localizaci'!P14=1,IF('Tabla de posibilidad Agencia'!P14=1,1,0),0),0),0),0)</f>
        <v>0</v>
      </c>
      <c r="Q14">
        <f ca="1">IF('Tabla de posibilidad HG'!Q14&lt;=Hoja1!$D$8,IF('Tabla de posibilidad HI'!Q14&lt;=Hoja1!$D$7,IF('Tabla de posibilidad Requisitos'!Q14=1,IF('Tabla de posibilidad Localizaci'!Q14=1,IF('Tabla de posibilidad Agencia'!Q14=1,1,0),0),0),0),0)</f>
        <v>0</v>
      </c>
      <c r="R14">
        <f ca="1">IF('Tabla de posibilidad HG'!R14&lt;=Hoja1!$D$8,IF('Tabla de posibilidad HI'!R14&lt;=Hoja1!$D$7,IF('Tabla de posibilidad Requisitos'!R14=1,IF('Tabla de posibilidad Localizaci'!R14=1,IF('Tabla de posibilidad Agencia'!R14=1,1,0),0),0),0),0)</f>
        <v>0</v>
      </c>
      <c r="S14">
        <f ca="1">IF('Tabla de posibilidad HG'!S14&lt;=Hoja1!$D$8,IF('Tabla de posibilidad HI'!S14&lt;=Hoja1!$D$7,IF('Tabla de posibilidad Requisitos'!S14=1,IF('Tabla de posibilidad Localizaci'!S14=1,IF('Tabla de posibilidad Agencia'!S14=1,1,0),0),0),0),0)</f>
        <v>0</v>
      </c>
      <c r="T14">
        <f ca="1">IF('Tabla de posibilidad HG'!T14&lt;=Hoja1!$D$8,IF('Tabla de posibilidad HI'!T14&lt;=Hoja1!$D$7,IF('Tabla de posibilidad Requisitos'!T14=1,IF('Tabla de posibilidad Localizaci'!T14=1,IF('Tabla de posibilidad Agencia'!T14=1,1,0),0),0),0),0)</f>
        <v>0</v>
      </c>
      <c r="U14">
        <f ca="1">IF('Tabla de posibilidad HG'!U14&lt;=Hoja1!$D$8,IF('Tabla de posibilidad HI'!U14&lt;=Hoja1!$D$7,IF('Tabla de posibilidad Requisitos'!U14=1,IF('Tabla de posibilidad Localizaci'!U14=1,IF('Tabla de posibilidad Agencia'!U14=1,1,0),0),0),0),0)</f>
        <v>0</v>
      </c>
      <c r="V14">
        <f ca="1">IF('Tabla de posibilidad HG'!V14&lt;=Hoja1!$D$8,IF('Tabla de posibilidad HI'!V14&lt;=Hoja1!$D$7,IF('Tabla de posibilidad Requisitos'!V14=1,IF('Tabla de posibilidad Localizaci'!V14=1,IF('Tabla de posibilidad Agencia'!V14=1,1,0),0),0),0),0)</f>
        <v>0</v>
      </c>
      <c r="W14">
        <f ca="1">IF('Tabla de posibilidad HG'!W14&lt;=Hoja1!$D$8,IF('Tabla de posibilidad HI'!W14&lt;=Hoja1!$D$7,IF('Tabla de posibilidad Requisitos'!W14=1,IF('Tabla de posibilidad Localizaci'!W14=1,IF('Tabla de posibilidad Agencia'!W14=1,1,0),0),0),0),0)</f>
        <v>0</v>
      </c>
      <c r="X14">
        <f ca="1">IF('Tabla de posibilidad HG'!X14&lt;=Hoja1!$D$8,IF('Tabla de posibilidad HI'!X14&lt;=Hoja1!$D$7,IF('Tabla de posibilidad Requisitos'!X14=1,IF('Tabla de posibilidad Localizaci'!X14=1,IF('Tabla de posibilidad Agencia'!X14=1,1,0),0),0),0),0)</f>
        <v>0</v>
      </c>
      <c r="Y14">
        <f ca="1">IF('Tabla de posibilidad HG'!Y14&lt;=Hoja1!$D$8,IF('Tabla de posibilidad HI'!Y14&lt;=Hoja1!$D$7,IF('Tabla de posibilidad Requisitos'!Y14=1,IF('Tabla de posibilidad Localizaci'!Y14=1,IF('Tabla de posibilidad Agencia'!Y14=1,1,0),0),0),0),0)</f>
        <v>0</v>
      </c>
      <c r="Z14">
        <f ca="1">IF('Tabla de posibilidad HG'!Z14&lt;=Hoja1!$D$8,IF('Tabla de posibilidad HI'!Z14&lt;=Hoja1!$D$7,IF('Tabla de posibilidad Requisitos'!Z14=1,IF('Tabla de posibilidad Localizaci'!Z14=1,IF('Tabla de posibilidad Agencia'!Z14=1,1,0),0),0),0),0)</f>
        <v>0</v>
      </c>
      <c r="AA14">
        <f ca="1">IF('Tabla de posibilidad HG'!AA14&lt;=Hoja1!$D$8,IF('Tabla de posibilidad HI'!AA14&lt;=Hoja1!$D$7,IF('Tabla de posibilidad Requisitos'!AA14=1,IF('Tabla de posibilidad Localizaci'!AA14=1,IF('Tabla de posibilidad Agencia'!AA14=1,1,0),0),0),0),0)</f>
        <v>1</v>
      </c>
      <c r="AB14">
        <f ca="1">IF('Tabla de posibilidad HG'!AB14&lt;=Hoja1!$D$8,IF('Tabla de posibilidad HI'!AB14&lt;=Hoja1!$D$7,IF('Tabla de posibilidad Requisitos'!AB14=1,IF('Tabla de posibilidad Localizaci'!AB14=1,IF('Tabla de posibilidad Agencia'!AB14=1,1,0),0),0),0),0)</f>
        <v>1</v>
      </c>
      <c r="AC14">
        <f ca="1">IF('Tabla de posibilidad HG'!AC14&lt;=Hoja1!$D$8,IF('Tabla de posibilidad HI'!AC14&lt;=Hoja1!$D$7,IF('Tabla de posibilidad Requisitos'!AC14=1,IF('Tabla de posibilidad Localizaci'!AC14=1,IF('Tabla de posibilidad Agencia'!AC14=1,1,0),0),0),0),0)</f>
        <v>1</v>
      </c>
      <c r="AD14">
        <f ca="1">IF('Tabla de posibilidad HG'!AD14&lt;=Hoja1!$D$8,IF('Tabla de posibilidad HI'!AD14&lt;=Hoja1!$D$7,IF('Tabla de posibilidad Requisitos'!AD14=1,IF('Tabla de posibilidad Localizaci'!AD14=1,IF('Tabla de posibilidad Agencia'!AD14=1,1,0),0),0),0),0)</f>
        <v>1</v>
      </c>
      <c r="AE14">
        <f ca="1">IF('Tabla de posibilidad HG'!AE14&lt;=Hoja1!$D$8,IF('Tabla de posibilidad HI'!AE14&lt;=Hoja1!$D$7,IF('Tabla de posibilidad Requisitos'!AE14=1,IF('Tabla de posibilidad Localizaci'!AE14=1,IF('Tabla de posibilidad Agencia'!AE14=1,1,0),0),0),0),0)</f>
        <v>1</v>
      </c>
      <c r="AF14">
        <f ca="1">IF('Tabla de posibilidad HG'!AF14&lt;=Hoja1!$D$8,IF('Tabla de posibilidad HI'!AF14&lt;=Hoja1!$D$7,IF('Tabla de posibilidad Requisitos'!AF14=1,IF('Tabla de posibilidad Localizaci'!AF14=1,IF('Tabla de posibilidad Agencia'!AF14=1,1,0),0),0),0),0)</f>
        <v>0</v>
      </c>
      <c r="AG14">
        <f ca="1">IF('Tabla de posibilidad HG'!AG14&lt;=Hoja1!$D$8,IF('Tabla de posibilidad HI'!AG14&lt;=Hoja1!$D$7,IF('Tabla de posibilidad Requisitos'!AG14=1,IF('Tabla de posibilidad Localizaci'!AG14=1,IF('Tabla de posibilidad Agencia'!AG14=1,1,0),0),0),0),0)</f>
        <v>0</v>
      </c>
      <c r="AH14">
        <f ca="1">IF('Tabla de posibilidad HG'!AH14&lt;=Hoja1!$D$8,IF('Tabla de posibilidad HI'!AH14&lt;=Hoja1!$D$7,IF('Tabla de posibilidad Requisitos'!AH14=1,IF('Tabla de posibilidad Localizaci'!AH14=1,IF('Tabla de posibilidad Agencia'!AH14=1,1,0),0),0),0),0)</f>
        <v>0</v>
      </c>
      <c r="AI14">
        <f ca="1">IF('Tabla de posibilidad HG'!AI14&lt;=Hoja1!$D$8,IF('Tabla de posibilidad HI'!AI14&lt;=Hoja1!$D$7,IF('Tabla de posibilidad Requisitos'!AI14=1,IF('Tabla de posibilidad Localizaci'!AI14=1,IF('Tabla de posibilidad Agencia'!AI14=1,1,0),0),0),0),0)</f>
        <v>0</v>
      </c>
      <c r="AJ14">
        <f ca="1">IF('Tabla de posibilidad HG'!AJ14&lt;=Hoja1!$D$8,IF('Tabla de posibilidad HI'!AJ14&lt;=Hoja1!$D$7,IF('Tabla de posibilidad Requisitos'!AJ14=1,IF('Tabla de posibilidad Localizaci'!AJ14=1,IF('Tabla de posibilidad Agencia'!AJ14=1,1,0),0),0),0),0)</f>
        <v>0</v>
      </c>
      <c r="AK14">
        <f ca="1">IF('Tabla de posibilidad HG'!AK14&lt;=Hoja1!$D$8,IF('Tabla de posibilidad HI'!AK14&lt;=Hoja1!$D$7,IF('Tabla de posibilidad Requisitos'!AK14=1,IF('Tabla de posibilidad Localizaci'!AK14=1,IF('Tabla de posibilidad Agencia'!AK14=1,1,0),0),0),0),0)</f>
        <v>0</v>
      </c>
      <c r="AL14">
        <f ca="1">IF('Tabla de posibilidad HG'!AL14&lt;=Hoja1!$D$8,IF('Tabla de posibilidad HI'!AL14&lt;=Hoja1!$D$7,IF('Tabla de posibilidad Requisitos'!AL14=1,IF('Tabla de posibilidad Localizaci'!AL14=1,IF('Tabla de posibilidad Agencia'!AL14=1,1,0),0),0),0),0)</f>
        <v>0</v>
      </c>
      <c r="AM14">
        <f ca="1">IF('Tabla de posibilidad HG'!AM14&lt;=Hoja1!$D$8,IF('Tabla de posibilidad HI'!AM14&lt;=Hoja1!$D$7,IF('Tabla de posibilidad Requisitos'!AM14=1,IF('Tabla de posibilidad Localizaci'!AM14=1,IF('Tabla de posibilidad Agencia'!AM14=1,1,0),0),0),0),0)</f>
        <v>0</v>
      </c>
      <c r="AN14">
        <f ca="1">IF('Tabla de posibilidad HG'!AN14&lt;=Hoja1!$D$8,IF('Tabla de posibilidad HI'!AN14&lt;=Hoja1!$D$7,IF('Tabla de posibilidad Requisitos'!AN14=1,IF('Tabla de posibilidad Localizaci'!AN14=1,IF('Tabla de posibilidad Agencia'!AN14=1,1,0),0),0),0),0)</f>
        <v>0</v>
      </c>
      <c r="AO14">
        <f ca="1">IF('Tabla de posibilidad HG'!AO14&lt;=Hoja1!$D$8,IF('Tabla de posibilidad HI'!AO14&lt;=Hoja1!$D$7,IF('Tabla de posibilidad Requisitos'!AO14=1,IF('Tabla de posibilidad Localizaci'!AO14=1,IF('Tabla de posibilidad Agencia'!AO14=1,1,0),0),0),0),0)</f>
        <v>0</v>
      </c>
      <c r="AP14">
        <f ca="1">IF('Tabla de posibilidad HG'!AP14&lt;=Hoja1!$D$8,IF('Tabla de posibilidad HI'!AP14&lt;=Hoja1!$D$7,IF('Tabla de posibilidad Requisitos'!AP14=1,IF('Tabla de posibilidad Localizaci'!AP14=1,IF('Tabla de posibilidad Agencia'!AP14=1,1,0),0),0),0),0)</f>
        <v>0</v>
      </c>
      <c r="AQ14">
        <f ca="1">IF('Tabla de posibilidad HG'!AQ14&lt;=Hoja1!$D$8,IF('Tabla de posibilidad HI'!AQ14&lt;=Hoja1!$D$7,IF('Tabla de posibilidad Requisitos'!AQ14=1,IF('Tabla de posibilidad Localizaci'!AQ14=1,IF('Tabla de posibilidad Agencia'!AQ14=1,1,0),0),0),0),0)</f>
        <v>0</v>
      </c>
      <c r="AR14">
        <f ca="1">IF('Tabla de posibilidad HG'!AR14&lt;=Hoja1!$D$8,IF('Tabla de posibilidad HI'!AR14&lt;=Hoja1!$D$7,IF('Tabla de posibilidad Requisitos'!AR14=1,IF('Tabla de posibilidad Localizaci'!AR14=1,IF('Tabla de posibilidad Agencia'!AR14=1,1,0),0),0),0),0)</f>
        <v>0</v>
      </c>
      <c r="AS14">
        <f ca="1">IF('Tabla de posibilidad HG'!AS14&lt;=Hoja1!$D$8,IF('Tabla de posibilidad HI'!AS14&lt;=Hoja1!$D$7,IF('Tabla de posibilidad Requisitos'!AS14=1,IF('Tabla de posibilidad Localizaci'!AS14=1,IF('Tabla de posibilidad Agencia'!AS14=1,1,0),0),0),0),0)</f>
        <v>0</v>
      </c>
      <c r="AT14">
        <f ca="1">IF('Tabla de posibilidad HG'!AT14&lt;=Hoja1!$D$8,IF('Tabla de posibilidad HI'!AT14&lt;=Hoja1!$D$7,IF('Tabla de posibilidad Requisitos'!AT14=1,IF('Tabla de posibilidad Localizaci'!AT14=1,IF('Tabla de posibilidad Agencia'!AT14=1,1,0),0),0),0),0)</f>
        <v>0</v>
      </c>
      <c r="AU14">
        <f ca="1">IF('Tabla de posibilidad HG'!AU14&lt;=Hoja1!$D$8,IF('Tabla de posibilidad HI'!AU14&lt;=Hoja1!$D$7,IF('Tabla de posibilidad Requisitos'!AU14=1,IF('Tabla de posibilidad Localizaci'!AU14=1,IF('Tabla de posibilidad Agencia'!AU14=1,1,0),0),0),0),0)</f>
        <v>0</v>
      </c>
      <c r="AV14">
        <f ca="1">IF('Tabla de posibilidad HG'!AV14&lt;=Hoja1!$D$8,IF('Tabla de posibilidad HI'!AV14&lt;=Hoja1!$D$7,IF('Tabla de posibilidad Requisitos'!AV14=1,IF('Tabla de posibilidad Localizaci'!AV14=1,IF('Tabla de posibilidad Agencia'!AV14=1,1,0),0),0),0),0)</f>
        <v>0</v>
      </c>
      <c r="AW14">
        <f ca="1">IF('Tabla de posibilidad HG'!AW14&lt;=Hoja1!$D$8,IF('Tabla de posibilidad HI'!AW14&lt;=Hoja1!$D$7,IF('Tabla de posibilidad Requisitos'!AW14=1,IF('Tabla de posibilidad Localizaci'!AW14=1,IF('Tabla de posibilidad Agencia'!AW14=1,1,0),0),0),0),0)</f>
        <v>0</v>
      </c>
      <c r="AX14">
        <f ca="1">IF('Tabla de posibilidad HG'!AX14&lt;=Hoja1!$D$8,IF('Tabla de posibilidad HI'!AX14&lt;=Hoja1!$D$7,IF('Tabla de posibilidad Requisitos'!AX14=1,IF('Tabla de posibilidad Localizaci'!AX14=1,IF('Tabla de posibilidad Agencia'!AX14=1,1,0),0),0),0),0)</f>
        <v>0</v>
      </c>
      <c r="AY14">
        <f ca="1">IF('Tabla de posibilidad HG'!AY14&lt;=Hoja1!$D$8,IF('Tabla de posibilidad HI'!AY14&lt;=Hoja1!$D$7,IF('Tabla de posibilidad Requisitos'!AY14=1,IF('Tabla de posibilidad Localizaci'!AY14=1,IF('Tabla de posibilidad Agencia'!AY14=1,1,0),0),0),0),0)</f>
        <v>0</v>
      </c>
      <c r="AZ14">
        <f ca="1">IF('Tabla de posibilidad HG'!AZ14&lt;=Hoja1!$D$8,IF('Tabla de posibilidad HI'!AZ14&lt;=Hoja1!$D$7,IF('Tabla de posibilidad Requisitos'!AZ14=1,IF('Tabla de posibilidad Localizaci'!AZ14=1,IF('Tabla de posibilidad Agencia'!AZ14=1,1,0),0),0),0),0)</f>
        <v>0</v>
      </c>
      <c r="BA14">
        <f ca="1">IF('Tabla de posibilidad HG'!BA14&lt;=Hoja1!$D$8,IF('Tabla de posibilidad HI'!BA14&lt;=Hoja1!$D$7,IF('Tabla de posibilidad Requisitos'!BA14=1,IF('Tabla de posibilidad Localizaci'!BA14=1,IF('Tabla de posibilidad Agencia'!BA14=1,1,0),0),0),0),0)</f>
        <v>0</v>
      </c>
      <c r="BB14">
        <f ca="1">IF('Tabla de posibilidad HG'!BB14&lt;=Hoja1!$D$8,IF('Tabla de posibilidad HI'!BB14&lt;=Hoja1!$D$7,IF('Tabla de posibilidad Requisitos'!BB14=1,IF('Tabla de posibilidad Localizaci'!BB14=1,IF('Tabla de posibilidad Agencia'!BB14=1,1,0),0),0),0),0)</f>
        <v>0</v>
      </c>
      <c r="BC14">
        <f ca="1">IF('Tabla de posibilidad HG'!BC14&lt;=Hoja1!$D$8,IF('Tabla de posibilidad HI'!BC14&lt;=Hoja1!$D$7,IF('Tabla de posibilidad Requisitos'!BC14=1,IF('Tabla de posibilidad Localizaci'!BC14=1,IF('Tabla de posibilidad Agencia'!BC14=1,1,0),0),0),0),0)</f>
        <v>0</v>
      </c>
      <c r="BD14">
        <f ca="1">IF('Tabla de posibilidad HG'!BD14&lt;=Hoja1!$D$8,IF('Tabla de posibilidad HI'!BD14&lt;=Hoja1!$D$7,IF('Tabla de posibilidad Requisitos'!BD14=1,IF('Tabla de posibilidad Localizaci'!BD14=1,IF('Tabla de posibilidad Agencia'!BD14=1,1,0),0),0),0),0)</f>
        <v>0</v>
      </c>
      <c r="BE14">
        <f ca="1">IF('Tabla de posibilidad HG'!BE14&lt;=Hoja1!$D$8,IF('Tabla de posibilidad HI'!BE14&lt;=Hoja1!$D$7,IF('Tabla de posibilidad Requisitos'!BE14=1,IF('Tabla de posibilidad Localizaci'!BE14=1,IF('Tabla de posibilidad Agencia'!BE14=1,1,0),0),0),0),0)</f>
        <v>0</v>
      </c>
      <c r="BF14">
        <f ca="1">IF('Tabla de posibilidad HG'!BF14&lt;=Hoja1!$D$8,IF('Tabla de posibilidad HI'!BF14&lt;=Hoja1!$D$7,IF('Tabla de posibilidad Requisitos'!BF14=1,IF('Tabla de posibilidad Localizaci'!BF14=1,IF('Tabla de posibilidad Agencia'!BF14=1,1,0),0),0),0),0)</f>
        <v>0</v>
      </c>
      <c r="BG14">
        <f ca="1">IF('Tabla de posibilidad HG'!BG14&lt;=Hoja1!$D$8,IF('Tabla de posibilidad HI'!BG14&lt;=Hoja1!$D$7,IF('Tabla de posibilidad Requisitos'!BG14=1,IF('Tabla de posibilidad Localizaci'!BG14=1,IF('Tabla de posibilidad Agencia'!BG14=1,1,0),0),0),0),0)</f>
        <v>0</v>
      </c>
      <c r="BH14">
        <f ca="1">IF('Tabla de posibilidad HG'!BH14&lt;=Hoja1!$D$8,IF('Tabla de posibilidad HI'!BH14&lt;=Hoja1!$D$7,IF('Tabla de posibilidad Requisitos'!BH14=1,IF('Tabla de posibilidad Localizaci'!BH14=1,IF('Tabla de posibilidad Agencia'!BH14=1,1,0),0),0),0),0)</f>
        <v>0</v>
      </c>
      <c r="BI14">
        <f ca="1">IF('Tabla de posibilidad HG'!BI14&lt;=Hoja1!$D$8,IF('Tabla de posibilidad HI'!BI14&lt;=Hoja1!$D$7,IF('Tabla de posibilidad Requisitos'!BI14=1,IF('Tabla de posibilidad Localizaci'!BI14=1,IF('Tabla de posibilidad Agencia'!BI14=1,1,0),0),0),0),0)</f>
        <v>0</v>
      </c>
    </row>
    <row r="15" spans="1:61" x14ac:dyDescent="0.25">
      <c r="A15" t="s">
        <v>90</v>
      </c>
      <c r="C15">
        <f ca="1">IF('Tabla de posibilidad HG'!C15&lt;=Hoja1!$D$8,IF('Tabla de posibilidad HI'!C15&lt;=Hoja1!$D$7,IF('Tabla de posibilidad Requisitos'!C15=1,IF('Tabla de posibilidad Localizaci'!C15=1,IF('Tabla de posibilidad Agencia'!C15=1,1,0),0),0),0),0)</f>
        <v>0</v>
      </c>
      <c r="D15">
        <f ca="1">IF('Tabla de posibilidad HG'!D15&lt;=Hoja1!$D$8,IF('Tabla de posibilidad HI'!D15&lt;=Hoja1!$D$7,IF('Tabla de posibilidad Requisitos'!D15=1,IF('Tabla de posibilidad Localizaci'!D15=1,IF('Tabla de posibilidad Agencia'!D15=1,1,0),0),0),0),0)</f>
        <v>0</v>
      </c>
      <c r="E15">
        <f ca="1">IF('Tabla de posibilidad HG'!E15&lt;=Hoja1!$D$8,IF('Tabla de posibilidad HI'!E15&lt;=Hoja1!$D$7,IF('Tabla de posibilidad Requisitos'!E15=1,IF('Tabla de posibilidad Localizaci'!E15=1,IF('Tabla de posibilidad Agencia'!E15=1,1,0),0),0),0),0)</f>
        <v>0</v>
      </c>
      <c r="F15">
        <f ca="1">IF('Tabla de posibilidad HG'!F15&lt;=Hoja1!$D$8,IF('Tabla de posibilidad HI'!F15&lt;=Hoja1!$D$7,IF('Tabla de posibilidad Requisitos'!F15=1,IF('Tabla de posibilidad Localizaci'!F15=1,IF('Tabla de posibilidad Agencia'!F15=1,1,0),0),0),0),0)</f>
        <v>0</v>
      </c>
      <c r="G15">
        <f ca="1">IF('Tabla de posibilidad HG'!G15&lt;=Hoja1!$D$8,IF('Tabla de posibilidad HI'!G15&lt;=Hoja1!$D$7,IF('Tabla de posibilidad Requisitos'!G15=1,IF('Tabla de posibilidad Localizaci'!G15=1,IF('Tabla de posibilidad Agencia'!G15=1,1,0),0),0),0),0)</f>
        <v>0</v>
      </c>
      <c r="H15">
        <f ca="1">IF('Tabla de posibilidad HG'!H15&lt;=Hoja1!$D$8,IF('Tabla de posibilidad HI'!H15&lt;=Hoja1!$D$7,IF('Tabla de posibilidad Requisitos'!H15=1,IF('Tabla de posibilidad Localizaci'!H15=1,IF('Tabla de posibilidad Agencia'!H15=1,1,0),0),0),0),0)</f>
        <v>0</v>
      </c>
      <c r="I15">
        <f ca="1">IF('Tabla de posibilidad HG'!I15&lt;=Hoja1!$D$8,IF('Tabla de posibilidad HI'!I15&lt;=Hoja1!$D$7,IF('Tabla de posibilidad Requisitos'!I15=1,IF('Tabla de posibilidad Localizaci'!I15=1,IF('Tabla de posibilidad Agencia'!I15=1,1,0),0),0),0),0)</f>
        <v>0</v>
      </c>
      <c r="J15">
        <f ca="1">IF('Tabla de posibilidad HG'!J15&lt;=Hoja1!$D$8,IF('Tabla de posibilidad HI'!J15&lt;=Hoja1!$D$7,IF('Tabla de posibilidad Requisitos'!J15=1,IF('Tabla de posibilidad Localizaci'!J15=1,IF('Tabla de posibilidad Agencia'!J15=1,1,0),0),0),0),0)</f>
        <v>0</v>
      </c>
      <c r="K15">
        <f ca="1">IF('Tabla de posibilidad HG'!K15&lt;=Hoja1!$D$8,IF('Tabla de posibilidad HI'!K15&lt;=Hoja1!$D$7,IF('Tabla de posibilidad Requisitos'!K15=1,IF('Tabla de posibilidad Localizaci'!K15=1,IF('Tabla de posibilidad Agencia'!K15=1,1,0),0),0),0),0)</f>
        <v>0</v>
      </c>
      <c r="L15">
        <f ca="1">IF('Tabla de posibilidad HG'!L15&lt;=Hoja1!$D$8,IF('Tabla de posibilidad HI'!L15&lt;=Hoja1!$D$7,IF('Tabla de posibilidad Requisitos'!L15=1,IF('Tabla de posibilidad Localizaci'!L15=1,IF('Tabla de posibilidad Agencia'!L15=1,1,0),0),0),0),0)</f>
        <v>0</v>
      </c>
      <c r="M15">
        <f ca="1">IF('Tabla de posibilidad HG'!M15&lt;=Hoja1!$D$8,IF('Tabla de posibilidad HI'!M15&lt;=Hoja1!$D$7,IF('Tabla de posibilidad Requisitos'!M15=1,IF('Tabla de posibilidad Localizaci'!M15=1,IF('Tabla de posibilidad Agencia'!M15=1,1,0),0),0),0),0)</f>
        <v>0</v>
      </c>
      <c r="N15">
        <f ca="1">IF('Tabla de posibilidad HG'!N15&lt;=Hoja1!$D$8,IF('Tabla de posibilidad HI'!N15&lt;=Hoja1!$D$7,IF('Tabla de posibilidad Requisitos'!N15=1,IF('Tabla de posibilidad Localizaci'!N15=1,IF('Tabla de posibilidad Agencia'!N15=1,1,0),0),0),0),0)</f>
        <v>0</v>
      </c>
      <c r="O15">
        <f ca="1">IF('Tabla de posibilidad HG'!O15&lt;=Hoja1!$D$8,IF('Tabla de posibilidad HI'!O15&lt;=Hoja1!$D$7,IF('Tabla de posibilidad Requisitos'!O15=1,IF('Tabla de posibilidad Localizaci'!O15=1,IF('Tabla de posibilidad Agencia'!O15=1,1,0),0),0),0),0)</f>
        <v>0</v>
      </c>
      <c r="P15">
        <f ca="1">IF('Tabla de posibilidad HG'!P15&lt;=Hoja1!$D$8,IF('Tabla de posibilidad HI'!P15&lt;=Hoja1!$D$7,IF('Tabla de posibilidad Requisitos'!P15=1,IF('Tabla de posibilidad Localizaci'!P15=1,IF('Tabla de posibilidad Agencia'!P15=1,1,0),0),0),0),0)</f>
        <v>0</v>
      </c>
      <c r="Q15">
        <f ca="1">IF('Tabla de posibilidad HG'!Q15&lt;=Hoja1!$D$8,IF('Tabla de posibilidad HI'!Q15&lt;=Hoja1!$D$7,IF('Tabla de posibilidad Requisitos'!Q15=1,IF('Tabla de posibilidad Localizaci'!Q15=1,IF('Tabla de posibilidad Agencia'!Q15=1,1,0),0),0),0),0)</f>
        <v>0</v>
      </c>
      <c r="R15">
        <f ca="1">IF('Tabla de posibilidad HG'!R15&lt;=Hoja1!$D$8,IF('Tabla de posibilidad HI'!R15&lt;=Hoja1!$D$7,IF('Tabla de posibilidad Requisitos'!R15=1,IF('Tabla de posibilidad Localizaci'!R15=1,IF('Tabla de posibilidad Agencia'!R15=1,1,0),0),0),0),0)</f>
        <v>0</v>
      </c>
      <c r="S15">
        <f ca="1">IF('Tabla de posibilidad HG'!S15&lt;=Hoja1!$D$8,IF('Tabla de posibilidad HI'!S15&lt;=Hoja1!$D$7,IF('Tabla de posibilidad Requisitos'!S15=1,IF('Tabla de posibilidad Localizaci'!S15=1,IF('Tabla de posibilidad Agencia'!S15=1,1,0),0),0),0),0)</f>
        <v>0</v>
      </c>
      <c r="T15">
        <f ca="1">IF('Tabla de posibilidad HG'!T15&lt;=Hoja1!$D$8,IF('Tabla de posibilidad HI'!T15&lt;=Hoja1!$D$7,IF('Tabla de posibilidad Requisitos'!T15=1,IF('Tabla de posibilidad Localizaci'!T15=1,IF('Tabla de posibilidad Agencia'!T15=1,1,0),0),0),0),0)</f>
        <v>0</v>
      </c>
      <c r="U15">
        <f ca="1">IF('Tabla de posibilidad HG'!U15&lt;=Hoja1!$D$8,IF('Tabla de posibilidad HI'!U15&lt;=Hoja1!$D$7,IF('Tabla de posibilidad Requisitos'!U15=1,IF('Tabla de posibilidad Localizaci'!U15=1,IF('Tabla de posibilidad Agencia'!U15=1,1,0),0),0),0),0)</f>
        <v>0</v>
      </c>
      <c r="V15">
        <f ca="1">IF('Tabla de posibilidad HG'!V15&lt;=Hoja1!$D$8,IF('Tabla de posibilidad HI'!V15&lt;=Hoja1!$D$7,IF('Tabla de posibilidad Requisitos'!V15=1,IF('Tabla de posibilidad Localizaci'!V15=1,IF('Tabla de posibilidad Agencia'!V15=1,1,0),0),0),0),0)</f>
        <v>0</v>
      </c>
      <c r="W15">
        <f ca="1">IF('Tabla de posibilidad HG'!W15&lt;=Hoja1!$D$8,IF('Tabla de posibilidad HI'!W15&lt;=Hoja1!$D$7,IF('Tabla de posibilidad Requisitos'!W15=1,IF('Tabla de posibilidad Localizaci'!W15=1,IF('Tabla de posibilidad Agencia'!W15=1,1,0),0),0),0),0)</f>
        <v>0</v>
      </c>
      <c r="X15">
        <f ca="1">IF('Tabla de posibilidad HG'!X15&lt;=Hoja1!$D$8,IF('Tabla de posibilidad HI'!X15&lt;=Hoja1!$D$7,IF('Tabla de posibilidad Requisitos'!X15=1,IF('Tabla de posibilidad Localizaci'!X15=1,IF('Tabla de posibilidad Agencia'!X15=1,1,0),0),0),0),0)</f>
        <v>0</v>
      </c>
      <c r="Y15">
        <f ca="1">IF('Tabla de posibilidad HG'!Y15&lt;=Hoja1!$D$8,IF('Tabla de posibilidad HI'!Y15&lt;=Hoja1!$D$7,IF('Tabla de posibilidad Requisitos'!Y15=1,IF('Tabla de posibilidad Localizaci'!Y15=1,IF('Tabla de posibilidad Agencia'!Y15=1,1,0),0),0),0),0)</f>
        <v>0</v>
      </c>
      <c r="Z15">
        <f ca="1">IF('Tabla de posibilidad HG'!Z15&lt;=Hoja1!$D$8,IF('Tabla de posibilidad HI'!Z15&lt;=Hoja1!$D$7,IF('Tabla de posibilidad Requisitos'!Z15=1,IF('Tabla de posibilidad Localizaci'!Z15=1,IF('Tabla de posibilidad Agencia'!Z15=1,1,0),0),0),0),0)</f>
        <v>0</v>
      </c>
      <c r="AA15">
        <f ca="1">IF('Tabla de posibilidad HG'!AA15&lt;=Hoja1!$D$8,IF('Tabla de posibilidad HI'!AA15&lt;=Hoja1!$D$7,IF('Tabla de posibilidad Requisitos'!AA15=1,IF('Tabla de posibilidad Localizaci'!AA15=1,IF('Tabla de posibilidad Agencia'!AA15=1,1,0),0),0),0),0)</f>
        <v>0</v>
      </c>
      <c r="AB15">
        <f ca="1">IF('Tabla de posibilidad HG'!AB15&lt;=Hoja1!$D$8,IF('Tabla de posibilidad HI'!AB15&lt;=Hoja1!$D$7,IF('Tabla de posibilidad Requisitos'!AB15=1,IF('Tabla de posibilidad Localizaci'!AB15=1,IF('Tabla de posibilidad Agencia'!AB15=1,1,0),0),0),0),0)</f>
        <v>0</v>
      </c>
      <c r="AC15">
        <f ca="1">IF('Tabla de posibilidad HG'!AC15&lt;=Hoja1!$D$8,IF('Tabla de posibilidad HI'!AC15&lt;=Hoja1!$D$7,IF('Tabla de posibilidad Requisitos'!AC15=1,IF('Tabla de posibilidad Localizaci'!AC15=1,IF('Tabla de posibilidad Agencia'!AC15=1,1,0),0),0),0),0)</f>
        <v>0</v>
      </c>
      <c r="AD15">
        <f ca="1">IF('Tabla de posibilidad HG'!AD15&lt;=Hoja1!$D$8,IF('Tabla de posibilidad HI'!AD15&lt;=Hoja1!$D$7,IF('Tabla de posibilidad Requisitos'!AD15=1,IF('Tabla de posibilidad Localizaci'!AD15=1,IF('Tabla de posibilidad Agencia'!AD15=1,1,0),0),0),0),0)</f>
        <v>0</v>
      </c>
      <c r="AE15">
        <f ca="1">IF('Tabla de posibilidad HG'!AE15&lt;=Hoja1!$D$8,IF('Tabla de posibilidad HI'!AE15&lt;=Hoja1!$D$7,IF('Tabla de posibilidad Requisitos'!AE15=1,IF('Tabla de posibilidad Localizaci'!AE15=1,IF('Tabla de posibilidad Agencia'!AE15=1,1,0),0),0),0),0)</f>
        <v>0</v>
      </c>
      <c r="AF15">
        <f ca="1">IF('Tabla de posibilidad HG'!AF15&lt;=Hoja1!$D$8,IF('Tabla de posibilidad HI'!AF15&lt;=Hoja1!$D$7,IF('Tabla de posibilidad Requisitos'!AF15=1,IF('Tabla de posibilidad Localizaci'!AF15=1,IF('Tabla de posibilidad Agencia'!AF15=1,1,0),0),0),0),0)</f>
        <v>0</v>
      </c>
      <c r="AG15">
        <f ca="1">IF('Tabla de posibilidad HG'!AG15&lt;=Hoja1!$D$8,IF('Tabla de posibilidad HI'!AG15&lt;=Hoja1!$D$7,IF('Tabla de posibilidad Requisitos'!AG15=1,IF('Tabla de posibilidad Localizaci'!AG15=1,IF('Tabla de posibilidad Agencia'!AG15=1,1,0),0),0),0),0)</f>
        <v>0</v>
      </c>
      <c r="AH15">
        <f ca="1">IF('Tabla de posibilidad HG'!AH15&lt;=Hoja1!$D$8,IF('Tabla de posibilidad HI'!AH15&lt;=Hoja1!$D$7,IF('Tabla de posibilidad Requisitos'!AH15=1,IF('Tabla de posibilidad Localizaci'!AH15=1,IF('Tabla de posibilidad Agencia'!AH15=1,1,0),0),0),0),0)</f>
        <v>0</v>
      </c>
      <c r="AI15">
        <f ca="1">IF('Tabla de posibilidad HG'!AI15&lt;=Hoja1!$D$8,IF('Tabla de posibilidad HI'!AI15&lt;=Hoja1!$D$7,IF('Tabla de posibilidad Requisitos'!AI15=1,IF('Tabla de posibilidad Localizaci'!AI15=1,IF('Tabla de posibilidad Agencia'!AI15=1,1,0),0),0),0),0)</f>
        <v>0</v>
      </c>
      <c r="AJ15">
        <f ca="1">IF('Tabla de posibilidad HG'!AJ15&lt;=Hoja1!$D$8,IF('Tabla de posibilidad HI'!AJ15&lt;=Hoja1!$D$7,IF('Tabla de posibilidad Requisitos'!AJ15=1,IF('Tabla de posibilidad Localizaci'!AJ15=1,IF('Tabla de posibilidad Agencia'!AJ15=1,1,0),0),0),0),0)</f>
        <v>0</v>
      </c>
      <c r="AK15">
        <f ca="1">IF('Tabla de posibilidad HG'!AK15&lt;=Hoja1!$D$8,IF('Tabla de posibilidad HI'!AK15&lt;=Hoja1!$D$7,IF('Tabla de posibilidad Requisitos'!AK15=1,IF('Tabla de posibilidad Localizaci'!AK15=1,IF('Tabla de posibilidad Agencia'!AK15=1,1,0),0),0),0),0)</f>
        <v>0</v>
      </c>
      <c r="AL15">
        <f ca="1">IF('Tabla de posibilidad HG'!AL15&lt;=Hoja1!$D$8,IF('Tabla de posibilidad HI'!AL15&lt;=Hoja1!$D$7,IF('Tabla de posibilidad Requisitos'!AL15=1,IF('Tabla de posibilidad Localizaci'!AL15=1,IF('Tabla de posibilidad Agencia'!AL15=1,1,0),0),0),0),0)</f>
        <v>0</v>
      </c>
      <c r="AM15">
        <f ca="1">IF('Tabla de posibilidad HG'!AM15&lt;=Hoja1!$D$8,IF('Tabla de posibilidad HI'!AM15&lt;=Hoja1!$D$7,IF('Tabla de posibilidad Requisitos'!AM15=1,IF('Tabla de posibilidad Localizaci'!AM15=1,IF('Tabla de posibilidad Agencia'!AM15=1,1,0),0),0),0),0)</f>
        <v>0</v>
      </c>
      <c r="AN15">
        <f ca="1">IF('Tabla de posibilidad HG'!AN15&lt;=Hoja1!$D$8,IF('Tabla de posibilidad HI'!AN15&lt;=Hoja1!$D$7,IF('Tabla de posibilidad Requisitos'!AN15=1,IF('Tabla de posibilidad Localizaci'!AN15=1,IF('Tabla de posibilidad Agencia'!AN15=1,1,0),0),0),0),0)</f>
        <v>0</v>
      </c>
      <c r="AO15">
        <f ca="1">IF('Tabla de posibilidad HG'!AO15&lt;=Hoja1!$D$8,IF('Tabla de posibilidad HI'!AO15&lt;=Hoja1!$D$7,IF('Tabla de posibilidad Requisitos'!AO15=1,IF('Tabla de posibilidad Localizaci'!AO15=1,IF('Tabla de posibilidad Agencia'!AO15=1,1,0),0),0),0),0)</f>
        <v>0</v>
      </c>
      <c r="AP15">
        <f ca="1">IF('Tabla de posibilidad HG'!AP15&lt;=Hoja1!$D$8,IF('Tabla de posibilidad HI'!AP15&lt;=Hoja1!$D$7,IF('Tabla de posibilidad Requisitos'!AP15=1,IF('Tabla de posibilidad Localizaci'!AP15=1,IF('Tabla de posibilidad Agencia'!AP15=1,1,0),0),0),0),0)</f>
        <v>0</v>
      </c>
      <c r="AQ15">
        <f ca="1">IF('Tabla de posibilidad HG'!AQ15&lt;=Hoja1!$D$8,IF('Tabla de posibilidad HI'!AQ15&lt;=Hoja1!$D$7,IF('Tabla de posibilidad Requisitos'!AQ15=1,IF('Tabla de posibilidad Localizaci'!AQ15=1,IF('Tabla de posibilidad Agencia'!AQ15=1,1,0),0),0),0),0)</f>
        <v>0</v>
      </c>
      <c r="AR15">
        <f ca="1">IF('Tabla de posibilidad HG'!AR15&lt;=Hoja1!$D$8,IF('Tabla de posibilidad HI'!AR15&lt;=Hoja1!$D$7,IF('Tabla de posibilidad Requisitos'!AR15=1,IF('Tabla de posibilidad Localizaci'!AR15=1,IF('Tabla de posibilidad Agencia'!AR15=1,1,0),0),0),0),0)</f>
        <v>0</v>
      </c>
      <c r="AS15">
        <f ca="1">IF('Tabla de posibilidad HG'!AS15&lt;=Hoja1!$D$8,IF('Tabla de posibilidad HI'!AS15&lt;=Hoja1!$D$7,IF('Tabla de posibilidad Requisitos'!AS15=1,IF('Tabla de posibilidad Localizaci'!AS15=1,IF('Tabla de posibilidad Agencia'!AS15=1,1,0),0),0),0),0)</f>
        <v>0</v>
      </c>
      <c r="AT15">
        <f ca="1">IF('Tabla de posibilidad HG'!AT15&lt;=Hoja1!$D$8,IF('Tabla de posibilidad HI'!AT15&lt;=Hoja1!$D$7,IF('Tabla de posibilidad Requisitos'!AT15=1,IF('Tabla de posibilidad Localizaci'!AT15=1,IF('Tabla de posibilidad Agencia'!AT15=1,1,0),0),0),0),0)</f>
        <v>0</v>
      </c>
      <c r="AU15">
        <f ca="1">IF('Tabla de posibilidad HG'!AU15&lt;=Hoja1!$D$8,IF('Tabla de posibilidad HI'!AU15&lt;=Hoja1!$D$7,IF('Tabla de posibilidad Requisitos'!AU15=1,IF('Tabla de posibilidad Localizaci'!AU15=1,IF('Tabla de posibilidad Agencia'!AU15=1,1,0),0),0),0),0)</f>
        <v>0</v>
      </c>
      <c r="AV15">
        <f ca="1">IF('Tabla de posibilidad HG'!AV15&lt;=Hoja1!$D$8,IF('Tabla de posibilidad HI'!AV15&lt;=Hoja1!$D$7,IF('Tabla de posibilidad Requisitos'!AV15=1,IF('Tabla de posibilidad Localizaci'!AV15=1,IF('Tabla de posibilidad Agencia'!AV15=1,1,0),0),0),0),0)</f>
        <v>0</v>
      </c>
      <c r="AW15">
        <f ca="1">IF('Tabla de posibilidad HG'!AW15&lt;=Hoja1!$D$8,IF('Tabla de posibilidad HI'!AW15&lt;=Hoja1!$D$7,IF('Tabla de posibilidad Requisitos'!AW15=1,IF('Tabla de posibilidad Localizaci'!AW15=1,IF('Tabla de posibilidad Agencia'!AW15=1,1,0),0),0),0),0)</f>
        <v>0</v>
      </c>
      <c r="AX15">
        <f ca="1">IF('Tabla de posibilidad HG'!AX15&lt;=Hoja1!$D$8,IF('Tabla de posibilidad HI'!AX15&lt;=Hoja1!$D$7,IF('Tabla de posibilidad Requisitos'!AX15=1,IF('Tabla de posibilidad Localizaci'!AX15=1,IF('Tabla de posibilidad Agencia'!AX15=1,1,0),0),0),0),0)</f>
        <v>0</v>
      </c>
      <c r="AY15">
        <f ca="1">IF('Tabla de posibilidad HG'!AY15&lt;=Hoja1!$D$8,IF('Tabla de posibilidad HI'!AY15&lt;=Hoja1!$D$7,IF('Tabla de posibilidad Requisitos'!AY15=1,IF('Tabla de posibilidad Localizaci'!AY15=1,IF('Tabla de posibilidad Agencia'!AY15=1,1,0),0),0),0),0)</f>
        <v>0</v>
      </c>
      <c r="AZ15">
        <f ca="1">IF('Tabla de posibilidad HG'!AZ15&lt;=Hoja1!$D$8,IF('Tabla de posibilidad HI'!AZ15&lt;=Hoja1!$D$7,IF('Tabla de posibilidad Requisitos'!AZ15=1,IF('Tabla de posibilidad Localizaci'!AZ15=1,IF('Tabla de posibilidad Agencia'!AZ15=1,1,0),0),0),0),0)</f>
        <v>0</v>
      </c>
      <c r="BA15">
        <f ca="1">IF('Tabla de posibilidad HG'!BA15&lt;=Hoja1!$D$8,IF('Tabla de posibilidad HI'!BA15&lt;=Hoja1!$D$7,IF('Tabla de posibilidad Requisitos'!BA15=1,IF('Tabla de posibilidad Localizaci'!BA15=1,IF('Tabla de posibilidad Agencia'!BA15=1,1,0),0),0),0),0)</f>
        <v>0</v>
      </c>
      <c r="BB15">
        <f ca="1">IF('Tabla de posibilidad HG'!BB15&lt;=Hoja1!$D$8,IF('Tabla de posibilidad HI'!BB15&lt;=Hoja1!$D$7,IF('Tabla de posibilidad Requisitos'!BB15=1,IF('Tabla de posibilidad Localizaci'!BB15=1,IF('Tabla de posibilidad Agencia'!BB15=1,1,0),0),0),0),0)</f>
        <v>0</v>
      </c>
      <c r="BC15">
        <f ca="1">IF('Tabla de posibilidad HG'!BC15&lt;=Hoja1!$D$8,IF('Tabla de posibilidad HI'!BC15&lt;=Hoja1!$D$7,IF('Tabla de posibilidad Requisitos'!BC15=1,IF('Tabla de posibilidad Localizaci'!BC15=1,IF('Tabla de posibilidad Agencia'!BC15=1,1,0),0),0),0),0)</f>
        <v>0</v>
      </c>
      <c r="BD15">
        <f ca="1">IF('Tabla de posibilidad HG'!BD15&lt;=Hoja1!$D$8,IF('Tabla de posibilidad HI'!BD15&lt;=Hoja1!$D$7,IF('Tabla de posibilidad Requisitos'!BD15=1,IF('Tabla de posibilidad Localizaci'!BD15=1,IF('Tabla de posibilidad Agencia'!BD15=1,1,0),0),0),0),0)</f>
        <v>0</v>
      </c>
      <c r="BE15">
        <f ca="1">IF('Tabla de posibilidad HG'!BE15&lt;=Hoja1!$D$8,IF('Tabla de posibilidad HI'!BE15&lt;=Hoja1!$D$7,IF('Tabla de posibilidad Requisitos'!BE15=1,IF('Tabla de posibilidad Localizaci'!BE15=1,IF('Tabla de posibilidad Agencia'!BE15=1,1,0),0),0),0),0)</f>
        <v>0</v>
      </c>
      <c r="BF15">
        <f ca="1">IF('Tabla de posibilidad HG'!BF15&lt;=Hoja1!$D$8,IF('Tabla de posibilidad HI'!BF15&lt;=Hoja1!$D$7,IF('Tabla de posibilidad Requisitos'!BF15=1,IF('Tabla de posibilidad Localizaci'!BF15=1,IF('Tabla de posibilidad Agencia'!BF15=1,1,0),0),0),0),0)</f>
        <v>0</v>
      </c>
      <c r="BG15">
        <f ca="1">IF('Tabla de posibilidad HG'!BG15&lt;=Hoja1!$D$8,IF('Tabla de posibilidad HI'!BG15&lt;=Hoja1!$D$7,IF('Tabla de posibilidad Requisitos'!BG15=1,IF('Tabla de posibilidad Localizaci'!BG15=1,IF('Tabla de posibilidad Agencia'!BG15=1,1,0),0),0),0),0)</f>
        <v>0</v>
      </c>
      <c r="BH15">
        <f ca="1">IF('Tabla de posibilidad HG'!BH15&lt;=Hoja1!$D$8,IF('Tabla de posibilidad HI'!BH15&lt;=Hoja1!$D$7,IF('Tabla de posibilidad Requisitos'!BH15=1,IF('Tabla de posibilidad Localizaci'!BH15=1,IF('Tabla de posibilidad Agencia'!BH15=1,1,0),0),0),0),0)</f>
        <v>0</v>
      </c>
      <c r="BI15">
        <f ca="1">IF('Tabla de posibilidad HG'!BI15&lt;=Hoja1!$D$8,IF('Tabla de posibilidad HI'!BI15&lt;=Hoja1!$D$7,IF('Tabla de posibilidad Requisitos'!BI15=1,IF('Tabla de posibilidad Localizaci'!BI15=1,IF('Tabla de posibilidad Agencia'!BI15=1,1,0),0),0),0),0)</f>
        <v>0</v>
      </c>
    </row>
    <row r="16" spans="1:61" x14ac:dyDescent="0.25">
      <c r="A16" t="s">
        <v>89</v>
      </c>
      <c r="C16">
        <f ca="1">IF('Tabla de posibilidad HG'!C16&lt;=Hoja1!$D$8,IF('Tabla de posibilidad HI'!C16&lt;=Hoja1!$D$7,IF('Tabla de posibilidad Requisitos'!C16=1,IF('Tabla de posibilidad Localizaci'!C16=1,IF('Tabla de posibilidad Agencia'!C16=1,1,0),0),0),0),0)</f>
        <v>0</v>
      </c>
      <c r="D16">
        <f ca="1">IF('Tabla de posibilidad HG'!D16&lt;=Hoja1!$D$8,IF('Tabla de posibilidad HI'!D16&lt;=Hoja1!$D$7,IF('Tabla de posibilidad Requisitos'!D16=1,IF('Tabla de posibilidad Localizaci'!D16=1,IF('Tabla de posibilidad Agencia'!D16=1,1,0),0),0),0),0)</f>
        <v>0</v>
      </c>
      <c r="E16">
        <f ca="1">IF('Tabla de posibilidad HG'!E16&lt;=Hoja1!$D$8,IF('Tabla de posibilidad HI'!E16&lt;=Hoja1!$D$7,IF('Tabla de posibilidad Requisitos'!E16=1,IF('Tabla de posibilidad Localizaci'!E16=1,IF('Tabla de posibilidad Agencia'!E16=1,1,0),0),0),0),0)</f>
        <v>0</v>
      </c>
      <c r="F16">
        <f ca="1">IF('Tabla de posibilidad HG'!F16&lt;=Hoja1!$D$8,IF('Tabla de posibilidad HI'!F16&lt;=Hoja1!$D$7,IF('Tabla de posibilidad Requisitos'!F16=1,IF('Tabla de posibilidad Localizaci'!F16=1,IF('Tabla de posibilidad Agencia'!F16=1,1,0),0),0),0),0)</f>
        <v>0</v>
      </c>
      <c r="G16">
        <f ca="1">IF('Tabla de posibilidad HG'!G16&lt;=Hoja1!$D$8,IF('Tabla de posibilidad HI'!G16&lt;=Hoja1!$D$7,IF('Tabla de posibilidad Requisitos'!G16=1,IF('Tabla de posibilidad Localizaci'!G16=1,IF('Tabla de posibilidad Agencia'!G16=1,1,0),0),0),0),0)</f>
        <v>0</v>
      </c>
      <c r="H16">
        <f ca="1">IF('Tabla de posibilidad HG'!H16&lt;=Hoja1!$D$8,IF('Tabla de posibilidad HI'!H16&lt;=Hoja1!$D$7,IF('Tabla de posibilidad Requisitos'!H16=1,IF('Tabla de posibilidad Localizaci'!H16=1,IF('Tabla de posibilidad Agencia'!H16=1,1,0),0),0),0),0)</f>
        <v>0</v>
      </c>
      <c r="I16">
        <f ca="1">IF('Tabla de posibilidad HG'!I16&lt;=Hoja1!$D$8,IF('Tabla de posibilidad HI'!I16&lt;=Hoja1!$D$7,IF('Tabla de posibilidad Requisitos'!I16=1,IF('Tabla de posibilidad Localizaci'!I16=1,IF('Tabla de posibilidad Agencia'!I16=1,1,0),0),0),0),0)</f>
        <v>0</v>
      </c>
      <c r="J16">
        <f ca="1">IF('Tabla de posibilidad HG'!J16&lt;=Hoja1!$D$8,IF('Tabla de posibilidad HI'!J16&lt;=Hoja1!$D$7,IF('Tabla de posibilidad Requisitos'!J16=1,IF('Tabla de posibilidad Localizaci'!J16=1,IF('Tabla de posibilidad Agencia'!J16=1,1,0),0),0),0),0)</f>
        <v>0</v>
      </c>
      <c r="K16">
        <f ca="1">IF('Tabla de posibilidad HG'!K16&lt;=Hoja1!$D$8,IF('Tabla de posibilidad HI'!K16&lt;=Hoja1!$D$7,IF('Tabla de posibilidad Requisitos'!K16=1,IF('Tabla de posibilidad Localizaci'!K16=1,IF('Tabla de posibilidad Agencia'!K16=1,1,0),0),0),0),0)</f>
        <v>0</v>
      </c>
      <c r="L16">
        <f ca="1">IF('Tabla de posibilidad HG'!L16&lt;=Hoja1!$D$8,IF('Tabla de posibilidad HI'!L16&lt;=Hoja1!$D$7,IF('Tabla de posibilidad Requisitos'!L16=1,IF('Tabla de posibilidad Localizaci'!L16=1,IF('Tabla de posibilidad Agencia'!L16=1,1,0),0),0),0),0)</f>
        <v>0</v>
      </c>
      <c r="M16">
        <f ca="1">IF('Tabla de posibilidad HG'!M16&lt;=Hoja1!$D$8,IF('Tabla de posibilidad HI'!M16&lt;=Hoja1!$D$7,IF('Tabla de posibilidad Requisitos'!M16=1,IF('Tabla de posibilidad Localizaci'!M16=1,IF('Tabla de posibilidad Agencia'!M16=1,1,0),0),0),0),0)</f>
        <v>0</v>
      </c>
      <c r="N16">
        <f ca="1">IF('Tabla de posibilidad HG'!N16&lt;=Hoja1!$D$8,IF('Tabla de posibilidad HI'!N16&lt;=Hoja1!$D$7,IF('Tabla de posibilidad Requisitos'!N16=1,IF('Tabla de posibilidad Localizaci'!N16=1,IF('Tabla de posibilidad Agencia'!N16=1,1,0),0),0),0),0)</f>
        <v>0</v>
      </c>
      <c r="O16">
        <f ca="1">IF('Tabla de posibilidad HG'!O16&lt;=Hoja1!$D$8,IF('Tabla de posibilidad HI'!O16&lt;=Hoja1!$D$7,IF('Tabla de posibilidad Requisitos'!O16=1,IF('Tabla de posibilidad Localizaci'!O16=1,IF('Tabla de posibilidad Agencia'!O16=1,1,0),0),0),0),0)</f>
        <v>0</v>
      </c>
      <c r="P16">
        <f ca="1">IF('Tabla de posibilidad HG'!P16&lt;=Hoja1!$D$8,IF('Tabla de posibilidad HI'!P16&lt;=Hoja1!$D$7,IF('Tabla de posibilidad Requisitos'!P16=1,IF('Tabla de posibilidad Localizaci'!P16=1,IF('Tabla de posibilidad Agencia'!P16=1,1,0),0),0),0),0)</f>
        <v>0</v>
      </c>
      <c r="Q16">
        <f ca="1">IF('Tabla de posibilidad HG'!Q16&lt;=Hoja1!$D$8,IF('Tabla de posibilidad HI'!Q16&lt;=Hoja1!$D$7,IF('Tabla de posibilidad Requisitos'!Q16=1,IF('Tabla de posibilidad Localizaci'!Q16=1,IF('Tabla de posibilidad Agencia'!Q16=1,1,0),0),0),0),0)</f>
        <v>0</v>
      </c>
      <c r="R16">
        <f ca="1">IF('Tabla de posibilidad HG'!R16&lt;=Hoja1!$D$8,IF('Tabla de posibilidad HI'!R16&lt;=Hoja1!$D$7,IF('Tabla de posibilidad Requisitos'!R16=1,IF('Tabla de posibilidad Localizaci'!R16=1,IF('Tabla de posibilidad Agencia'!R16=1,1,0),0),0),0),0)</f>
        <v>0</v>
      </c>
      <c r="S16">
        <f ca="1">IF('Tabla de posibilidad HG'!S16&lt;=Hoja1!$D$8,IF('Tabla de posibilidad HI'!S16&lt;=Hoja1!$D$7,IF('Tabla de posibilidad Requisitos'!S16=1,IF('Tabla de posibilidad Localizaci'!S16=1,IF('Tabla de posibilidad Agencia'!S16=1,1,0),0),0),0),0)</f>
        <v>0</v>
      </c>
      <c r="T16">
        <f ca="1">IF('Tabla de posibilidad HG'!T16&lt;=Hoja1!$D$8,IF('Tabla de posibilidad HI'!T16&lt;=Hoja1!$D$7,IF('Tabla de posibilidad Requisitos'!T16=1,IF('Tabla de posibilidad Localizaci'!T16=1,IF('Tabla de posibilidad Agencia'!T16=1,1,0),0),0),0),0)</f>
        <v>0</v>
      </c>
      <c r="U16">
        <f ca="1">IF('Tabla de posibilidad HG'!U16&lt;=Hoja1!$D$8,IF('Tabla de posibilidad HI'!U16&lt;=Hoja1!$D$7,IF('Tabla de posibilidad Requisitos'!U16=1,IF('Tabla de posibilidad Localizaci'!U16=1,IF('Tabla de posibilidad Agencia'!U16=1,1,0),0),0),0),0)</f>
        <v>0</v>
      </c>
      <c r="V16">
        <f ca="1">IF('Tabla de posibilidad HG'!V16&lt;=Hoja1!$D$8,IF('Tabla de posibilidad HI'!V16&lt;=Hoja1!$D$7,IF('Tabla de posibilidad Requisitos'!V16=1,IF('Tabla de posibilidad Localizaci'!V16=1,IF('Tabla de posibilidad Agencia'!V16=1,1,0),0),0),0),0)</f>
        <v>0</v>
      </c>
      <c r="W16">
        <f ca="1">IF('Tabla de posibilidad HG'!W16&lt;=Hoja1!$D$8,IF('Tabla de posibilidad HI'!W16&lt;=Hoja1!$D$7,IF('Tabla de posibilidad Requisitos'!W16=1,IF('Tabla de posibilidad Localizaci'!W16=1,IF('Tabla de posibilidad Agencia'!W16=1,1,0),0),0),0),0)</f>
        <v>0</v>
      </c>
      <c r="X16">
        <f ca="1">IF('Tabla de posibilidad HG'!X16&lt;=Hoja1!$D$8,IF('Tabla de posibilidad HI'!X16&lt;=Hoja1!$D$7,IF('Tabla de posibilidad Requisitos'!X16=1,IF('Tabla de posibilidad Localizaci'!X16=1,IF('Tabla de posibilidad Agencia'!X16=1,1,0),0),0),0),0)</f>
        <v>0</v>
      </c>
      <c r="Y16">
        <f ca="1">IF('Tabla de posibilidad HG'!Y16&lt;=Hoja1!$D$8,IF('Tabla de posibilidad HI'!Y16&lt;=Hoja1!$D$7,IF('Tabla de posibilidad Requisitos'!Y16=1,IF('Tabla de posibilidad Localizaci'!Y16=1,IF('Tabla de posibilidad Agencia'!Y16=1,1,0),0),0),0),0)</f>
        <v>0</v>
      </c>
      <c r="Z16">
        <f ca="1">IF('Tabla de posibilidad HG'!Z16&lt;=Hoja1!$D$8,IF('Tabla de posibilidad HI'!Z16&lt;=Hoja1!$D$7,IF('Tabla de posibilidad Requisitos'!Z16=1,IF('Tabla de posibilidad Localizaci'!Z16=1,IF('Tabla de posibilidad Agencia'!Z16=1,1,0),0),0),0),0)</f>
        <v>0</v>
      </c>
      <c r="AA16">
        <f ca="1">IF('Tabla de posibilidad HG'!AA16&lt;=Hoja1!$D$8,IF('Tabla de posibilidad HI'!AA16&lt;=Hoja1!$D$7,IF('Tabla de posibilidad Requisitos'!AA16=1,IF('Tabla de posibilidad Localizaci'!AA16=1,IF('Tabla de posibilidad Agencia'!AA16=1,1,0),0),0),0),0)</f>
        <v>1</v>
      </c>
      <c r="AB16">
        <f ca="1">IF('Tabla de posibilidad HG'!AB16&lt;=Hoja1!$D$8,IF('Tabla de posibilidad HI'!AB16&lt;=Hoja1!$D$7,IF('Tabla de posibilidad Requisitos'!AB16=1,IF('Tabla de posibilidad Localizaci'!AB16=1,IF('Tabla de posibilidad Agencia'!AB16=1,1,0),0),0),0),0)</f>
        <v>1</v>
      </c>
      <c r="AC16">
        <f ca="1">IF('Tabla de posibilidad HG'!AC16&lt;=Hoja1!$D$8,IF('Tabla de posibilidad HI'!AC16&lt;=Hoja1!$D$7,IF('Tabla de posibilidad Requisitos'!AC16=1,IF('Tabla de posibilidad Localizaci'!AC16=1,IF('Tabla de posibilidad Agencia'!AC16=1,1,0),0),0),0),0)</f>
        <v>1</v>
      </c>
      <c r="AD16">
        <f ca="1">IF('Tabla de posibilidad HG'!AD16&lt;=Hoja1!$D$8,IF('Tabla de posibilidad HI'!AD16&lt;=Hoja1!$D$7,IF('Tabla de posibilidad Requisitos'!AD16=1,IF('Tabla de posibilidad Localizaci'!AD16=1,IF('Tabla de posibilidad Agencia'!AD16=1,1,0),0),0),0),0)</f>
        <v>1</v>
      </c>
      <c r="AE16">
        <f ca="1">IF('Tabla de posibilidad HG'!AE16&lt;=Hoja1!$D$8,IF('Tabla de posibilidad HI'!AE16&lt;=Hoja1!$D$7,IF('Tabla de posibilidad Requisitos'!AE16=1,IF('Tabla de posibilidad Localizaci'!AE16=1,IF('Tabla de posibilidad Agencia'!AE16=1,1,0),0),0),0),0)</f>
        <v>1</v>
      </c>
      <c r="AF16">
        <f ca="1">IF('Tabla de posibilidad HG'!AF16&lt;=Hoja1!$D$8,IF('Tabla de posibilidad HI'!AF16&lt;=Hoja1!$D$7,IF('Tabla de posibilidad Requisitos'!AF16=1,IF('Tabla de posibilidad Localizaci'!AF16=1,IF('Tabla de posibilidad Agencia'!AF16=1,1,0),0),0),0),0)</f>
        <v>0</v>
      </c>
      <c r="AG16">
        <f ca="1">IF('Tabla de posibilidad HG'!AG16&lt;=Hoja1!$D$8,IF('Tabla de posibilidad HI'!AG16&lt;=Hoja1!$D$7,IF('Tabla de posibilidad Requisitos'!AG16=1,IF('Tabla de posibilidad Localizaci'!AG16=1,IF('Tabla de posibilidad Agencia'!AG16=1,1,0),0),0),0),0)</f>
        <v>0</v>
      </c>
      <c r="AH16">
        <f ca="1">IF('Tabla de posibilidad HG'!AH16&lt;=Hoja1!$D$8,IF('Tabla de posibilidad HI'!AH16&lt;=Hoja1!$D$7,IF('Tabla de posibilidad Requisitos'!AH16=1,IF('Tabla de posibilidad Localizaci'!AH16=1,IF('Tabla de posibilidad Agencia'!AH16=1,1,0),0),0),0),0)</f>
        <v>0</v>
      </c>
      <c r="AI16">
        <f ca="1">IF('Tabla de posibilidad HG'!AI16&lt;=Hoja1!$D$8,IF('Tabla de posibilidad HI'!AI16&lt;=Hoja1!$D$7,IF('Tabla de posibilidad Requisitos'!AI16=1,IF('Tabla de posibilidad Localizaci'!AI16=1,IF('Tabla de posibilidad Agencia'!AI16=1,1,0),0),0),0),0)</f>
        <v>0</v>
      </c>
      <c r="AJ16">
        <f ca="1">IF('Tabla de posibilidad HG'!AJ16&lt;=Hoja1!$D$8,IF('Tabla de posibilidad HI'!AJ16&lt;=Hoja1!$D$7,IF('Tabla de posibilidad Requisitos'!AJ16=1,IF('Tabla de posibilidad Localizaci'!AJ16=1,IF('Tabla de posibilidad Agencia'!AJ16=1,1,0),0),0),0),0)</f>
        <v>0</v>
      </c>
      <c r="AK16">
        <f ca="1">IF('Tabla de posibilidad HG'!AK16&lt;=Hoja1!$D$8,IF('Tabla de posibilidad HI'!AK16&lt;=Hoja1!$D$7,IF('Tabla de posibilidad Requisitos'!AK16=1,IF('Tabla de posibilidad Localizaci'!AK16=1,IF('Tabla de posibilidad Agencia'!AK16=1,1,0),0),0),0),0)</f>
        <v>0</v>
      </c>
      <c r="AL16">
        <f ca="1">IF('Tabla de posibilidad HG'!AL16&lt;=Hoja1!$D$8,IF('Tabla de posibilidad HI'!AL16&lt;=Hoja1!$D$7,IF('Tabla de posibilidad Requisitos'!AL16=1,IF('Tabla de posibilidad Localizaci'!AL16=1,IF('Tabla de posibilidad Agencia'!AL16=1,1,0),0),0),0),0)</f>
        <v>0</v>
      </c>
      <c r="AM16">
        <f ca="1">IF('Tabla de posibilidad HG'!AM16&lt;=Hoja1!$D$8,IF('Tabla de posibilidad HI'!AM16&lt;=Hoja1!$D$7,IF('Tabla de posibilidad Requisitos'!AM16=1,IF('Tabla de posibilidad Localizaci'!AM16=1,IF('Tabla de posibilidad Agencia'!AM16=1,1,0),0),0),0),0)</f>
        <v>0</v>
      </c>
      <c r="AN16">
        <f ca="1">IF('Tabla de posibilidad HG'!AN16&lt;=Hoja1!$D$8,IF('Tabla de posibilidad HI'!AN16&lt;=Hoja1!$D$7,IF('Tabla de posibilidad Requisitos'!AN16=1,IF('Tabla de posibilidad Localizaci'!AN16=1,IF('Tabla de posibilidad Agencia'!AN16=1,1,0),0),0),0),0)</f>
        <v>0</v>
      </c>
      <c r="AO16">
        <f ca="1">IF('Tabla de posibilidad HG'!AO16&lt;=Hoja1!$D$8,IF('Tabla de posibilidad HI'!AO16&lt;=Hoja1!$D$7,IF('Tabla de posibilidad Requisitos'!AO16=1,IF('Tabla de posibilidad Localizaci'!AO16=1,IF('Tabla de posibilidad Agencia'!AO16=1,1,0),0),0),0),0)</f>
        <v>0</v>
      </c>
      <c r="AP16">
        <f ca="1">IF('Tabla de posibilidad HG'!AP16&lt;=Hoja1!$D$8,IF('Tabla de posibilidad HI'!AP16&lt;=Hoja1!$D$7,IF('Tabla de posibilidad Requisitos'!AP16=1,IF('Tabla de posibilidad Localizaci'!AP16=1,IF('Tabla de posibilidad Agencia'!AP16=1,1,0),0),0),0),0)</f>
        <v>0</v>
      </c>
      <c r="AQ16">
        <f ca="1">IF('Tabla de posibilidad HG'!AQ16&lt;=Hoja1!$D$8,IF('Tabla de posibilidad HI'!AQ16&lt;=Hoja1!$D$7,IF('Tabla de posibilidad Requisitos'!AQ16=1,IF('Tabla de posibilidad Localizaci'!AQ16=1,IF('Tabla de posibilidad Agencia'!AQ16=1,1,0),0),0),0),0)</f>
        <v>0</v>
      </c>
      <c r="AR16">
        <f ca="1">IF('Tabla de posibilidad HG'!AR16&lt;=Hoja1!$D$8,IF('Tabla de posibilidad HI'!AR16&lt;=Hoja1!$D$7,IF('Tabla de posibilidad Requisitos'!AR16=1,IF('Tabla de posibilidad Localizaci'!AR16=1,IF('Tabla de posibilidad Agencia'!AR16=1,1,0),0),0),0),0)</f>
        <v>0</v>
      </c>
      <c r="AS16">
        <f ca="1">IF('Tabla de posibilidad HG'!AS16&lt;=Hoja1!$D$8,IF('Tabla de posibilidad HI'!AS16&lt;=Hoja1!$D$7,IF('Tabla de posibilidad Requisitos'!AS16=1,IF('Tabla de posibilidad Localizaci'!AS16=1,IF('Tabla de posibilidad Agencia'!AS16=1,1,0),0),0),0),0)</f>
        <v>0</v>
      </c>
      <c r="AT16">
        <f ca="1">IF('Tabla de posibilidad HG'!AT16&lt;=Hoja1!$D$8,IF('Tabla de posibilidad HI'!AT16&lt;=Hoja1!$D$7,IF('Tabla de posibilidad Requisitos'!AT16=1,IF('Tabla de posibilidad Localizaci'!AT16=1,IF('Tabla de posibilidad Agencia'!AT16=1,1,0),0),0),0),0)</f>
        <v>0</v>
      </c>
      <c r="AU16">
        <f ca="1">IF('Tabla de posibilidad HG'!AU16&lt;=Hoja1!$D$8,IF('Tabla de posibilidad HI'!AU16&lt;=Hoja1!$D$7,IF('Tabla de posibilidad Requisitos'!AU16=1,IF('Tabla de posibilidad Localizaci'!AU16=1,IF('Tabla de posibilidad Agencia'!AU16=1,1,0),0),0),0),0)</f>
        <v>0</v>
      </c>
      <c r="AV16">
        <f ca="1">IF('Tabla de posibilidad HG'!AV16&lt;=Hoja1!$D$8,IF('Tabla de posibilidad HI'!AV16&lt;=Hoja1!$D$7,IF('Tabla de posibilidad Requisitos'!AV16=1,IF('Tabla de posibilidad Localizaci'!AV16=1,IF('Tabla de posibilidad Agencia'!AV16=1,1,0),0),0),0),0)</f>
        <v>0</v>
      </c>
      <c r="AW16">
        <f ca="1">IF('Tabla de posibilidad HG'!AW16&lt;=Hoja1!$D$8,IF('Tabla de posibilidad HI'!AW16&lt;=Hoja1!$D$7,IF('Tabla de posibilidad Requisitos'!AW16=1,IF('Tabla de posibilidad Localizaci'!AW16=1,IF('Tabla de posibilidad Agencia'!AW16=1,1,0),0),0),0),0)</f>
        <v>0</v>
      </c>
      <c r="AX16">
        <f ca="1">IF('Tabla de posibilidad HG'!AX16&lt;=Hoja1!$D$8,IF('Tabla de posibilidad HI'!AX16&lt;=Hoja1!$D$7,IF('Tabla de posibilidad Requisitos'!AX16=1,IF('Tabla de posibilidad Localizaci'!AX16=1,IF('Tabla de posibilidad Agencia'!AX16=1,1,0),0),0),0),0)</f>
        <v>0</v>
      </c>
      <c r="AY16">
        <f ca="1">IF('Tabla de posibilidad HG'!AY16&lt;=Hoja1!$D$8,IF('Tabla de posibilidad HI'!AY16&lt;=Hoja1!$D$7,IF('Tabla de posibilidad Requisitos'!AY16=1,IF('Tabla de posibilidad Localizaci'!AY16=1,IF('Tabla de posibilidad Agencia'!AY16=1,1,0),0),0),0),0)</f>
        <v>0</v>
      </c>
      <c r="AZ16">
        <f ca="1">IF('Tabla de posibilidad HG'!AZ16&lt;=Hoja1!$D$8,IF('Tabla de posibilidad HI'!AZ16&lt;=Hoja1!$D$7,IF('Tabla de posibilidad Requisitos'!AZ16=1,IF('Tabla de posibilidad Localizaci'!AZ16=1,IF('Tabla de posibilidad Agencia'!AZ16=1,1,0),0),0),0),0)</f>
        <v>0</v>
      </c>
      <c r="BA16">
        <f ca="1">IF('Tabla de posibilidad HG'!BA16&lt;=Hoja1!$D$8,IF('Tabla de posibilidad HI'!BA16&lt;=Hoja1!$D$7,IF('Tabla de posibilidad Requisitos'!BA16=1,IF('Tabla de posibilidad Localizaci'!BA16=1,IF('Tabla de posibilidad Agencia'!BA16=1,1,0),0),0),0),0)</f>
        <v>0</v>
      </c>
      <c r="BB16">
        <f ca="1">IF('Tabla de posibilidad HG'!BB16&lt;=Hoja1!$D$8,IF('Tabla de posibilidad HI'!BB16&lt;=Hoja1!$D$7,IF('Tabla de posibilidad Requisitos'!BB16=1,IF('Tabla de posibilidad Localizaci'!BB16=1,IF('Tabla de posibilidad Agencia'!BB16=1,1,0),0),0),0),0)</f>
        <v>0</v>
      </c>
      <c r="BC16">
        <f ca="1">IF('Tabla de posibilidad HG'!BC16&lt;=Hoja1!$D$8,IF('Tabla de posibilidad HI'!BC16&lt;=Hoja1!$D$7,IF('Tabla de posibilidad Requisitos'!BC16=1,IF('Tabla de posibilidad Localizaci'!BC16=1,IF('Tabla de posibilidad Agencia'!BC16=1,1,0),0),0),0),0)</f>
        <v>0</v>
      </c>
      <c r="BD16">
        <f ca="1">IF('Tabla de posibilidad HG'!BD16&lt;=Hoja1!$D$8,IF('Tabla de posibilidad HI'!BD16&lt;=Hoja1!$D$7,IF('Tabla de posibilidad Requisitos'!BD16=1,IF('Tabla de posibilidad Localizaci'!BD16=1,IF('Tabla de posibilidad Agencia'!BD16=1,1,0),0),0),0),0)</f>
        <v>0</v>
      </c>
      <c r="BE16">
        <f ca="1">IF('Tabla de posibilidad HG'!BE16&lt;=Hoja1!$D$8,IF('Tabla de posibilidad HI'!BE16&lt;=Hoja1!$D$7,IF('Tabla de posibilidad Requisitos'!BE16=1,IF('Tabla de posibilidad Localizaci'!BE16=1,IF('Tabla de posibilidad Agencia'!BE16=1,1,0),0),0),0),0)</f>
        <v>0</v>
      </c>
      <c r="BF16">
        <f ca="1">IF('Tabla de posibilidad HG'!BF16&lt;=Hoja1!$D$8,IF('Tabla de posibilidad HI'!BF16&lt;=Hoja1!$D$7,IF('Tabla de posibilidad Requisitos'!BF16=1,IF('Tabla de posibilidad Localizaci'!BF16=1,IF('Tabla de posibilidad Agencia'!BF16=1,1,0),0),0),0),0)</f>
        <v>0</v>
      </c>
      <c r="BG16">
        <f ca="1">IF('Tabla de posibilidad HG'!BG16&lt;=Hoja1!$D$8,IF('Tabla de posibilidad HI'!BG16&lt;=Hoja1!$D$7,IF('Tabla de posibilidad Requisitos'!BG16=1,IF('Tabla de posibilidad Localizaci'!BG16=1,IF('Tabla de posibilidad Agencia'!BG16=1,1,0),0),0),0),0)</f>
        <v>0</v>
      </c>
      <c r="BH16">
        <f ca="1">IF('Tabla de posibilidad HG'!BH16&lt;=Hoja1!$D$8,IF('Tabla de posibilidad HI'!BH16&lt;=Hoja1!$D$7,IF('Tabla de posibilidad Requisitos'!BH16=1,IF('Tabla de posibilidad Localizaci'!BH16=1,IF('Tabla de posibilidad Agencia'!BH16=1,1,0),0),0),0),0)</f>
        <v>0</v>
      </c>
      <c r="BI16">
        <f ca="1">IF('Tabla de posibilidad HG'!BI16&lt;=Hoja1!$D$8,IF('Tabla de posibilidad HI'!BI16&lt;=Hoja1!$D$7,IF('Tabla de posibilidad Requisitos'!BI16=1,IF('Tabla de posibilidad Localizaci'!BI16=1,IF('Tabla de posibilidad Agencia'!BI16=1,1,0),0),0),0),0)</f>
        <v>0</v>
      </c>
    </row>
    <row r="17" spans="1:61" x14ac:dyDescent="0.25">
      <c r="A17" t="s">
        <v>91</v>
      </c>
      <c r="C17">
        <f ca="1">IF('Tabla de posibilidad HG'!C17&lt;=Hoja1!$D$8,IF('Tabla de posibilidad HI'!C17&lt;=Hoja1!$D$7,IF('Tabla de posibilidad Requisitos'!C17=1,IF('Tabla de posibilidad Localizaci'!C17=1,IF('Tabla de posibilidad Agencia'!C17=1,1,0),0),0),0),0)</f>
        <v>0</v>
      </c>
      <c r="D17">
        <f ca="1">IF('Tabla de posibilidad HG'!D17&lt;=Hoja1!$D$8,IF('Tabla de posibilidad HI'!D17&lt;=Hoja1!$D$7,IF('Tabla de posibilidad Requisitos'!D17=1,IF('Tabla de posibilidad Localizaci'!D17=1,IF('Tabla de posibilidad Agencia'!D17=1,1,0),0),0),0),0)</f>
        <v>0</v>
      </c>
      <c r="E17">
        <f ca="1">IF('Tabla de posibilidad HG'!E17&lt;=Hoja1!$D$8,IF('Tabla de posibilidad HI'!E17&lt;=Hoja1!$D$7,IF('Tabla de posibilidad Requisitos'!E17=1,IF('Tabla de posibilidad Localizaci'!E17=1,IF('Tabla de posibilidad Agencia'!E17=1,1,0),0),0),0),0)</f>
        <v>0</v>
      </c>
      <c r="F17">
        <f ca="1">IF('Tabla de posibilidad HG'!F17&lt;=Hoja1!$D$8,IF('Tabla de posibilidad HI'!F17&lt;=Hoja1!$D$7,IF('Tabla de posibilidad Requisitos'!F17=1,IF('Tabla de posibilidad Localizaci'!F17=1,IF('Tabla de posibilidad Agencia'!F17=1,1,0),0),0),0),0)</f>
        <v>0</v>
      </c>
      <c r="G17">
        <f ca="1">IF('Tabla de posibilidad HG'!G17&lt;=Hoja1!$D$8,IF('Tabla de posibilidad HI'!G17&lt;=Hoja1!$D$7,IF('Tabla de posibilidad Requisitos'!G17=1,IF('Tabla de posibilidad Localizaci'!G17=1,IF('Tabla de posibilidad Agencia'!G17=1,1,0),0),0),0),0)</f>
        <v>0</v>
      </c>
      <c r="H17">
        <f ca="1">IF('Tabla de posibilidad HG'!H17&lt;=Hoja1!$D$8,IF('Tabla de posibilidad HI'!H17&lt;=Hoja1!$D$7,IF('Tabla de posibilidad Requisitos'!H17=1,IF('Tabla de posibilidad Localizaci'!H17=1,IF('Tabla de posibilidad Agencia'!H17=1,1,0),0),0),0),0)</f>
        <v>0</v>
      </c>
      <c r="I17">
        <f ca="1">IF('Tabla de posibilidad HG'!I17&lt;=Hoja1!$D$8,IF('Tabla de posibilidad HI'!I17&lt;=Hoja1!$D$7,IF('Tabla de posibilidad Requisitos'!I17=1,IF('Tabla de posibilidad Localizaci'!I17=1,IF('Tabla de posibilidad Agencia'!I17=1,1,0),0),0),0),0)</f>
        <v>0</v>
      </c>
      <c r="J17">
        <f ca="1">IF('Tabla de posibilidad HG'!J17&lt;=Hoja1!$D$8,IF('Tabla de posibilidad HI'!J17&lt;=Hoja1!$D$7,IF('Tabla de posibilidad Requisitos'!J17=1,IF('Tabla de posibilidad Localizaci'!J17=1,IF('Tabla de posibilidad Agencia'!J17=1,1,0),0),0),0),0)</f>
        <v>0</v>
      </c>
      <c r="K17">
        <f ca="1">IF('Tabla de posibilidad HG'!K17&lt;=Hoja1!$D$8,IF('Tabla de posibilidad HI'!K17&lt;=Hoja1!$D$7,IF('Tabla de posibilidad Requisitos'!K17=1,IF('Tabla de posibilidad Localizaci'!K17=1,IF('Tabla de posibilidad Agencia'!K17=1,1,0),0),0),0),0)</f>
        <v>0</v>
      </c>
      <c r="L17">
        <f ca="1">IF('Tabla de posibilidad HG'!L17&lt;=Hoja1!$D$8,IF('Tabla de posibilidad HI'!L17&lt;=Hoja1!$D$7,IF('Tabla de posibilidad Requisitos'!L17=1,IF('Tabla de posibilidad Localizaci'!L17=1,IF('Tabla de posibilidad Agencia'!L17=1,1,0),0),0),0),0)</f>
        <v>0</v>
      </c>
      <c r="M17">
        <f ca="1">IF('Tabla de posibilidad HG'!M17&lt;=Hoja1!$D$8,IF('Tabla de posibilidad HI'!M17&lt;=Hoja1!$D$7,IF('Tabla de posibilidad Requisitos'!M17=1,IF('Tabla de posibilidad Localizaci'!M17=1,IF('Tabla de posibilidad Agencia'!M17=1,1,0),0),0),0),0)</f>
        <v>0</v>
      </c>
      <c r="N17">
        <f ca="1">IF('Tabla de posibilidad HG'!N17&lt;=Hoja1!$D$8,IF('Tabla de posibilidad HI'!N17&lt;=Hoja1!$D$7,IF('Tabla de posibilidad Requisitos'!N17=1,IF('Tabla de posibilidad Localizaci'!N17=1,IF('Tabla de posibilidad Agencia'!N17=1,1,0),0),0),0),0)</f>
        <v>0</v>
      </c>
      <c r="O17">
        <f ca="1">IF('Tabla de posibilidad HG'!O17&lt;=Hoja1!$D$8,IF('Tabla de posibilidad HI'!O17&lt;=Hoja1!$D$7,IF('Tabla de posibilidad Requisitos'!O17=1,IF('Tabla de posibilidad Localizaci'!O17=1,IF('Tabla de posibilidad Agencia'!O17=1,1,0),0),0),0),0)</f>
        <v>0</v>
      </c>
      <c r="P17">
        <f ca="1">IF('Tabla de posibilidad HG'!P17&lt;=Hoja1!$D$8,IF('Tabla de posibilidad HI'!P17&lt;=Hoja1!$D$7,IF('Tabla de posibilidad Requisitos'!P17=1,IF('Tabla de posibilidad Localizaci'!P17=1,IF('Tabla de posibilidad Agencia'!P17=1,1,0),0),0),0),0)</f>
        <v>0</v>
      </c>
      <c r="Q17">
        <f ca="1">IF('Tabla de posibilidad HG'!Q17&lt;=Hoja1!$D$8,IF('Tabla de posibilidad HI'!Q17&lt;=Hoja1!$D$7,IF('Tabla de posibilidad Requisitos'!Q17=1,IF('Tabla de posibilidad Localizaci'!Q17=1,IF('Tabla de posibilidad Agencia'!Q17=1,1,0),0),0),0),0)</f>
        <v>0</v>
      </c>
      <c r="R17">
        <f ca="1">IF('Tabla de posibilidad HG'!R17&lt;=Hoja1!$D$8,IF('Tabla de posibilidad HI'!R17&lt;=Hoja1!$D$7,IF('Tabla de posibilidad Requisitos'!R17=1,IF('Tabla de posibilidad Localizaci'!R17=1,IF('Tabla de posibilidad Agencia'!R17=1,1,0),0),0),0),0)</f>
        <v>0</v>
      </c>
      <c r="S17">
        <f ca="1">IF('Tabla de posibilidad HG'!S17&lt;=Hoja1!$D$8,IF('Tabla de posibilidad HI'!S17&lt;=Hoja1!$D$7,IF('Tabla de posibilidad Requisitos'!S17=1,IF('Tabla de posibilidad Localizaci'!S17=1,IF('Tabla de posibilidad Agencia'!S17=1,1,0),0),0),0),0)</f>
        <v>0</v>
      </c>
      <c r="T17">
        <f ca="1">IF('Tabla de posibilidad HG'!T17&lt;=Hoja1!$D$8,IF('Tabla de posibilidad HI'!T17&lt;=Hoja1!$D$7,IF('Tabla de posibilidad Requisitos'!T17=1,IF('Tabla de posibilidad Localizaci'!T17=1,IF('Tabla de posibilidad Agencia'!T17=1,1,0),0),0),0),0)</f>
        <v>0</v>
      </c>
      <c r="U17">
        <f ca="1">IF('Tabla de posibilidad HG'!U17&lt;=Hoja1!$D$8,IF('Tabla de posibilidad HI'!U17&lt;=Hoja1!$D$7,IF('Tabla de posibilidad Requisitos'!U17=1,IF('Tabla de posibilidad Localizaci'!U17=1,IF('Tabla de posibilidad Agencia'!U17=1,1,0),0),0),0),0)</f>
        <v>0</v>
      </c>
      <c r="V17">
        <f ca="1">IF('Tabla de posibilidad HG'!V17&lt;=Hoja1!$D$8,IF('Tabla de posibilidad HI'!V17&lt;=Hoja1!$D$7,IF('Tabla de posibilidad Requisitos'!V17=1,IF('Tabla de posibilidad Localizaci'!V17=1,IF('Tabla de posibilidad Agencia'!V17=1,1,0),0),0),0),0)</f>
        <v>0</v>
      </c>
      <c r="W17">
        <f ca="1">IF('Tabla de posibilidad HG'!W17&lt;=Hoja1!$D$8,IF('Tabla de posibilidad HI'!W17&lt;=Hoja1!$D$7,IF('Tabla de posibilidad Requisitos'!W17=1,IF('Tabla de posibilidad Localizaci'!W17=1,IF('Tabla de posibilidad Agencia'!W17=1,1,0),0),0),0),0)</f>
        <v>0</v>
      </c>
      <c r="X17">
        <f ca="1">IF('Tabla de posibilidad HG'!X17&lt;=Hoja1!$D$8,IF('Tabla de posibilidad HI'!X17&lt;=Hoja1!$D$7,IF('Tabla de posibilidad Requisitos'!X17=1,IF('Tabla de posibilidad Localizaci'!X17=1,IF('Tabla de posibilidad Agencia'!X17=1,1,0),0),0),0),0)</f>
        <v>0</v>
      </c>
      <c r="Y17">
        <f ca="1">IF('Tabla de posibilidad HG'!Y17&lt;=Hoja1!$D$8,IF('Tabla de posibilidad HI'!Y17&lt;=Hoja1!$D$7,IF('Tabla de posibilidad Requisitos'!Y17=1,IF('Tabla de posibilidad Localizaci'!Y17=1,IF('Tabla de posibilidad Agencia'!Y17=1,1,0),0),0),0),0)</f>
        <v>0</v>
      </c>
      <c r="Z17">
        <f ca="1">IF('Tabla de posibilidad HG'!Z17&lt;=Hoja1!$D$8,IF('Tabla de posibilidad HI'!Z17&lt;=Hoja1!$D$7,IF('Tabla de posibilidad Requisitos'!Z17=1,IF('Tabla de posibilidad Localizaci'!Z17=1,IF('Tabla de posibilidad Agencia'!Z17=1,1,0),0),0),0),0)</f>
        <v>0</v>
      </c>
      <c r="AA17">
        <f ca="1">IF('Tabla de posibilidad HG'!AA17&lt;=Hoja1!$D$8,IF('Tabla de posibilidad HI'!AA17&lt;=Hoja1!$D$7,IF('Tabla de posibilidad Requisitos'!AA17=1,IF('Tabla de posibilidad Localizaci'!AA17=1,IF('Tabla de posibilidad Agencia'!AA17=1,1,0),0),0),0),0)</f>
        <v>0</v>
      </c>
      <c r="AB17">
        <f ca="1">IF('Tabla de posibilidad HG'!AB17&lt;=Hoja1!$D$8,IF('Tabla de posibilidad HI'!AB17&lt;=Hoja1!$D$7,IF('Tabla de posibilidad Requisitos'!AB17=1,IF('Tabla de posibilidad Localizaci'!AB17=1,IF('Tabla de posibilidad Agencia'!AB17=1,1,0),0),0),0),0)</f>
        <v>0</v>
      </c>
      <c r="AC17">
        <f ca="1">IF('Tabla de posibilidad HG'!AC17&lt;=Hoja1!$D$8,IF('Tabla de posibilidad HI'!AC17&lt;=Hoja1!$D$7,IF('Tabla de posibilidad Requisitos'!AC17=1,IF('Tabla de posibilidad Localizaci'!AC17=1,IF('Tabla de posibilidad Agencia'!AC17=1,1,0),0),0),0),0)</f>
        <v>0</v>
      </c>
      <c r="AD17">
        <f ca="1">IF('Tabla de posibilidad HG'!AD17&lt;=Hoja1!$D$8,IF('Tabla de posibilidad HI'!AD17&lt;=Hoja1!$D$7,IF('Tabla de posibilidad Requisitos'!AD17=1,IF('Tabla de posibilidad Localizaci'!AD17=1,IF('Tabla de posibilidad Agencia'!AD17=1,1,0),0),0),0),0)</f>
        <v>0</v>
      </c>
      <c r="AE17">
        <f ca="1">IF('Tabla de posibilidad HG'!AE17&lt;=Hoja1!$D$8,IF('Tabla de posibilidad HI'!AE17&lt;=Hoja1!$D$7,IF('Tabla de posibilidad Requisitos'!AE17=1,IF('Tabla de posibilidad Localizaci'!AE17=1,IF('Tabla de posibilidad Agencia'!AE17=1,1,0),0),0),0),0)</f>
        <v>0</v>
      </c>
      <c r="AF17">
        <f ca="1">IF('Tabla de posibilidad HG'!AF17&lt;=Hoja1!$D$8,IF('Tabla de posibilidad HI'!AF17&lt;=Hoja1!$D$7,IF('Tabla de posibilidad Requisitos'!AF17=1,IF('Tabla de posibilidad Localizaci'!AF17=1,IF('Tabla de posibilidad Agencia'!AF17=1,1,0),0),0),0),0)</f>
        <v>0</v>
      </c>
      <c r="AG17">
        <f ca="1">IF('Tabla de posibilidad HG'!AG17&lt;=Hoja1!$D$8,IF('Tabla de posibilidad HI'!AG17&lt;=Hoja1!$D$7,IF('Tabla de posibilidad Requisitos'!AG17=1,IF('Tabla de posibilidad Localizaci'!AG17=1,IF('Tabla de posibilidad Agencia'!AG17=1,1,0),0),0),0),0)</f>
        <v>0</v>
      </c>
      <c r="AH17">
        <f ca="1">IF('Tabla de posibilidad HG'!AH17&lt;=Hoja1!$D$8,IF('Tabla de posibilidad HI'!AH17&lt;=Hoja1!$D$7,IF('Tabla de posibilidad Requisitos'!AH17=1,IF('Tabla de posibilidad Localizaci'!AH17=1,IF('Tabla de posibilidad Agencia'!AH17=1,1,0),0),0),0),0)</f>
        <v>0</v>
      </c>
      <c r="AI17">
        <f ca="1">IF('Tabla de posibilidad HG'!AI17&lt;=Hoja1!$D$8,IF('Tabla de posibilidad HI'!AI17&lt;=Hoja1!$D$7,IF('Tabla de posibilidad Requisitos'!AI17=1,IF('Tabla de posibilidad Localizaci'!AI17=1,IF('Tabla de posibilidad Agencia'!AI17=1,1,0),0),0),0),0)</f>
        <v>0</v>
      </c>
      <c r="AJ17">
        <f ca="1">IF('Tabla de posibilidad HG'!AJ17&lt;=Hoja1!$D$8,IF('Tabla de posibilidad HI'!AJ17&lt;=Hoja1!$D$7,IF('Tabla de posibilidad Requisitos'!AJ17=1,IF('Tabla de posibilidad Localizaci'!AJ17=1,IF('Tabla de posibilidad Agencia'!AJ17=1,1,0),0),0),0),0)</f>
        <v>0</v>
      </c>
      <c r="AK17">
        <f ca="1">IF('Tabla de posibilidad HG'!AK17&lt;=Hoja1!$D$8,IF('Tabla de posibilidad HI'!AK17&lt;=Hoja1!$D$7,IF('Tabla de posibilidad Requisitos'!AK17=1,IF('Tabla de posibilidad Localizaci'!AK17=1,IF('Tabla de posibilidad Agencia'!AK17=1,1,0),0),0),0),0)</f>
        <v>0</v>
      </c>
      <c r="AL17">
        <f ca="1">IF('Tabla de posibilidad HG'!AL17&lt;=Hoja1!$D$8,IF('Tabla de posibilidad HI'!AL17&lt;=Hoja1!$D$7,IF('Tabla de posibilidad Requisitos'!AL17=1,IF('Tabla de posibilidad Localizaci'!AL17=1,IF('Tabla de posibilidad Agencia'!AL17=1,1,0),0),0),0),0)</f>
        <v>0</v>
      </c>
      <c r="AM17">
        <f ca="1">IF('Tabla de posibilidad HG'!AM17&lt;=Hoja1!$D$8,IF('Tabla de posibilidad HI'!AM17&lt;=Hoja1!$D$7,IF('Tabla de posibilidad Requisitos'!AM17=1,IF('Tabla de posibilidad Localizaci'!AM17=1,IF('Tabla de posibilidad Agencia'!AM17=1,1,0),0),0),0),0)</f>
        <v>0</v>
      </c>
      <c r="AN17">
        <f ca="1">IF('Tabla de posibilidad HG'!AN17&lt;=Hoja1!$D$8,IF('Tabla de posibilidad HI'!AN17&lt;=Hoja1!$D$7,IF('Tabla de posibilidad Requisitos'!AN17=1,IF('Tabla de posibilidad Localizaci'!AN17=1,IF('Tabla de posibilidad Agencia'!AN17=1,1,0),0),0),0),0)</f>
        <v>0</v>
      </c>
      <c r="AO17">
        <f ca="1">IF('Tabla de posibilidad HG'!AO17&lt;=Hoja1!$D$8,IF('Tabla de posibilidad HI'!AO17&lt;=Hoja1!$D$7,IF('Tabla de posibilidad Requisitos'!AO17=1,IF('Tabla de posibilidad Localizaci'!AO17=1,IF('Tabla de posibilidad Agencia'!AO17=1,1,0),0),0),0),0)</f>
        <v>0</v>
      </c>
      <c r="AP17">
        <f ca="1">IF('Tabla de posibilidad HG'!AP17&lt;=Hoja1!$D$8,IF('Tabla de posibilidad HI'!AP17&lt;=Hoja1!$D$7,IF('Tabla de posibilidad Requisitos'!AP17=1,IF('Tabla de posibilidad Localizaci'!AP17=1,IF('Tabla de posibilidad Agencia'!AP17=1,1,0),0),0),0),0)</f>
        <v>0</v>
      </c>
      <c r="AQ17">
        <f ca="1">IF('Tabla de posibilidad HG'!AQ17&lt;=Hoja1!$D$8,IF('Tabla de posibilidad HI'!AQ17&lt;=Hoja1!$D$7,IF('Tabla de posibilidad Requisitos'!AQ17=1,IF('Tabla de posibilidad Localizaci'!AQ17=1,IF('Tabla de posibilidad Agencia'!AQ17=1,1,0),0),0),0),0)</f>
        <v>0</v>
      </c>
      <c r="AR17">
        <f ca="1">IF('Tabla de posibilidad HG'!AR17&lt;=Hoja1!$D$8,IF('Tabla de posibilidad HI'!AR17&lt;=Hoja1!$D$7,IF('Tabla de posibilidad Requisitos'!AR17=1,IF('Tabla de posibilidad Localizaci'!AR17=1,IF('Tabla de posibilidad Agencia'!AR17=1,1,0),0),0),0),0)</f>
        <v>0</v>
      </c>
      <c r="AS17">
        <f ca="1">IF('Tabla de posibilidad HG'!AS17&lt;=Hoja1!$D$8,IF('Tabla de posibilidad HI'!AS17&lt;=Hoja1!$D$7,IF('Tabla de posibilidad Requisitos'!AS17=1,IF('Tabla de posibilidad Localizaci'!AS17=1,IF('Tabla de posibilidad Agencia'!AS17=1,1,0),0),0),0),0)</f>
        <v>0</v>
      </c>
      <c r="AT17">
        <f ca="1">IF('Tabla de posibilidad HG'!AT17&lt;=Hoja1!$D$8,IF('Tabla de posibilidad HI'!AT17&lt;=Hoja1!$D$7,IF('Tabla de posibilidad Requisitos'!AT17=1,IF('Tabla de posibilidad Localizaci'!AT17=1,IF('Tabla de posibilidad Agencia'!AT17=1,1,0),0),0),0),0)</f>
        <v>0</v>
      </c>
      <c r="AU17">
        <f ca="1">IF('Tabla de posibilidad HG'!AU17&lt;=Hoja1!$D$8,IF('Tabla de posibilidad HI'!AU17&lt;=Hoja1!$D$7,IF('Tabla de posibilidad Requisitos'!AU17=1,IF('Tabla de posibilidad Localizaci'!AU17=1,IF('Tabla de posibilidad Agencia'!AU17=1,1,0),0),0),0),0)</f>
        <v>0</v>
      </c>
      <c r="AV17">
        <f ca="1">IF('Tabla de posibilidad HG'!AV17&lt;=Hoja1!$D$8,IF('Tabla de posibilidad HI'!AV17&lt;=Hoja1!$D$7,IF('Tabla de posibilidad Requisitos'!AV17=1,IF('Tabla de posibilidad Localizaci'!AV17=1,IF('Tabla de posibilidad Agencia'!AV17=1,1,0),0),0),0),0)</f>
        <v>0</v>
      </c>
      <c r="AW17">
        <f ca="1">IF('Tabla de posibilidad HG'!AW17&lt;=Hoja1!$D$8,IF('Tabla de posibilidad HI'!AW17&lt;=Hoja1!$D$7,IF('Tabla de posibilidad Requisitos'!AW17=1,IF('Tabla de posibilidad Localizaci'!AW17=1,IF('Tabla de posibilidad Agencia'!AW17=1,1,0),0),0),0),0)</f>
        <v>0</v>
      </c>
      <c r="AX17">
        <f ca="1">IF('Tabla de posibilidad HG'!AX17&lt;=Hoja1!$D$8,IF('Tabla de posibilidad HI'!AX17&lt;=Hoja1!$D$7,IF('Tabla de posibilidad Requisitos'!AX17=1,IF('Tabla de posibilidad Localizaci'!AX17=1,IF('Tabla de posibilidad Agencia'!AX17=1,1,0),0),0),0),0)</f>
        <v>0</v>
      </c>
      <c r="AY17">
        <f ca="1">IF('Tabla de posibilidad HG'!AY17&lt;=Hoja1!$D$8,IF('Tabla de posibilidad HI'!AY17&lt;=Hoja1!$D$7,IF('Tabla de posibilidad Requisitos'!AY17=1,IF('Tabla de posibilidad Localizaci'!AY17=1,IF('Tabla de posibilidad Agencia'!AY17=1,1,0),0),0),0),0)</f>
        <v>0</v>
      </c>
      <c r="AZ17">
        <f ca="1">IF('Tabla de posibilidad HG'!AZ17&lt;=Hoja1!$D$8,IF('Tabla de posibilidad HI'!AZ17&lt;=Hoja1!$D$7,IF('Tabla de posibilidad Requisitos'!AZ17=1,IF('Tabla de posibilidad Localizaci'!AZ17=1,IF('Tabla de posibilidad Agencia'!AZ17=1,1,0),0),0),0),0)</f>
        <v>0</v>
      </c>
      <c r="BA17">
        <f ca="1">IF('Tabla de posibilidad HG'!BA17&lt;=Hoja1!$D$8,IF('Tabla de posibilidad HI'!BA17&lt;=Hoja1!$D$7,IF('Tabla de posibilidad Requisitos'!BA17=1,IF('Tabla de posibilidad Localizaci'!BA17=1,IF('Tabla de posibilidad Agencia'!BA17=1,1,0),0),0),0),0)</f>
        <v>0</v>
      </c>
      <c r="BB17">
        <f ca="1">IF('Tabla de posibilidad HG'!BB17&lt;=Hoja1!$D$8,IF('Tabla de posibilidad HI'!BB17&lt;=Hoja1!$D$7,IF('Tabla de posibilidad Requisitos'!BB17=1,IF('Tabla de posibilidad Localizaci'!BB17=1,IF('Tabla de posibilidad Agencia'!BB17=1,1,0),0),0),0),0)</f>
        <v>0</v>
      </c>
      <c r="BC17">
        <f ca="1">IF('Tabla de posibilidad HG'!BC17&lt;=Hoja1!$D$8,IF('Tabla de posibilidad HI'!BC17&lt;=Hoja1!$D$7,IF('Tabla de posibilidad Requisitos'!BC17=1,IF('Tabla de posibilidad Localizaci'!BC17=1,IF('Tabla de posibilidad Agencia'!BC17=1,1,0),0),0),0),0)</f>
        <v>0</v>
      </c>
      <c r="BD17">
        <f ca="1">IF('Tabla de posibilidad HG'!BD17&lt;=Hoja1!$D$8,IF('Tabla de posibilidad HI'!BD17&lt;=Hoja1!$D$7,IF('Tabla de posibilidad Requisitos'!BD17=1,IF('Tabla de posibilidad Localizaci'!BD17=1,IF('Tabla de posibilidad Agencia'!BD17=1,1,0),0),0),0),0)</f>
        <v>0</v>
      </c>
      <c r="BE17">
        <f ca="1">IF('Tabla de posibilidad HG'!BE17&lt;=Hoja1!$D$8,IF('Tabla de posibilidad HI'!BE17&lt;=Hoja1!$D$7,IF('Tabla de posibilidad Requisitos'!BE17=1,IF('Tabla de posibilidad Localizaci'!BE17=1,IF('Tabla de posibilidad Agencia'!BE17=1,1,0),0),0),0),0)</f>
        <v>0</v>
      </c>
      <c r="BF17">
        <f ca="1">IF('Tabla de posibilidad HG'!BF17&lt;=Hoja1!$D$8,IF('Tabla de posibilidad HI'!BF17&lt;=Hoja1!$D$7,IF('Tabla de posibilidad Requisitos'!BF17=1,IF('Tabla de posibilidad Localizaci'!BF17=1,IF('Tabla de posibilidad Agencia'!BF17=1,1,0),0),0),0),0)</f>
        <v>0</v>
      </c>
      <c r="BG17">
        <f ca="1">IF('Tabla de posibilidad HG'!BG17&lt;=Hoja1!$D$8,IF('Tabla de posibilidad HI'!BG17&lt;=Hoja1!$D$7,IF('Tabla de posibilidad Requisitos'!BG17=1,IF('Tabla de posibilidad Localizaci'!BG17=1,IF('Tabla de posibilidad Agencia'!BG17=1,1,0),0),0),0),0)</f>
        <v>0</v>
      </c>
      <c r="BH17">
        <f ca="1">IF('Tabla de posibilidad HG'!BH17&lt;=Hoja1!$D$8,IF('Tabla de posibilidad HI'!BH17&lt;=Hoja1!$D$7,IF('Tabla de posibilidad Requisitos'!BH17=1,IF('Tabla de posibilidad Localizaci'!BH17=1,IF('Tabla de posibilidad Agencia'!BH17=1,1,0),0),0),0),0)</f>
        <v>0</v>
      </c>
      <c r="BI17">
        <f ca="1">IF('Tabla de posibilidad HG'!BI17&lt;=Hoja1!$D$8,IF('Tabla de posibilidad HI'!BI17&lt;=Hoja1!$D$7,IF('Tabla de posibilidad Requisitos'!BI17=1,IF('Tabla de posibilidad Localizaci'!BI17=1,IF('Tabla de posibilidad Agencia'!BI17=1,1,0),0),0),0),0)</f>
        <v>0</v>
      </c>
    </row>
    <row r="18" spans="1:61" x14ac:dyDescent="0.25">
      <c r="A18" t="s">
        <v>93</v>
      </c>
      <c r="C18">
        <f ca="1">IF('Tabla de posibilidad HG'!C18&lt;=Hoja1!$D$8,IF('Tabla de posibilidad HI'!C18&lt;=Hoja1!$D$7,IF('Tabla de posibilidad Requisitos'!C18=1,IF('Tabla de posibilidad Localizaci'!C18=1,IF('Tabla de posibilidad Agencia'!C18=1,1,0),0),0),0),0)</f>
        <v>0</v>
      </c>
      <c r="D18">
        <f ca="1">IF('Tabla de posibilidad HG'!D18&lt;=Hoja1!$D$8,IF('Tabla de posibilidad HI'!D18&lt;=Hoja1!$D$7,IF('Tabla de posibilidad Requisitos'!D18=1,IF('Tabla de posibilidad Localizaci'!D18=1,IF('Tabla de posibilidad Agencia'!D18=1,1,0),0),0),0),0)</f>
        <v>0</v>
      </c>
      <c r="E18">
        <f ca="1">IF('Tabla de posibilidad HG'!E18&lt;=Hoja1!$D$8,IF('Tabla de posibilidad HI'!E18&lt;=Hoja1!$D$7,IF('Tabla de posibilidad Requisitos'!E18=1,IF('Tabla de posibilidad Localizaci'!E18=1,IF('Tabla de posibilidad Agencia'!E18=1,1,0),0),0),0),0)</f>
        <v>0</v>
      </c>
      <c r="F18">
        <f ca="1">IF('Tabla de posibilidad HG'!F18&lt;=Hoja1!$D$8,IF('Tabla de posibilidad HI'!F18&lt;=Hoja1!$D$7,IF('Tabla de posibilidad Requisitos'!F18=1,IF('Tabla de posibilidad Localizaci'!F18=1,IF('Tabla de posibilidad Agencia'!F18=1,1,0),0),0),0),0)</f>
        <v>0</v>
      </c>
      <c r="G18">
        <f ca="1">IF('Tabla de posibilidad HG'!G18&lt;=Hoja1!$D$8,IF('Tabla de posibilidad HI'!G18&lt;=Hoja1!$D$7,IF('Tabla de posibilidad Requisitos'!G18=1,IF('Tabla de posibilidad Localizaci'!G18=1,IF('Tabla de posibilidad Agencia'!G18=1,1,0),0),0),0),0)</f>
        <v>0</v>
      </c>
      <c r="H18">
        <f ca="1">IF('Tabla de posibilidad HG'!H18&lt;=Hoja1!$D$8,IF('Tabla de posibilidad HI'!H18&lt;=Hoja1!$D$7,IF('Tabla de posibilidad Requisitos'!H18=1,IF('Tabla de posibilidad Localizaci'!H18=1,IF('Tabla de posibilidad Agencia'!H18=1,1,0),0),0),0),0)</f>
        <v>0</v>
      </c>
      <c r="I18">
        <f ca="1">IF('Tabla de posibilidad HG'!I18&lt;=Hoja1!$D$8,IF('Tabla de posibilidad HI'!I18&lt;=Hoja1!$D$7,IF('Tabla de posibilidad Requisitos'!I18=1,IF('Tabla de posibilidad Localizaci'!I18=1,IF('Tabla de posibilidad Agencia'!I18=1,1,0),0),0),0),0)</f>
        <v>0</v>
      </c>
      <c r="J18">
        <f ca="1">IF('Tabla de posibilidad HG'!J18&lt;=Hoja1!$D$8,IF('Tabla de posibilidad HI'!J18&lt;=Hoja1!$D$7,IF('Tabla de posibilidad Requisitos'!J18=1,IF('Tabla de posibilidad Localizaci'!J18=1,IF('Tabla de posibilidad Agencia'!J18=1,1,0),0),0),0),0)</f>
        <v>0</v>
      </c>
      <c r="K18">
        <f ca="1">IF('Tabla de posibilidad HG'!K18&lt;=Hoja1!$D$8,IF('Tabla de posibilidad HI'!K18&lt;=Hoja1!$D$7,IF('Tabla de posibilidad Requisitos'!K18=1,IF('Tabla de posibilidad Localizaci'!K18=1,IF('Tabla de posibilidad Agencia'!K18=1,1,0),0),0),0),0)</f>
        <v>0</v>
      </c>
      <c r="L18">
        <f ca="1">IF('Tabla de posibilidad HG'!L18&lt;=Hoja1!$D$8,IF('Tabla de posibilidad HI'!L18&lt;=Hoja1!$D$7,IF('Tabla de posibilidad Requisitos'!L18=1,IF('Tabla de posibilidad Localizaci'!L18=1,IF('Tabla de posibilidad Agencia'!L18=1,1,0),0),0),0),0)</f>
        <v>0</v>
      </c>
      <c r="M18">
        <f ca="1">IF('Tabla de posibilidad HG'!M18&lt;=Hoja1!$D$8,IF('Tabla de posibilidad HI'!M18&lt;=Hoja1!$D$7,IF('Tabla de posibilidad Requisitos'!M18=1,IF('Tabla de posibilidad Localizaci'!M18=1,IF('Tabla de posibilidad Agencia'!M18=1,1,0),0),0),0),0)</f>
        <v>0</v>
      </c>
      <c r="N18">
        <f ca="1">IF('Tabla de posibilidad HG'!N18&lt;=Hoja1!$D$8,IF('Tabla de posibilidad HI'!N18&lt;=Hoja1!$D$7,IF('Tabla de posibilidad Requisitos'!N18=1,IF('Tabla de posibilidad Localizaci'!N18=1,IF('Tabla de posibilidad Agencia'!N18=1,1,0),0),0),0),0)</f>
        <v>0</v>
      </c>
      <c r="O18">
        <f ca="1">IF('Tabla de posibilidad HG'!O18&lt;=Hoja1!$D$8,IF('Tabla de posibilidad HI'!O18&lt;=Hoja1!$D$7,IF('Tabla de posibilidad Requisitos'!O18=1,IF('Tabla de posibilidad Localizaci'!O18=1,IF('Tabla de posibilidad Agencia'!O18=1,1,0),0),0),0),0)</f>
        <v>0</v>
      </c>
      <c r="P18">
        <f ca="1">IF('Tabla de posibilidad HG'!P18&lt;=Hoja1!$D$8,IF('Tabla de posibilidad HI'!P18&lt;=Hoja1!$D$7,IF('Tabla de posibilidad Requisitos'!P18=1,IF('Tabla de posibilidad Localizaci'!P18=1,IF('Tabla de posibilidad Agencia'!P18=1,1,0),0),0),0),0)</f>
        <v>0</v>
      </c>
      <c r="Q18">
        <f ca="1">IF('Tabla de posibilidad HG'!Q18&lt;=Hoja1!$D$8,IF('Tabla de posibilidad HI'!Q18&lt;=Hoja1!$D$7,IF('Tabla de posibilidad Requisitos'!Q18=1,IF('Tabla de posibilidad Localizaci'!Q18=1,IF('Tabla de posibilidad Agencia'!Q18=1,1,0),0),0),0),0)</f>
        <v>0</v>
      </c>
      <c r="R18">
        <f ca="1">IF('Tabla de posibilidad HG'!R18&lt;=Hoja1!$D$8,IF('Tabla de posibilidad HI'!R18&lt;=Hoja1!$D$7,IF('Tabla de posibilidad Requisitos'!R18=1,IF('Tabla de posibilidad Localizaci'!R18=1,IF('Tabla de posibilidad Agencia'!R18=1,1,0),0),0),0),0)</f>
        <v>0</v>
      </c>
      <c r="S18">
        <f ca="1">IF('Tabla de posibilidad HG'!S18&lt;=Hoja1!$D$8,IF('Tabla de posibilidad HI'!S18&lt;=Hoja1!$D$7,IF('Tabla de posibilidad Requisitos'!S18=1,IF('Tabla de posibilidad Localizaci'!S18=1,IF('Tabla de posibilidad Agencia'!S18=1,1,0),0),0),0),0)</f>
        <v>0</v>
      </c>
      <c r="T18">
        <f ca="1">IF('Tabla de posibilidad HG'!T18&lt;=Hoja1!$D$8,IF('Tabla de posibilidad HI'!T18&lt;=Hoja1!$D$7,IF('Tabla de posibilidad Requisitos'!T18=1,IF('Tabla de posibilidad Localizaci'!T18=1,IF('Tabla de posibilidad Agencia'!T18=1,1,0),0),0),0),0)</f>
        <v>0</v>
      </c>
      <c r="U18">
        <f ca="1">IF('Tabla de posibilidad HG'!U18&lt;=Hoja1!$D$8,IF('Tabla de posibilidad HI'!U18&lt;=Hoja1!$D$7,IF('Tabla de posibilidad Requisitos'!U18=1,IF('Tabla de posibilidad Localizaci'!U18=1,IF('Tabla de posibilidad Agencia'!U18=1,1,0),0),0),0),0)</f>
        <v>0</v>
      </c>
      <c r="V18">
        <f ca="1">IF('Tabla de posibilidad HG'!V18&lt;=Hoja1!$D$8,IF('Tabla de posibilidad HI'!V18&lt;=Hoja1!$D$7,IF('Tabla de posibilidad Requisitos'!V18=1,IF('Tabla de posibilidad Localizaci'!V18=1,IF('Tabla de posibilidad Agencia'!V18=1,1,0),0),0),0),0)</f>
        <v>0</v>
      </c>
      <c r="W18">
        <f ca="1">IF('Tabla de posibilidad HG'!W18&lt;=Hoja1!$D$8,IF('Tabla de posibilidad HI'!W18&lt;=Hoja1!$D$7,IF('Tabla de posibilidad Requisitos'!W18=1,IF('Tabla de posibilidad Localizaci'!W18=1,IF('Tabla de posibilidad Agencia'!W18=1,1,0),0),0),0),0)</f>
        <v>0</v>
      </c>
      <c r="X18">
        <f ca="1">IF('Tabla de posibilidad HG'!X18&lt;=Hoja1!$D$8,IF('Tabla de posibilidad HI'!X18&lt;=Hoja1!$D$7,IF('Tabla de posibilidad Requisitos'!X18=1,IF('Tabla de posibilidad Localizaci'!X18=1,IF('Tabla de posibilidad Agencia'!X18=1,1,0),0),0),0),0)</f>
        <v>0</v>
      </c>
      <c r="Y18">
        <f ca="1">IF('Tabla de posibilidad HG'!Y18&lt;=Hoja1!$D$8,IF('Tabla de posibilidad HI'!Y18&lt;=Hoja1!$D$7,IF('Tabla de posibilidad Requisitos'!Y18=1,IF('Tabla de posibilidad Localizaci'!Y18=1,IF('Tabla de posibilidad Agencia'!Y18=1,1,0),0),0),0),0)</f>
        <v>0</v>
      </c>
      <c r="Z18">
        <f ca="1">IF('Tabla de posibilidad HG'!Z18&lt;=Hoja1!$D$8,IF('Tabla de posibilidad HI'!Z18&lt;=Hoja1!$D$7,IF('Tabla de posibilidad Requisitos'!Z18=1,IF('Tabla de posibilidad Localizaci'!Z18=1,IF('Tabla de posibilidad Agencia'!Z18=1,1,0),0),0),0),0)</f>
        <v>0</v>
      </c>
      <c r="AA18">
        <f ca="1">IF('Tabla de posibilidad HG'!AA18&lt;=Hoja1!$D$8,IF('Tabla de posibilidad HI'!AA18&lt;=Hoja1!$D$7,IF('Tabla de posibilidad Requisitos'!AA18=1,IF('Tabla de posibilidad Localizaci'!AA18=1,IF('Tabla de posibilidad Agencia'!AA18=1,1,0),0),0),0),0)</f>
        <v>1</v>
      </c>
      <c r="AB18">
        <f ca="1">IF('Tabla de posibilidad HG'!AB18&lt;=Hoja1!$D$8,IF('Tabla de posibilidad HI'!AB18&lt;=Hoja1!$D$7,IF('Tabla de posibilidad Requisitos'!AB18=1,IF('Tabla de posibilidad Localizaci'!AB18=1,IF('Tabla de posibilidad Agencia'!AB18=1,1,0),0),0),0),0)</f>
        <v>1</v>
      </c>
      <c r="AC18">
        <f ca="1">IF('Tabla de posibilidad HG'!AC18&lt;=Hoja1!$D$8,IF('Tabla de posibilidad HI'!AC18&lt;=Hoja1!$D$7,IF('Tabla de posibilidad Requisitos'!AC18=1,IF('Tabla de posibilidad Localizaci'!AC18=1,IF('Tabla de posibilidad Agencia'!AC18=1,1,0),0),0),0),0)</f>
        <v>1</v>
      </c>
      <c r="AD18">
        <f ca="1">IF('Tabla de posibilidad HG'!AD18&lt;=Hoja1!$D$8,IF('Tabla de posibilidad HI'!AD18&lt;=Hoja1!$D$7,IF('Tabla de posibilidad Requisitos'!AD18=1,IF('Tabla de posibilidad Localizaci'!AD18=1,IF('Tabla de posibilidad Agencia'!AD18=1,1,0),0),0),0),0)</f>
        <v>1</v>
      </c>
      <c r="AE18">
        <f ca="1">IF('Tabla de posibilidad HG'!AE18&lt;=Hoja1!$D$8,IF('Tabla de posibilidad HI'!AE18&lt;=Hoja1!$D$7,IF('Tabla de posibilidad Requisitos'!AE18=1,IF('Tabla de posibilidad Localizaci'!AE18=1,IF('Tabla de posibilidad Agencia'!AE18=1,1,0),0),0),0),0)</f>
        <v>1</v>
      </c>
      <c r="AF18">
        <f ca="1">IF('Tabla de posibilidad HG'!AF18&lt;=Hoja1!$D$8,IF('Tabla de posibilidad HI'!AF18&lt;=Hoja1!$D$7,IF('Tabla de posibilidad Requisitos'!AF18=1,IF('Tabla de posibilidad Localizaci'!AF18=1,IF('Tabla de posibilidad Agencia'!AF18=1,1,0),0),0),0),0)</f>
        <v>0</v>
      </c>
      <c r="AG18">
        <f ca="1">IF('Tabla de posibilidad HG'!AG18&lt;=Hoja1!$D$8,IF('Tabla de posibilidad HI'!AG18&lt;=Hoja1!$D$7,IF('Tabla de posibilidad Requisitos'!AG18=1,IF('Tabla de posibilidad Localizaci'!AG18=1,IF('Tabla de posibilidad Agencia'!AG18=1,1,0),0),0),0),0)</f>
        <v>0</v>
      </c>
      <c r="AH18">
        <f ca="1">IF('Tabla de posibilidad HG'!AH18&lt;=Hoja1!$D$8,IF('Tabla de posibilidad HI'!AH18&lt;=Hoja1!$D$7,IF('Tabla de posibilidad Requisitos'!AH18=1,IF('Tabla de posibilidad Localizaci'!AH18=1,IF('Tabla de posibilidad Agencia'!AH18=1,1,0),0),0),0),0)</f>
        <v>0</v>
      </c>
      <c r="AI18">
        <f ca="1">IF('Tabla de posibilidad HG'!AI18&lt;=Hoja1!$D$8,IF('Tabla de posibilidad HI'!AI18&lt;=Hoja1!$D$7,IF('Tabla de posibilidad Requisitos'!AI18=1,IF('Tabla de posibilidad Localizaci'!AI18=1,IF('Tabla de posibilidad Agencia'!AI18=1,1,0),0),0),0),0)</f>
        <v>0</v>
      </c>
      <c r="AJ18">
        <f ca="1">IF('Tabla de posibilidad HG'!AJ18&lt;=Hoja1!$D$8,IF('Tabla de posibilidad HI'!AJ18&lt;=Hoja1!$D$7,IF('Tabla de posibilidad Requisitos'!AJ18=1,IF('Tabla de posibilidad Localizaci'!AJ18=1,IF('Tabla de posibilidad Agencia'!AJ18=1,1,0),0),0),0),0)</f>
        <v>0</v>
      </c>
      <c r="AK18">
        <f ca="1">IF('Tabla de posibilidad HG'!AK18&lt;=Hoja1!$D$8,IF('Tabla de posibilidad HI'!AK18&lt;=Hoja1!$D$7,IF('Tabla de posibilidad Requisitos'!AK18=1,IF('Tabla de posibilidad Localizaci'!AK18=1,IF('Tabla de posibilidad Agencia'!AK18=1,1,0),0),0),0),0)</f>
        <v>0</v>
      </c>
      <c r="AL18">
        <f ca="1">IF('Tabla de posibilidad HG'!AL18&lt;=Hoja1!$D$8,IF('Tabla de posibilidad HI'!AL18&lt;=Hoja1!$D$7,IF('Tabla de posibilidad Requisitos'!AL18=1,IF('Tabla de posibilidad Localizaci'!AL18=1,IF('Tabla de posibilidad Agencia'!AL18=1,1,0),0),0),0),0)</f>
        <v>0</v>
      </c>
      <c r="AM18">
        <f ca="1">IF('Tabla de posibilidad HG'!AM18&lt;=Hoja1!$D$8,IF('Tabla de posibilidad HI'!AM18&lt;=Hoja1!$D$7,IF('Tabla de posibilidad Requisitos'!AM18=1,IF('Tabla de posibilidad Localizaci'!AM18=1,IF('Tabla de posibilidad Agencia'!AM18=1,1,0),0),0),0),0)</f>
        <v>0</v>
      </c>
      <c r="AN18">
        <f ca="1">IF('Tabla de posibilidad HG'!AN18&lt;=Hoja1!$D$8,IF('Tabla de posibilidad HI'!AN18&lt;=Hoja1!$D$7,IF('Tabla de posibilidad Requisitos'!AN18=1,IF('Tabla de posibilidad Localizaci'!AN18=1,IF('Tabla de posibilidad Agencia'!AN18=1,1,0),0),0),0),0)</f>
        <v>0</v>
      </c>
      <c r="AO18">
        <f ca="1">IF('Tabla de posibilidad HG'!AO18&lt;=Hoja1!$D$8,IF('Tabla de posibilidad HI'!AO18&lt;=Hoja1!$D$7,IF('Tabla de posibilidad Requisitos'!AO18=1,IF('Tabla de posibilidad Localizaci'!AO18=1,IF('Tabla de posibilidad Agencia'!AO18=1,1,0),0),0),0),0)</f>
        <v>0</v>
      </c>
      <c r="AP18">
        <f ca="1">IF('Tabla de posibilidad HG'!AP18&lt;=Hoja1!$D$8,IF('Tabla de posibilidad HI'!AP18&lt;=Hoja1!$D$7,IF('Tabla de posibilidad Requisitos'!AP18=1,IF('Tabla de posibilidad Localizaci'!AP18=1,IF('Tabla de posibilidad Agencia'!AP18=1,1,0),0),0),0),0)</f>
        <v>0</v>
      </c>
      <c r="AQ18">
        <f ca="1">IF('Tabla de posibilidad HG'!AQ18&lt;=Hoja1!$D$8,IF('Tabla de posibilidad HI'!AQ18&lt;=Hoja1!$D$7,IF('Tabla de posibilidad Requisitos'!AQ18=1,IF('Tabla de posibilidad Localizaci'!AQ18=1,IF('Tabla de posibilidad Agencia'!AQ18=1,1,0),0),0),0),0)</f>
        <v>0</v>
      </c>
      <c r="AR18">
        <f ca="1">IF('Tabla de posibilidad HG'!AR18&lt;=Hoja1!$D$8,IF('Tabla de posibilidad HI'!AR18&lt;=Hoja1!$D$7,IF('Tabla de posibilidad Requisitos'!AR18=1,IF('Tabla de posibilidad Localizaci'!AR18=1,IF('Tabla de posibilidad Agencia'!AR18=1,1,0),0),0),0),0)</f>
        <v>0</v>
      </c>
      <c r="AS18">
        <f ca="1">IF('Tabla de posibilidad HG'!AS18&lt;=Hoja1!$D$8,IF('Tabla de posibilidad HI'!AS18&lt;=Hoja1!$D$7,IF('Tabla de posibilidad Requisitos'!AS18=1,IF('Tabla de posibilidad Localizaci'!AS18=1,IF('Tabla de posibilidad Agencia'!AS18=1,1,0),0),0),0),0)</f>
        <v>0</v>
      </c>
      <c r="AT18">
        <f ca="1">IF('Tabla de posibilidad HG'!AT18&lt;=Hoja1!$D$8,IF('Tabla de posibilidad HI'!AT18&lt;=Hoja1!$D$7,IF('Tabla de posibilidad Requisitos'!AT18=1,IF('Tabla de posibilidad Localizaci'!AT18=1,IF('Tabla de posibilidad Agencia'!AT18=1,1,0),0),0),0),0)</f>
        <v>0</v>
      </c>
      <c r="AU18">
        <f ca="1">IF('Tabla de posibilidad HG'!AU18&lt;=Hoja1!$D$8,IF('Tabla de posibilidad HI'!AU18&lt;=Hoja1!$D$7,IF('Tabla de posibilidad Requisitos'!AU18=1,IF('Tabla de posibilidad Localizaci'!AU18=1,IF('Tabla de posibilidad Agencia'!AU18=1,1,0),0),0),0),0)</f>
        <v>0</v>
      </c>
      <c r="AV18">
        <f ca="1">IF('Tabla de posibilidad HG'!AV18&lt;=Hoja1!$D$8,IF('Tabla de posibilidad HI'!AV18&lt;=Hoja1!$D$7,IF('Tabla de posibilidad Requisitos'!AV18=1,IF('Tabla de posibilidad Localizaci'!AV18=1,IF('Tabla de posibilidad Agencia'!AV18=1,1,0),0),0),0),0)</f>
        <v>0</v>
      </c>
      <c r="AW18">
        <f ca="1">IF('Tabla de posibilidad HG'!AW18&lt;=Hoja1!$D$8,IF('Tabla de posibilidad HI'!AW18&lt;=Hoja1!$D$7,IF('Tabla de posibilidad Requisitos'!AW18=1,IF('Tabla de posibilidad Localizaci'!AW18=1,IF('Tabla de posibilidad Agencia'!AW18=1,1,0),0),0),0),0)</f>
        <v>0</v>
      </c>
      <c r="AX18">
        <f ca="1">IF('Tabla de posibilidad HG'!AX18&lt;=Hoja1!$D$8,IF('Tabla de posibilidad HI'!AX18&lt;=Hoja1!$D$7,IF('Tabla de posibilidad Requisitos'!AX18=1,IF('Tabla de posibilidad Localizaci'!AX18=1,IF('Tabla de posibilidad Agencia'!AX18=1,1,0),0),0),0),0)</f>
        <v>0</v>
      </c>
      <c r="AY18">
        <f ca="1">IF('Tabla de posibilidad HG'!AY18&lt;=Hoja1!$D$8,IF('Tabla de posibilidad HI'!AY18&lt;=Hoja1!$D$7,IF('Tabla de posibilidad Requisitos'!AY18=1,IF('Tabla de posibilidad Localizaci'!AY18=1,IF('Tabla de posibilidad Agencia'!AY18=1,1,0),0),0),0),0)</f>
        <v>0</v>
      </c>
      <c r="AZ18">
        <f ca="1">IF('Tabla de posibilidad HG'!AZ18&lt;=Hoja1!$D$8,IF('Tabla de posibilidad HI'!AZ18&lt;=Hoja1!$D$7,IF('Tabla de posibilidad Requisitos'!AZ18=1,IF('Tabla de posibilidad Localizaci'!AZ18=1,IF('Tabla de posibilidad Agencia'!AZ18=1,1,0),0),0),0),0)</f>
        <v>0</v>
      </c>
      <c r="BA18">
        <f ca="1">IF('Tabla de posibilidad HG'!BA18&lt;=Hoja1!$D$8,IF('Tabla de posibilidad HI'!BA18&lt;=Hoja1!$D$7,IF('Tabla de posibilidad Requisitos'!BA18=1,IF('Tabla de posibilidad Localizaci'!BA18=1,IF('Tabla de posibilidad Agencia'!BA18=1,1,0),0),0),0),0)</f>
        <v>0</v>
      </c>
      <c r="BB18">
        <f ca="1">IF('Tabla de posibilidad HG'!BB18&lt;=Hoja1!$D$8,IF('Tabla de posibilidad HI'!BB18&lt;=Hoja1!$D$7,IF('Tabla de posibilidad Requisitos'!BB18=1,IF('Tabla de posibilidad Localizaci'!BB18=1,IF('Tabla de posibilidad Agencia'!BB18=1,1,0),0),0),0),0)</f>
        <v>0</v>
      </c>
      <c r="BC18">
        <f ca="1">IF('Tabla de posibilidad HG'!BC18&lt;=Hoja1!$D$8,IF('Tabla de posibilidad HI'!BC18&lt;=Hoja1!$D$7,IF('Tabla de posibilidad Requisitos'!BC18=1,IF('Tabla de posibilidad Localizaci'!BC18=1,IF('Tabla de posibilidad Agencia'!BC18=1,1,0),0),0),0),0)</f>
        <v>0</v>
      </c>
      <c r="BD18">
        <f ca="1">IF('Tabla de posibilidad HG'!BD18&lt;=Hoja1!$D$8,IF('Tabla de posibilidad HI'!BD18&lt;=Hoja1!$D$7,IF('Tabla de posibilidad Requisitos'!BD18=1,IF('Tabla de posibilidad Localizaci'!BD18=1,IF('Tabla de posibilidad Agencia'!BD18=1,1,0),0),0),0),0)</f>
        <v>0</v>
      </c>
      <c r="BE18">
        <f ca="1">IF('Tabla de posibilidad HG'!BE18&lt;=Hoja1!$D$8,IF('Tabla de posibilidad HI'!BE18&lt;=Hoja1!$D$7,IF('Tabla de posibilidad Requisitos'!BE18=1,IF('Tabla de posibilidad Localizaci'!BE18=1,IF('Tabla de posibilidad Agencia'!BE18=1,1,0),0),0),0),0)</f>
        <v>0</v>
      </c>
      <c r="BF18">
        <f ca="1">IF('Tabla de posibilidad HG'!BF18&lt;=Hoja1!$D$8,IF('Tabla de posibilidad HI'!BF18&lt;=Hoja1!$D$7,IF('Tabla de posibilidad Requisitos'!BF18=1,IF('Tabla de posibilidad Localizaci'!BF18=1,IF('Tabla de posibilidad Agencia'!BF18=1,1,0),0),0),0),0)</f>
        <v>0</v>
      </c>
      <c r="BG18">
        <f ca="1">IF('Tabla de posibilidad HG'!BG18&lt;=Hoja1!$D$8,IF('Tabla de posibilidad HI'!BG18&lt;=Hoja1!$D$7,IF('Tabla de posibilidad Requisitos'!BG18=1,IF('Tabla de posibilidad Localizaci'!BG18=1,IF('Tabla de posibilidad Agencia'!BG18=1,1,0),0),0),0),0)</f>
        <v>0</v>
      </c>
      <c r="BH18">
        <f ca="1">IF('Tabla de posibilidad HG'!BH18&lt;=Hoja1!$D$8,IF('Tabla de posibilidad HI'!BH18&lt;=Hoja1!$D$7,IF('Tabla de posibilidad Requisitos'!BH18=1,IF('Tabla de posibilidad Localizaci'!BH18=1,IF('Tabla de posibilidad Agencia'!BH18=1,1,0),0),0),0),0)</f>
        <v>0</v>
      </c>
      <c r="BI18">
        <f ca="1">IF('Tabla de posibilidad HG'!BI18&lt;=Hoja1!$D$8,IF('Tabla de posibilidad HI'!BI18&lt;=Hoja1!$D$7,IF('Tabla de posibilidad Requisitos'!BI18=1,IF('Tabla de posibilidad Localizaci'!BI18=1,IF('Tabla de posibilidad Agencia'!BI18=1,1,0),0),0),0),0)</f>
        <v>0</v>
      </c>
    </row>
    <row r="19" spans="1:61" x14ac:dyDescent="0.25">
      <c r="A19" t="s">
        <v>94</v>
      </c>
      <c r="C19">
        <f ca="1">IF('Tabla de posibilidad HG'!C19&lt;=Hoja1!$D$8,IF('Tabla de posibilidad HI'!C19&lt;=Hoja1!$D$7,IF('Tabla de posibilidad Requisitos'!C19=1,IF('Tabla de posibilidad Localizaci'!C19=1,IF('Tabla de posibilidad Agencia'!C19=1,1,0),0),0),0),0)</f>
        <v>0</v>
      </c>
      <c r="D19">
        <f ca="1">IF('Tabla de posibilidad HG'!D19&lt;=Hoja1!$D$8,IF('Tabla de posibilidad HI'!D19&lt;=Hoja1!$D$7,IF('Tabla de posibilidad Requisitos'!D19=1,IF('Tabla de posibilidad Localizaci'!D19=1,IF('Tabla de posibilidad Agencia'!D19=1,1,0),0),0),0),0)</f>
        <v>0</v>
      </c>
      <c r="E19">
        <f ca="1">IF('Tabla de posibilidad HG'!E19&lt;=Hoja1!$D$8,IF('Tabla de posibilidad HI'!E19&lt;=Hoja1!$D$7,IF('Tabla de posibilidad Requisitos'!E19=1,IF('Tabla de posibilidad Localizaci'!E19=1,IF('Tabla de posibilidad Agencia'!E19=1,1,0),0),0),0),0)</f>
        <v>0</v>
      </c>
      <c r="F19">
        <f ca="1">IF('Tabla de posibilidad HG'!F19&lt;=Hoja1!$D$8,IF('Tabla de posibilidad HI'!F19&lt;=Hoja1!$D$7,IF('Tabla de posibilidad Requisitos'!F19=1,IF('Tabla de posibilidad Localizaci'!F19=1,IF('Tabla de posibilidad Agencia'!F19=1,1,0),0),0),0),0)</f>
        <v>0</v>
      </c>
      <c r="G19">
        <f ca="1">IF('Tabla de posibilidad HG'!G19&lt;=Hoja1!$D$8,IF('Tabla de posibilidad HI'!G19&lt;=Hoja1!$D$7,IF('Tabla de posibilidad Requisitos'!G19=1,IF('Tabla de posibilidad Localizaci'!G19=1,IF('Tabla de posibilidad Agencia'!G19=1,1,0),0),0),0),0)</f>
        <v>0</v>
      </c>
      <c r="H19">
        <f ca="1">IF('Tabla de posibilidad HG'!H19&lt;=Hoja1!$D$8,IF('Tabla de posibilidad HI'!H19&lt;=Hoja1!$D$7,IF('Tabla de posibilidad Requisitos'!H19=1,IF('Tabla de posibilidad Localizaci'!H19=1,IF('Tabla de posibilidad Agencia'!H19=1,1,0),0),0),0),0)</f>
        <v>0</v>
      </c>
      <c r="I19">
        <f ca="1">IF('Tabla de posibilidad HG'!I19&lt;=Hoja1!$D$8,IF('Tabla de posibilidad HI'!I19&lt;=Hoja1!$D$7,IF('Tabla de posibilidad Requisitos'!I19=1,IF('Tabla de posibilidad Localizaci'!I19=1,IF('Tabla de posibilidad Agencia'!I19=1,1,0),0),0),0),0)</f>
        <v>0</v>
      </c>
      <c r="J19">
        <f ca="1">IF('Tabla de posibilidad HG'!J19&lt;=Hoja1!$D$8,IF('Tabla de posibilidad HI'!J19&lt;=Hoja1!$D$7,IF('Tabla de posibilidad Requisitos'!J19=1,IF('Tabla de posibilidad Localizaci'!J19=1,IF('Tabla de posibilidad Agencia'!J19=1,1,0),0),0),0),0)</f>
        <v>0</v>
      </c>
      <c r="K19">
        <f ca="1">IF('Tabla de posibilidad HG'!K19&lt;=Hoja1!$D$8,IF('Tabla de posibilidad HI'!K19&lt;=Hoja1!$D$7,IF('Tabla de posibilidad Requisitos'!K19=1,IF('Tabla de posibilidad Localizaci'!K19=1,IF('Tabla de posibilidad Agencia'!K19=1,1,0),0),0),0),0)</f>
        <v>0</v>
      </c>
      <c r="L19">
        <f ca="1">IF('Tabla de posibilidad HG'!L19&lt;=Hoja1!$D$8,IF('Tabla de posibilidad HI'!L19&lt;=Hoja1!$D$7,IF('Tabla de posibilidad Requisitos'!L19=1,IF('Tabla de posibilidad Localizaci'!L19=1,IF('Tabla de posibilidad Agencia'!L19=1,1,0),0),0),0),0)</f>
        <v>0</v>
      </c>
      <c r="M19">
        <f ca="1">IF('Tabla de posibilidad HG'!M19&lt;=Hoja1!$D$8,IF('Tabla de posibilidad HI'!M19&lt;=Hoja1!$D$7,IF('Tabla de posibilidad Requisitos'!M19=1,IF('Tabla de posibilidad Localizaci'!M19=1,IF('Tabla de posibilidad Agencia'!M19=1,1,0),0),0),0),0)</f>
        <v>0</v>
      </c>
      <c r="N19">
        <f ca="1">IF('Tabla de posibilidad HG'!N19&lt;=Hoja1!$D$8,IF('Tabla de posibilidad HI'!N19&lt;=Hoja1!$D$7,IF('Tabla de posibilidad Requisitos'!N19=1,IF('Tabla de posibilidad Localizaci'!N19=1,IF('Tabla de posibilidad Agencia'!N19=1,1,0),0),0),0),0)</f>
        <v>0</v>
      </c>
      <c r="O19">
        <f ca="1">IF('Tabla de posibilidad HG'!O19&lt;=Hoja1!$D$8,IF('Tabla de posibilidad HI'!O19&lt;=Hoja1!$D$7,IF('Tabla de posibilidad Requisitos'!O19=1,IF('Tabla de posibilidad Localizaci'!O19=1,IF('Tabla de posibilidad Agencia'!O19=1,1,0),0),0),0),0)</f>
        <v>0</v>
      </c>
      <c r="P19">
        <f ca="1">IF('Tabla de posibilidad HG'!P19&lt;=Hoja1!$D$8,IF('Tabla de posibilidad HI'!P19&lt;=Hoja1!$D$7,IF('Tabla de posibilidad Requisitos'!P19=1,IF('Tabla de posibilidad Localizaci'!P19=1,IF('Tabla de posibilidad Agencia'!P19=1,1,0),0),0),0),0)</f>
        <v>0</v>
      </c>
      <c r="Q19">
        <f ca="1">IF('Tabla de posibilidad HG'!Q19&lt;=Hoja1!$D$8,IF('Tabla de posibilidad HI'!Q19&lt;=Hoja1!$D$7,IF('Tabla de posibilidad Requisitos'!Q19=1,IF('Tabla de posibilidad Localizaci'!Q19=1,IF('Tabla de posibilidad Agencia'!Q19=1,1,0),0),0),0),0)</f>
        <v>0</v>
      </c>
      <c r="R19">
        <f ca="1">IF('Tabla de posibilidad HG'!R19&lt;=Hoja1!$D$8,IF('Tabla de posibilidad HI'!R19&lt;=Hoja1!$D$7,IF('Tabla de posibilidad Requisitos'!R19=1,IF('Tabla de posibilidad Localizaci'!R19=1,IF('Tabla de posibilidad Agencia'!R19=1,1,0),0),0),0),0)</f>
        <v>0</v>
      </c>
      <c r="S19">
        <f ca="1">IF('Tabla de posibilidad HG'!S19&lt;=Hoja1!$D$8,IF('Tabla de posibilidad HI'!S19&lt;=Hoja1!$D$7,IF('Tabla de posibilidad Requisitos'!S19=1,IF('Tabla de posibilidad Localizaci'!S19=1,IF('Tabla de posibilidad Agencia'!S19=1,1,0),0),0),0),0)</f>
        <v>0</v>
      </c>
      <c r="T19">
        <f ca="1">IF('Tabla de posibilidad HG'!T19&lt;=Hoja1!$D$8,IF('Tabla de posibilidad HI'!T19&lt;=Hoja1!$D$7,IF('Tabla de posibilidad Requisitos'!T19=1,IF('Tabla de posibilidad Localizaci'!T19=1,IF('Tabla de posibilidad Agencia'!T19=1,1,0),0),0),0),0)</f>
        <v>0</v>
      </c>
      <c r="U19">
        <f ca="1">IF('Tabla de posibilidad HG'!U19&lt;=Hoja1!$D$8,IF('Tabla de posibilidad HI'!U19&lt;=Hoja1!$D$7,IF('Tabla de posibilidad Requisitos'!U19=1,IF('Tabla de posibilidad Localizaci'!U19=1,IF('Tabla de posibilidad Agencia'!U19=1,1,0),0),0),0),0)</f>
        <v>0</v>
      </c>
      <c r="V19">
        <f ca="1">IF('Tabla de posibilidad HG'!V19&lt;=Hoja1!$D$8,IF('Tabla de posibilidad HI'!V19&lt;=Hoja1!$D$7,IF('Tabla de posibilidad Requisitos'!V19=1,IF('Tabla de posibilidad Localizaci'!V19=1,IF('Tabla de posibilidad Agencia'!V19=1,1,0),0),0),0),0)</f>
        <v>0</v>
      </c>
      <c r="W19">
        <f ca="1">IF('Tabla de posibilidad HG'!W19&lt;=Hoja1!$D$8,IF('Tabla de posibilidad HI'!W19&lt;=Hoja1!$D$7,IF('Tabla de posibilidad Requisitos'!W19=1,IF('Tabla de posibilidad Localizaci'!W19=1,IF('Tabla de posibilidad Agencia'!W19=1,1,0),0),0),0),0)</f>
        <v>0</v>
      </c>
      <c r="X19">
        <f ca="1">IF('Tabla de posibilidad HG'!X19&lt;=Hoja1!$D$8,IF('Tabla de posibilidad HI'!X19&lt;=Hoja1!$D$7,IF('Tabla de posibilidad Requisitos'!X19=1,IF('Tabla de posibilidad Localizaci'!X19=1,IF('Tabla de posibilidad Agencia'!X19=1,1,0),0),0),0),0)</f>
        <v>0</v>
      </c>
      <c r="Y19">
        <f ca="1">IF('Tabla de posibilidad HG'!Y19&lt;=Hoja1!$D$8,IF('Tabla de posibilidad HI'!Y19&lt;=Hoja1!$D$7,IF('Tabla de posibilidad Requisitos'!Y19=1,IF('Tabla de posibilidad Localizaci'!Y19=1,IF('Tabla de posibilidad Agencia'!Y19=1,1,0),0),0),0),0)</f>
        <v>0</v>
      </c>
      <c r="Z19">
        <f ca="1">IF('Tabla de posibilidad HG'!Z19&lt;=Hoja1!$D$8,IF('Tabla de posibilidad HI'!Z19&lt;=Hoja1!$D$7,IF('Tabla de posibilidad Requisitos'!Z19=1,IF('Tabla de posibilidad Localizaci'!Z19=1,IF('Tabla de posibilidad Agencia'!Z19=1,1,0),0),0),0),0)</f>
        <v>0</v>
      </c>
      <c r="AA19">
        <f ca="1">IF('Tabla de posibilidad HG'!AA19&lt;=Hoja1!$D$8,IF('Tabla de posibilidad HI'!AA19&lt;=Hoja1!$D$7,IF('Tabla de posibilidad Requisitos'!AA19=1,IF('Tabla de posibilidad Localizaci'!AA19=1,IF('Tabla de posibilidad Agencia'!AA19=1,1,0),0),0),0),0)</f>
        <v>0</v>
      </c>
      <c r="AB19">
        <f ca="1">IF('Tabla de posibilidad HG'!AB19&lt;=Hoja1!$D$8,IF('Tabla de posibilidad HI'!AB19&lt;=Hoja1!$D$7,IF('Tabla de posibilidad Requisitos'!AB19=1,IF('Tabla de posibilidad Localizaci'!AB19=1,IF('Tabla de posibilidad Agencia'!AB19=1,1,0),0),0),0),0)</f>
        <v>0</v>
      </c>
      <c r="AC19">
        <f ca="1">IF('Tabla de posibilidad HG'!AC19&lt;=Hoja1!$D$8,IF('Tabla de posibilidad HI'!AC19&lt;=Hoja1!$D$7,IF('Tabla de posibilidad Requisitos'!AC19=1,IF('Tabla de posibilidad Localizaci'!AC19=1,IF('Tabla de posibilidad Agencia'!AC19=1,1,0),0),0),0),0)</f>
        <v>0</v>
      </c>
      <c r="AD19">
        <f ca="1">IF('Tabla de posibilidad HG'!AD19&lt;=Hoja1!$D$8,IF('Tabla de posibilidad HI'!AD19&lt;=Hoja1!$D$7,IF('Tabla de posibilidad Requisitos'!AD19=1,IF('Tabla de posibilidad Localizaci'!AD19=1,IF('Tabla de posibilidad Agencia'!AD19=1,1,0),0),0),0),0)</f>
        <v>0</v>
      </c>
      <c r="AE19">
        <f ca="1">IF('Tabla de posibilidad HG'!AE19&lt;=Hoja1!$D$8,IF('Tabla de posibilidad HI'!AE19&lt;=Hoja1!$D$7,IF('Tabla de posibilidad Requisitos'!AE19=1,IF('Tabla de posibilidad Localizaci'!AE19=1,IF('Tabla de posibilidad Agencia'!AE19=1,1,0),0),0),0),0)</f>
        <v>0</v>
      </c>
      <c r="AF19">
        <f ca="1">IF('Tabla de posibilidad HG'!AF19&lt;=Hoja1!$D$8,IF('Tabla de posibilidad HI'!AF19&lt;=Hoja1!$D$7,IF('Tabla de posibilidad Requisitos'!AF19=1,IF('Tabla de posibilidad Localizaci'!AF19=1,IF('Tabla de posibilidad Agencia'!AF19=1,1,0),0),0),0),0)</f>
        <v>0</v>
      </c>
      <c r="AG19">
        <f ca="1">IF('Tabla de posibilidad HG'!AG19&lt;=Hoja1!$D$8,IF('Tabla de posibilidad HI'!AG19&lt;=Hoja1!$D$7,IF('Tabla de posibilidad Requisitos'!AG19=1,IF('Tabla de posibilidad Localizaci'!AG19=1,IF('Tabla de posibilidad Agencia'!AG19=1,1,0),0),0),0),0)</f>
        <v>0</v>
      </c>
      <c r="AH19">
        <f ca="1">IF('Tabla de posibilidad HG'!AH19&lt;=Hoja1!$D$8,IF('Tabla de posibilidad HI'!AH19&lt;=Hoja1!$D$7,IF('Tabla de posibilidad Requisitos'!AH19=1,IF('Tabla de posibilidad Localizaci'!AH19=1,IF('Tabla de posibilidad Agencia'!AH19=1,1,0),0),0),0),0)</f>
        <v>0</v>
      </c>
      <c r="AI19">
        <f ca="1">IF('Tabla de posibilidad HG'!AI19&lt;=Hoja1!$D$8,IF('Tabla de posibilidad HI'!AI19&lt;=Hoja1!$D$7,IF('Tabla de posibilidad Requisitos'!AI19=1,IF('Tabla de posibilidad Localizaci'!AI19=1,IF('Tabla de posibilidad Agencia'!AI19=1,1,0),0),0),0),0)</f>
        <v>0</v>
      </c>
      <c r="AJ19">
        <f ca="1">IF('Tabla de posibilidad HG'!AJ19&lt;=Hoja1!$D$8,IF('Tabla de posibilidad HI'!AJ19&lt;=Hoja1!$D$7,IF('Tabla de posibilidad Requisitos'!AJ19=1,IF('Tabla de posibilidad Localizaci'!AJ19=1,IF('Tabla de posibilidad Agencia'!AJ19=1,1,0),0),0),0),0)</f>
        <v>0</v>
      </c>
      <c r="AK19">
        <f ca="1">IF('Tabla de posibilidad HG'!AK19&lt;=Hoja1!$D$8,IF('Tabla de posibilidad HI'!AK19&lt;=Hoja1!$D$7,IF('Tabla de posibilidad Requisitos'!AK19=1,IF('Tabla de posibilidad Localizaci'!AK19=1,IF('Tabla de posibilidad Agencia'!AK19=1,1,0),0),0),0),0)</f>
        <v>0</v>
      </c>
      <c r="AL19">
        <f ca="1">IF('Tabla de posibilidad HG'!AL19&lt;=Hoja1!$D$8,IF('Tabla de posibilidad HI'!AL19&lt;=Hoja1!$D$7,IF('Tabla de posibilidad Requisitos'!AL19=1,IF('Tabla de posibilidad Localizaci'!AL19=1,IF('Tabla de posibilidad Agencia'!AL19=1,1,0),0),0),0),0)</f>
        <v>0</v>
      </c>
      <c r="AM19">
        <f ca="1">IF('Tabla de posibilidad HG'!AM19&lt;=Hoja1!$D$8,IF('Tabla de posibilidad HI'!AM19&lt;=Hoja1!$D$7,IF('Tabla de posibilidad Requisitos'!AM19=1,IF('Tabla de posibilidad Localizaci'!AM19=1,IF('Tabla de posibilidad Agencia'!AM19=1,1,0),0),0),0),0)</f>
        <v>0</v>
      </c>
      <c r="AN19">
        <f ca="1">IF('Tabla de posibilidad HG'!AN19&lt;=Hoja1!$D$8,IF('Tabla de posibilidad HI'!AN19&lt;=Hoja1!$D$7,IF('Tabla de posibilidad Requisitos'!AN19=1,IF('Tabla de posibilidad Localizaci'!AN19=1,IF('Tabla de posibilidad Agencia'!AN19=1,1,0),0),0),0),0)</f>
        <v>0</v>
      </c>
      <c r="AO19">
        <f ca="1">IF('Tabla de posibilidad HG'!AO19&lt;=Hoja1!$D$8,IF('Tabla de posibilidad HI'!AO19&lt;=Hoja1!$D$7,IF('Tabla de posibilidad Requisitos'!AO19=1,IF('Tabla de posibilidad Localizaci'!AO19=1,IF('Tabla de posibilidad Agencia'!AO19=1,1,0),0),0),0),0)</f>
        <v>0</v>
      </c>
      <c r="AP19">
        <f ca="1">IF('Tabla de posibilidad HG'!AP19&lt;=Hoja1!$D$8,IF('Tabla de posibilidad HI'!AP19&lt;=Hoja1!$D$7,IF('Tabla de posibilidad Requisitos'!AP19=1,IF('Tabla de posibilidad Localizaci'!AP19=1,IF('Tabla de posibilidad Agencia'!AP19=1,1,0),0),0),0),0)</f>
        <v>0</v>
      </c>
      <c r="AQ19">
        <f ca="1">IF('Tabla de posibilidad HG'!AQ19&lt;=Hoja1!$D$8,IF('Tabla de posibilidad HI'!AQ19&lt;=Hoja1!$D$7,IF('Tabla de posibilidad Requisitos'!AQ19=1,IF('Tabla de posibilidad Localizaci'!AQ19=1,IF('Tabla de posibilidad Agencia'!AQ19=1,1,0),0),0),0),0)</f>
        <v>0</v>
      </c>
      <c r="AR19">
        <f ca="1">IF('Tabla de posibilidad HG'!AR19&lt;=Hoja1!$D$8,IF('Tabla de posibilidad HI'!AR19&lt;=Hoja1!$D$7,IF('Tabla de posibilidad Requisitos'!AR19=1,IF('Tabla de posibilidad Localizaci'!AR19=1,IF('Tabla de posibilidad Agencia'!AR19=1,1,0),0),0),0),0)</f>
        <v>0</v>
      </c>
      <c r="AS19">
        <f ca="1">IF('Tabla de posibilidad HG'!AS19&lt;=Hoja1!$D$8,IF('Tabla de posibilidad HI'!AS19&lt;=Hoja1!$D$7,IF('Tabla de posibilidad Requisitos'!AS19=1,IF('Tabla de posibilidad Localizaci'!AS19=1,IF('Tabla de posibilidad Agencia'!AS19=1,1,0),0),0),0),0)</f>
        <v>0</v>
      </c>
      <c r="AT19">
        <f ca="1">IF('Tabla de posibilidad HG'!AT19&lt;=Hoja1!$D$8,IF('Tabla de posibilidad HI'!AT19&lt;=Hoja1!$D$7,IF('Tabla de posibilidad Requisitos'!AT19=1,IF('Tabla de posibilidad Localizaci'!AT19=1,IF('Tabla de posibilidad Agencia'!AT19=1,1,0),0),0),0),0)</f>
        <v>0</v>
      </c>
      <c r="AU19">
        <f ca="1">IF('Tabla de posibilidad HG'!AU19&lt;=Hoja1!$D$8,IF('Tabla de posibilidad HI'!AU19&lt;=Hoja1!$D$7,IF('Tabla de posibilidad Requisitos'!AU19=1,IF('Tabla de posibilidad Localizaci'!AU19=1,IF('Tabla de posibilidad Agencia'!AU19=1,1,0),0),0),0),0)</f>
        <v>0</v>
      </c>
      <c r="AV19">
        <f ca="1">IF('Tabla de posibilidad HG'!AV19&lt;=Hoja1!$D$8,IF('Tabla de posibilidad HI'!AV19&lt;=Hoja1!$D$7,IF('Tabla de posibilidad Requisitos'!AV19=1,IF('Tabla de posibilidad Localizaci'!AV19=1,IF('Tabla de posibilidad Agencia'!AV19=1,1,0),0),0),0),0)</f>
        <v>0</v>
      </c>
      <c r="AW19">
        <f ca="1">IF('Tabla de posibilidad HG'!AW19&lt;=Hoja1!$D$8,IF('Tabla de posibilidad HI'!AW19&lt;=Hoja1!$D$7,IF('Tabla de posibilidad Requisitos'!AW19=1,IF('Tabla de posibilidad Localizaci'!AW19=1,IF('Tabla de posibilidad Agencia'!AW19=1,1,0),0),0),0),0)</f>
        <v>0</v>
      </c>
      <c r="AX19">
        <f ca="1">IF('Tabla de posibilidad HG'!AX19&lt;=Hoja1!$D$8,IF('Tabla de posibilidad HI'!AX19&lt;=Hoja1!$D$7,IF('Tabla de posibilidad Requisitos'!AX19=1,IF('Tabla de posibilidad Localizaci'!AX19=1,IF('Tabla de posibilidad Agencia'!AX19=1,1,0),0),0),0),0)</f>
        <v>0</v>
      </c>
      <c r="AY19">
        <f ca="1">IF('Tabla de posibilidad HG'!AY19&lt;=Hoja1!$D$8,IF('Tabla de posibilidad HI'!AY19&lt;=Hoja1!$D$7,IF('Tabla de posibilidad Requisitos'!AY19=1,IF('Tabla de posibilidad Localizaci'!AY19=1,IF('Tabla de posibilidad Agencia'!AY19=1,1,0),0),0),0),0)</f>
        <v>0</v>
      </c>
      <c r="AZ19">
        <f ca="1">IF('Tabla de posibilidad HG'!AZ19&lt;=Hoja1!$D$8,IF('Tabla de posibilidad HI'!AZ19&lt;=Hoja1!$D$7,IF('Tabla de posibilidad Requisitos'!AZ19=1,IF('Tabla de posibilidad Localizaci'!AZ19=1,IF('Tabla de posibilidad Agencia'!AZ19=1,1,0),0),0),0),0)</f>
        <v>0</v>
      </c>
      <c r="BA19">
        <f ca="1">IF('Tabla de posibilidad HG'!BA19&lt;=Hoja1!$D$8,IF('Tabla de posibilidad HI'!BA19&lt;=Hoja1!$D$7,IF('Tabla de posibilidad Requisitos'!BA19=1,IF('Tabla de posibilidad Localizaci'!BA19=1,IF('Tabla de posibilidad Agencia'!BA19=1,1,0),0),0),0),0)</f>
        <v>0</v>
      </c>
      <c r="BB19">
        <f ca="1">IF('Tabla de posibilidad HG'!BB19&lt;=Hoja1!$D$8,IF('Tabla de posibilidad HI'!BB19&lt;=Hoja1!$D$7,IF('Tabla de posibilidad Requisitos'!BB19=1,IF('Tabla de posibilidad Localizaci'!BB19=1,IF('Tabla de posibilidad Agencia'!BB19=1,1,0),0),0),0),0)</f>
        <v>0</v>
      </c>
      <c r="BC19">
        <f ca="1">IF('Tabla de posibilidad HG'!BC19&lt;=Hoja1!$D$8,IF('Tabla de posibilidad HI'!BC19&lt;=Hoja1!$D$7,IF('Tabla de posibilidad Requisitos'!BC19=1,IF('Tabla de posibilidad Localizaci'!BC19=1,IF('Tabla de posibilidad Agencia'!BC19=1,1,0),0),0),0),0)</f>
        <v>0</v>
      </c>
      <c r="BD19">
        <f ca="1">IF('Tabla de posibilidad HG'!BD19&lt;=Hoja1!$D$8,IF('Tabla de posibilidad HI'!BD19&lt;=Hoja1!$D$7,IF('Tabla de posibilidad Requisitos'!BD19=1,IF('Tabla de posibilidad Localizaci'!BD19=1,IF('Tabla de posibilidad Agencia'!BD19=1,1,0),0),0),0),0)</f>
        <v>0</v>
      </c>
      <c r="BE19">
        <f ca="1">IF('Tabla de posibilidad HG'!BE19&lt;=Hoja1!$D$8,IF('Tabla de posibilidad HI'!BE19&lt;=Hoja1!$D$7,IF('Tabla de posibilidad Requisitos'!BE19=1,IF('Tabla de posibilidad Localizaci'!BE19=1,IF('Tabla de posibilidad Agencia'!BE19=1,1,0),0),0),0),0)</f>
        <v>0</v>
      </c>
      <c r="BF19">
        <f ca="1">IF('Tabla de posibilidad HG'!BF19&lt;=Hoja1!$D$8,IF('Tabla de posibilidad HI'!BF19&lt;=Hoja1!$D$7,IF('Tabla de posibilidad Requisitos'!BF19=1,IF('Tabla de posibilidad Localizaci'!BF19=1,IF('Tabla de posibilidad Agencia'!BF19=1,1,0),0),0),0),0)</f>
        <v>0</v>
      </c>
      <c r="BG19">
        <f ca="1">IF('Tabla de posibilidad HG'!BG19&lt;=Hoja1!$D$8,IF('Tabla de posibilidad HI'!BG19&lt;=Hoja1!$D$7,IF('Tabla de posibilidad Requisitos'!BG19=1,IF('Tabla de posibilidad Localizaci'!BG19=1,IF('Tabla de posibilidad Agencia'!BG19=1,1,0),0),0),0),0)</f>
        <v>0</v>
      </c>
      <c r="BH19">
        <f ca="1">IF('Tabla de posibilidad HG'!BH19&lt;=Hoja1!$D$8,IF('Tabla de posibilidad HI'!BH19&lt;=Hoja1!$D$7,IF('Tabla de posibilidad Requisitos'!BH19=1,IF('Tabla de posibilidad Localizaci'!BH19=1,IF('Tabla de posibilidad Agencia'!BH19=1,1,0),0),0),0),0)</f>
        <v>0</v>
      </c>
      <c r="BI19">
        <f ca="1">IF('Tabla de posibilidad HG'!BI19&lt;=Hoja1!$D$8,IF('Tabla de posibilidad HI'!BI19&lt;=Hoja1!$D$7,IF('Tabla de posibilidad Requisitos'!BI19=1,IF('Tabla de posibilidad Localizaci'!BI19=1,IF('Tabla de posibilidad Agencia'!BI19=1,1,0),0),0),0),0)</f>
        <v>0</v>
      </c>
    </row>
    <row r="20" spans="1:61" x14ac:dyDescent="0.25">
      <c r="A20" t="s">
        <v>92</v>
      </c>
      <c r="C20">
        <f ca="1">IF('Tabla de posibilidad HG'!C20&lt;=Hoja1!$D$8,IF('Tabla de posibilidad HI'!C20&lt;=Hoja1!$D$7,IF('Tabla de posibilidad Requisitos'!C20=1,IF('Tabla de posibilidad Localizaci'!C20=1,IF('Tabla de posibilidad Agencia'!C20=1,1,0),0),0),0),0)</f>
        <v>0</v>
      </c>
      <c r="D20">
        <f ca="1">IF('Tabla de posibilidad HG'!D20&lt;=Hoja1!$D$8,IF('Tabla de posibilidad HI'!D20&lt;=Hoja1!$D$7,IF('Tabla de posibilidad Requisitos'!D20=1,IF('Tabla de posibilidad Localizaci'!D20=1,IF('Tabla de posibilidad Agencia'!D20=1,1,0),0),0),0),0)</f>
        <v>0</v>
      </c>
      <c r="E20">
        <f ca="1">IF('Tabla de posibilidad HG'!E20&lt;=Hoja1!$D$8,IF('Tabla de posibilidad HI'!E20&lt;=Hoja1!$D$7,IF('Tabla de posibilidad Requisitos'!E20=1,IF('Tabla de posibilidad Localizaci'!E20=1,IF('Tabla de posibilidad Agencia'!E20=1,1,0),0),0),0),0)</f>
        <v>0</v>
      </c>
      <c r="F20">
        <f ca="1">IF('Tabla de posibilidad HG'!F20&lt;=Hoja1!$D$8,IF('Tabla de posibilidad HI'!F20&lt;=Hoja1!$D$7,IF('Tabla de posibilidad Requisitos'!F20=1,IF('Tabla de posibilidad Localizaci'!F20=1,IF('Tabla de posibilidad Agencia'!F20=1,1,0),0),0),0),0)</f>
        <v>0</v>
      </c>
      <c r="G20">
        <f ca="1">IF('Tabla de posibilidad HG'!G20&lt;=Hoja1!$D$8,IF('Tabla de posibilidad HI'!G20&lt;=Hoja1!$D$7,IF('Tabla de posibilidad Requisitos'!G20=1,IF('Tabla de posibilidad Localizaci'!G20=1,IF('Tabla de posibilidad Agencia'!G20=1,1,0),0),0),0),0)</f>
        <v>0</v>
      </c>
      <c r="H20">
        <f ca="1">IF('Tabla de posibilidad HG'!H20&lt;=Hoja1!$D$8,IF('Tabla de posibilidad HI'!H20&lt;=Hoja1!$D$7,IF('Tabla de posibilidad Requisitos'!H20=1,IF('Tabla de posibilidad Localizaci'!H20=1,IF('Tabla de posibilidad Agencia'!H20=1,1,0),0),0),0),0)</f>
        <v>0</v>
      </c>
      <c r="I20">
        <f ca="1">IF('Tabla de posibilidad HG'!I20&lt;=Hoja1!$D$8,IF('Tabla de posibilidad HI'!I20&lt;=Hoja1!$D$7,IF('Tabla de posibilidad Requisitos'!I20=1,IF('Tabla de posibilidad Localizaci'!I20=1,IF('Tabla de posibilidad Agencia'!I20=1,1,0),0),0),0),0)</f>
        <v>0</v>
      </c>
      <c r="J20">
        <f ca="1">IF('Tabla de posibilidad HG'!J20&lt;=Hoja1!$D$8,IF('Tabla de posibilidad HI'!J20&lt;=Hoja1!$D$7,IF('Tabla de posibilidad Requisitos'!J20=1,IF('Tabla de posibilidad Localizaci'!J20=1,IF('Tabla de posibilidad Agencia'!J20=1,1,0),0),0),0),0)</f>
        <v>0</v>
      </c>
      <c r="K20">
        <f ca="1">IF('Tabla de posibilidad HG'!K20&lt;=Hoja1!$D$8,IF('Tabla de posibilidad HI'!K20&lt;=Hoja1!$D$7,IF('Tabla de posibilidad Requisitos'!K20=1,IF('Tabla de posibilidad Localizaci'!K20=1,IF('Tabla de posibilidad Agencia'!K20=1,1,0),0),0),0),0)</f>
        <v>0</v>
      </c>
      <c r="L20">
        <f ca="1">IF('Tabla de posibilidad HG'!L20&lt;=Hoja1!$D$8,IF('Tabla de posibilidad HI'!L20&lt;=Hoja1!$D$7,IF('Tabla de posibilidad Requisitos'!L20=1,IF('Tabla de posibilidad Localizaci'!L20=1,IF('Tabla de posibilidad Agencia'!L20=1,1,0),0),0),0),0)</f>
        <v>0</v>
      </c>
      <c r="M20">
        <f ca="1">IF('Tabla de posibilidad HG'!M20&lt;=Hoja1!$D$8,IF('Tabla de posibilidad HI'!M20&lt;=Hoja1!$D$7,IF('Tabla de posibilidad Requisitos'!M20=1,IF('Tabla de posibilidad Localizaci'!M20=1,IF('Tabla de posibilidad Agencia'!M20=1,1,0),0),0),0),0)</f>
        <v>0</v>
      </c>
      <c r="N20">
        <f ca="1">IF('Tabla de posibilidad HG'!N20&lt;=Hoja1!$D$8,IF('Tabla de posibilidad HI'!N20&lt;=Hoja1!$D$7,IF('Tabla de posibilidad Requisitos'!N20=1,IF('Tabla de posibilidad Localizaci'!N20=1,IF('Tabla de posibilidad Agencia'!N20=1,1,0),0),0),0),0)</f>
        <v>0</v>
      </c>
      <c r="O20">
        <f ca="1">IF('Tabla de posibilidad HG'!O20&lt;=Hoja1!$D$8,IF('Tabla de posibilidad HI'!O20&lt;=Hoja1!$D$7,IF('Tabla de posibilidad Requisitos'!O20=1,IF('Tabla de posibilidad Localizaci'!O20=1,IF('Tabla de posibilidad Agencia'!O20=1,1,0),0),0),0),0)</f>
        <v>0</v>
      </c>
      <c r="P20">
        <f ca="1">IF('Tabla de posibilidad HG'!P20&lt;=Hoja1!$D$8,IF('Tabla de posibilidad HI'!P20&lt;=Hoja1!$D$7,IF('Tabla de posibilidad Requisitos'!P20=1,IF('Tabla de posibilidad Localizaci'!P20=1,IF('Tabla de posibilidad Agencia'!P20=1,1,0),0),0),0),0)</f>
        <v>0</v>
      </c>
      <c r="Q20">
        <f ca="1">IF('Tabla de posibilidad HG'!Q20&lt;=Hoja1!$D$8,IF('Tabla de posibilidad HI'!Q20&lt;=Hoja1!$D$7,IF('Tabla de posibilidad Requisitos'!Q20=1,IF('Tabla de posibilidad Localizaci'!Q20=1,IF('Tabla de posibilidad Agencia'!Q20=1,1,0),0),0),0),0)</f>
        <v>0</v>
      </c>
      <c r="R20">
        <f ca="1">IF('Tabla de posibilidad HG'!R20&lt;=Hoja1!$D$8,IF('Tabla de posibilidad HI'!R20&lt;=Hoja1!$D$7,IF('Tabla de posibilidad Requisitos'!R20=1,IF('Tabla de posibilidad Localizaci'!R20=1,IF('Tabla de posibilidad Agencia'!R20=1,1,0),0),0),0),0)</f>
        <v>0</v>
      </c>
      <c r="S20">
        <f ca="1">IF('Tabla de posibilidad HG'!S20&lt;=Hoja1!$D$8,IF('Tabla de posibilidad HI'!S20&lt;=Hoja1!$D$7,IF('Tabla de posibilidad Requisitos'!S20=1,IF('Tabla de posibilidad Localizaci'!S20=1,IF('Tabla de posibilidad Agencia'!S20=1,1,0),0),0),0),0)</f>
        <v>0</v>
      </c>
      <c r="T20">
        <f ca="1">IF('Tabla de posibilidad HG'!T20&lt;=Hoja1!$D$8,IF('Tabla de posibilidad HI'!T20&lt;=Hoja1!$D$7,IF('Tabla de posibilidad Requisitos'!T20=1,IF('Tabla de posibilidad Localizaci'!T20=1,IF('Tabla de posibilidad Agencia'!T20=1,1,0),0),0),0),0)</f>
        <v>0</v>
      </c>
      <c r="U20">
        <f ca="1">IF('Tabla de posibilidad HG'!U20&lt;=Hoja1!$D$8,IF('Tabla de posibilidad HI'!U20&lt;=Hoja1!$D$7,IF('Tabla de posibilidad Requisitos'!U20=1,IF('Tabla de posibilidad Localizaci'!U20=1,IF('Tabla de posibilidad Agencia'!U20=1,1,0),0),0),0),0)</f>
        <v>0</v>
      </c>
      <c r="V20">
        <f ca="1">IF('Tabla de posibilidad HG'!V20&lt;=Hoja1!$D$8,IF('Tabla de posibilidad HI'!V20&lt;=Hoja1!$D$7,IF('Tabla de posibilidad Requisitos'!V20=1,IF('Tabla de posibilidad Localizaci'!V20=1,IF('Tabla de posibilidad Agencia'!V20=1,1,0),0),0),0),0)</f>
        <v>0</v>
      </c>
      <c r="W20">
        <f ca="1">IF('Tabla de posibilidad HG'!W20&lt;=Hoja1!$D$8,IF('Tabla de posibilidad HI'!W20&lt;=Hoja1!$D$7,IF('Tabla de posibilidad Requisitos'!W20=1,IF('Tabla de posibilidad Localizaci'!W20=1,IF('Tabla de posibilidad Agencia'!W20=1,1,0),0),0),0),0)</f>
        <v>0</v>
      </c>
      <c r="X20">
        <f ca="1">IF('Tabla de posibilidad HG'!X20&lt;=Hoja1!$D$8,IF('Tabla de posibilidad HI'!X20&lt;=Hoja1!$D$7,IF('Tabla de posibilidad Requisitos'!X20=1,IF('Tabla de posibilidad Localizaci'!X20=1,IF('Tabla de posibilidad Agencia'!X20=1,1,0),0),0),0),0)</f>
        <v>0</v>
      </c>
      <c r="Y20">
        <f ca="1">IF('Tabla de posibilidad HG'!Y20&lt;=Hoja1!$D$8,IF('Tabla de posibilidad HI'!Y20&lt;=Hoja1!$D$7,IF('Tabla de posibilidad Requisitos'!Y20=1,IF('Tabla de posibilidad Localizaci'!Y20=1,IF('Tabla de posibilidad Agencia'!Y20=1,1,0),0),0),0),0)</f>
        <v>0</v>
      </c>
      <c r="Z20">
        <f ca="1">IF('Tabla de posibilidad HG'!Z20&lt;=Hoja1!$D$8,IF('Tabla de posibilidad HI'!Z20&lt;=Hoja1!$D$7,IF('Tabla de posibilidad Requisitos'!Z20=1,IF('Tabla de posibilidad Localizaci'!Z20=1,IF('Tabla de posibilidad Agencia'!Z20=1,1,0),0),0),0),0)</f>
        <v>0</v>
      </c>
      <c r="AA20">
        <f ca="1">IF('Tabla de posibilidad HG'!AA20&lt;=Hoja1!$D$8,IF('Tabla de posibilidad HI'!AA20&lt;=Hoja1!$D$7,IF('Tabla de posibilidad Requisitos'!AA20=1,IF('Tabla de posibilidad Localizaci'!AA20=1,IF('Tabla de posibilidad Agencia'!AA20=1,1,0),0),0),0),0)</f>
        <v>0</v>
      </c>
      <c r="AB20">
        <f ca="1">IF('Tabla de posibilidad HG'!AB20&lt;=Hoja1!$D$8,IF('Tabla de posibilidad HI'!AB20&lt;=Hoja1!$D$7,IF('Tabla de posibilidad Requisitos'!AB20=1,IF('Tabla de posibilidad Localizaci'!AB20=1,IF('Tabla de posibilidad Agencia'!AB20=1,1,0),0),0),0),0)</f>
        <v>0</v>
      </c>
      <c r="AC20">
        <f ca="1">IF('Tabla de posibilidad HG'!AC20&lt;=Hoja1!$D$8,IF('Tabla de posibilidad HI'!AC20&lt;=Hoja1!$D$7,IF('Tabla de posibilidad Requisitos'!AC20=1,IF('Tabla de posibilidad Localizaci'!AC20=1,IF('Tabla de posibilidad Agencia'!AC20=1,1,0),0),0),0),0)</f>
        <v>0</v>
      </c>
      <c r="AD20">
        <f ca="1">IF('Tabla de posibilidad HG'!AD20&lt;=Hoja1!$D$8,IF('Tabla de posibilidad HI'!AD20&lt;=Hoja1!$D$7,IF('Tabla de posibilidad Requisitos'!AD20=1,IF('Tabla de posibilidad Localizaci'!AD20=1,IF('Tabla de posibilidad Agencia'!AD20=1,1,0),0),0),0),0)</f>
        <v>0</v>
      </c>
      <c r="AE20">
        <f ca="1">IF('Tabla de posibilidad HG'!AE20&lt;=Hoja1!$D$8,IF('Tabla de posibilidad HI'!AE20&lt;=Hoja1!$D$7,IF('Tabla de posibilidad Requisitos'!AE20=1,IF('Tabla de posibilidad Localizaci'!AE20=1,IF('Tabla de posibilidad Agencia'!AE20=1,1,0),0),0),0),0)</f>
        <v>0</v>
      </c>
      <c r="AF20">
        <f ca="1">IF('Tabla de posibilidad HG'!AF20&lt;=Hoja1!$D$8,IF('Tabla de posibilidad HI'!AF20&lt;=Hoja1!$D$7,IF('Tabla de posibilidad Requisitos'!AF20=1,IF('Tabla de posibilidad Localizaci'!AF20=1,IF('Tabla de posibilidad Agencia'!AF20=1,1,0),0),0),0),0)</f>
        <v>0</v>
      </c>
      <c r="AG20">
        <f ca="1">IF('Tabla de posibilidad HG'!AG20&lt;=Hoja1!$D$8,IF('Tabla de posibilidad HI'!AG20&lt;=Hoja1!$D$7,IF('Tabla de posibilidad Requisitos'!AG20=1,IF('Tabla de posibilidad Localizaci'!AG20=1,IF('Tabla de posibilidad Agencia'!AG20=1,1,0),0),0),0),0)</f>
        <v>0</v>
      </c>
      <c r="AH20">
        <f ca="1">IF('Tabla de posibilidad HG'!AH20&lt;=Hoja1!$D$8,IF('Tabla de posibilidad HI'!AH20&lt;=Hoja1!$D$7,IF('Tabla de posibilidad Requisitos'!AH20=1,IF('Tabla de posibilidad Localizaci'!AH20=1,IF('Tabla de posibilidad Agencia'!AH20=1,1,0),0),0),0),0)</f>
        <v>0</v>
      </c>
      <c r="AI20">
        <f ca="1">IF('Tabla de posibilidad HG'!AI20&lt;=Hoja1!$D$8,IF('Tabla de posibilidad HI'!AI20&lt;=Hoja1!$D$7,IF('Tabla de posibilidad Requisitos'!AI20=1,IF('Tabla de posibilidad Localizaci'!AI20=1,IF('Tabla de posibilidad Agencia'!AI20=1,1,0),0),0),0),0)</f>
        <v>0</v>
      </c>
      <c r="AJ20">
        <f ca="1">IF('Tabla de posibilidad HG'!AJ20&lt;=Hoja1!$D$8,IF('Tabla de posibilidad HI'!AJ20&lt;=Hoja1!$D$7,IF('Tabla de posibilidad Requisitos'!AJ20=1,IF('Tabla de posibilidad Localizaci'!AJ20=1,IF('Tabla de posibilidad Agencia'!AJ20=1,1,0),0),0),0),0)</f>
        <v>0</v>
      </c>
      <c r="AK20">
        <f ca="1">IF('Tabla de posibilidad HG'!AK20&lt;=Hoja1!$D$8,IF('Tabla de posibilidad HI'!AK20&lt;=Hoja1!$D$7,IF('Tabla de posibilidad Requisitos'!AK20=1,IF('Tabla de posibilidad Localizaci'!AK20=1,IF('Tabla de posibilidad Agencia'!AK20=1,1,0),0),0),0),0)</f>
        <v>0</v>
      </c>
      <c r="AL20">
        <f ca="1">IF('Tabla de posibilidad HG'!AL20&lt;=Hoja1!$D$8,IF('Tabla de posibilidad HI'!AL20&lt;=Hoja1!$D$7,IF('Tabla de posibilidad Requisitos'!AL20=1,IF('Tabla de posibilidad Localizaci'!AL20=1,IF('Tabla de posibilidad Agencia'!AL20=1,1,0),0),0),0),0)</f>
        <v>0</v>
      </c>
      <c r="AM20">
        <f ca="1">IF('Tabla de posibilidad HG'!AM20&lt;=Hoja1!$D$8,IF('Tabla de posibilidad HI'!AM20&lt;=Hoja1!$D$7,IF('Tabla de posibilidad Requisitos'!AM20=1,IF('Tabla de posibilidad Localizaci'!AM20=1,IF('Tabla de posibilidad Agencia'!AM20=1,1,0),0),0),0),0)</f>
        <v>0</v>
      </c>
      <c r="AN20">
        <f ca="1">IF('Tabla de posibilidad HG'!AN20&lt;=Hoja1!$D$8,IF('Tabla de posibilidad HI'!AN20&lt;=Hoja1!$D$7,IF('Tabla de posibilidad Requisitos'!AN20=1,IF('Tabla de posibilidad Localizaci'!AN20=1,IF('Tabla de posibilidad Agencia'!AN20=1,1,0),0),0),0),0)</f>
        <v>0</v>
      </c>
      <c r="AO20">
        <f ca="1">IF('Tabla de posibilidad HG'!AO20&lt;=Hoja1!$D$8,IF('Tabla de posibilidad HI'!AO20&lt;=Hoja1!$D$7,IF('Tabla de posibilidad Requisitos'!AO20=1,IF('Tabla de posibilidad Localizaci'!AO20=1,IF('Tabla de posibilidad Agencia'!AO20=1,1,0),0),0),0),0)</f>
        <v>0</v>
      </c>
      <c r="AP20">
        <f ca="1">IF('Tabla de posibilidad HG'!AP20&lt;=Hoja1!$D$8,IF('Tabla de posibilidad HI'!AP20&lt;=Hoja1!$D$7,IF('Tabla de posibilidad Requisitos'!AP20=1,IF('Tabla de posibilidad Localizaci'!AP20=1,IF('Tabla de posibilidad Agencia'!AP20=1,1,0),0),0),0),0)</f>
        <v>0</v>
      </c>
      <c r="AQ20">
        <f ca="1">IF('Tabla de posibilidad HG'!AQ20&lt;=Hoja1!$D$8,IF('Tabla de posibilidad HI'!AQ20&lt;=Hoja1!$D$7,IF('Tabla de posibilidad Requisitos'!AQ20=1,IF('Tabla de posibilidad Localizaci'!AQ20=1,IF('Tabla de posibilidad Agencia'!AQ20=1,1,0),0),0),0),0)</f>
        <v>0</v>
      </c>
      <c r="AR20">
        <f ca="1">IF('Tabla de posibilidad HG'!AR20&lt;=Hoja1!$D$8,IF('Tabla de posibilidad HI'!AR20&lt;=Hoja1!$D$7,IF('Tabla de posibilidad Requisitos'!AR20=1,IF('Tabla de posibilidad Localizaci'!AR20=1,IF('Tabla de posibilidad Agencia'!AR20=1,1,0),0),0),0),0)</f>
        <v>0</v>
      </c>
      <c r="AS20">
        <f ca="1">IF('Tabla de posibilidad HG'!AS20&lt;=Hoja1!$D$8,IF('Tabla de posibilidad HI'!AS20&lt;=Hoja1!$D$7,IF('Tabla de posibilidad Requisitos'!AS20=1,IF('Tabla de posibilidad Localizaci'!AS20=1,IF('Tabla de posibilidad Agencia'!AS20=1,1,0),0),0),0),0)</f>
        <v>0</v>
      </c>
      <c r="AT20">
        <f ca="1">IF('Tabla de posibilidad HG'!AT20&lt;=Hoja1!$D$8,IF('Tabla de posibilidad HI'!AT20&lt;=Hoja1!$D$7,IF('Tabla de posibilidad Requisitos'!AT20=1,IF('Tabla de posibilidad Localizaci'!AT20=1,IF('Tabla de posibilidad Agencia'!AT20=1,1,0),0),0),0),0)</f>
        <v>0</v>
      </c>
      <c r="AU20">
        <f ca="1">IF('Tabla de posibilidad HG'!AU20&lt;=Hoja1!$D$8,IF('Tabla de posibilidad HI'!AU20&lt;=Hoja1!$D$7,IF('Tabla de posibilidad Requisitos'!AU20=1,IF('Tabla de posibilidad Localizaci'!AU20=1,IF('Tabla de posibilidad Agencia'!AU20=1,1,0),0),0),0),0)</f>
        <v>0</v>
      </c>
      <c r="AV20">
        <f ca="1">IF('Tabla de posibilidad HG'!AV20&lt;=Hoja1!$D$8,IF('Tabla de posibilidad HI'!AV20&lt;=Hoja1!$D$7,IF('Tabla de posibilidad Requisitos'!AV20=1,IF('Tabla de posibilidad Localizaci'!AV20=1,IF('Tabla de posibilidad Agencia'!AV20=1,1,0),0),0),0),0)</f>
        <v>0</v>
      </c>
      <c r="AW20">
        <f ca="1">IF('Tabla de posibilidad HG'!AW20&lt;=Hoja1!$D$8,IF('Tabla de posibilidad HI'!AW20&lt;=Hoja1!$D$7,IF('Tabla de posibilidad Requisitos'!AW20=1,IF('Tabla de posibilidad Localizaci'!AW20=1,IF('Tabla de posibilidad Agencia'!AW20=1,1,0),0),0),0),0)</f>
        <v>0</v>
      </c>
      <c r="AX20">
        <f ca="1">IF('Tabla de posibilidad HG'!AX20&lt;=Hoja1!$D$8,IF('Tabla de posibilidad HI'!AX20&lt;=Hoja1!$D$7,IF('Tabla de posibilidad Requisitos'!AX20=1,IF('Tabla de posibilidad Localizaci'!AX20=1,IF('Tabla de posibilidad Agencia'!AX20=1,1,0),0),0),0),0)</f>
        <v>0</v>
      </c>
      <c r="AY20">
        <f ca="1">IF('Tabla de posibilidad HG'!AY20&lt;=Hoja1!$D$8,IF('Tabla de posibilidad HI'!AY20&lt;=Hoja1!$D$7,IF('Tabla de posibilidad Requisitos'!AY20=1,IF('Tabla de posibilidad Localizaci'!AY20=1,IF('Tabla de posibilidad Agencia'!AY20=1,1,0),0),0),0),0)</f>
        <v>0</v>
      </c>
      <c r="AZ20">
        <f ca="1">IF('Tabla de posibilidad HG'!AZ20&lt;=Hoja1!$D$8,IF('Tabla de posibilidad HI'!AZ20&lt;=Hoja1!$D$7,IF('Tabla de posibilidad Requisitos'!AZ20=1,IF('Tabla de posibilidad Localizaci'!AZ20=1,IF('Tabla de posibilidad Agencia'!AZ20=1,1,0),0),0),0),0)</f>
        <v>0</v>
      </c>
      <c r="BA20">
        <f ca="1">IF('Tabla de posibilidad HG'!BA20&lt;=Hoja1!$D$8,IF('Tabla de posibilidad HI'!BA20&lt;=Hoja1!$D$7,IF('Tabla de posibilidad Requisitos'!BA20=1,IF('Tabla de posibilidad Localizaci'!BA20=1,IF('Tabla de posibilidad Agencia'!BA20=1,1,0),0),0),0),0)</f>
        <v>0</v>
      </c>
      <c r="BB20">
        <f ca="1">IF('Tabla de posibilidad HG'!BB20&lt;=Hoja1!$D$8,IF('Tabla de posibilidad HI'!BB20&lt;=Hoja1!$D$7,IF('Tabla de posibilidad Requisitos'!BB20=1,IF('Tabla de posibilidad Localizaci'!BB20=1,IF('Tabla de posibilidad Agencia'!BB20=1,1,0),0),0),0),0)</f>
        <v>0</v>
      </c>
      <c r="BC20">
        <f ca="1">IF('Tabla de posibilidad HG'!BC20&lt;=Hoja1!$D$8,IF('Tabla de posibilidad HI'!BC20&lt;=Hoja1!$D$7,IF('Tabla de posibilidad Requisitos'!BC20=1,IF('Tabla de posibilidad Localizaci'!BC20=1,IF('Tabla de posibilidad Agencia'!BC20=1,1,0),0),0),0),0)</f>
        <v>0</v>
      </c>
      <c r="BD20">
        <f ca="1">IF('Tabla de posibilidad HG'!BD20&lt;=Hoja1!$D$8,IF('Tabla de posibilidad HI'!BD20&lt;=Hoja1!$D$7,IF('Tabla de posibilidad Requisitos'!BD20=1,IF('Tabla de posibilidad Localizaci'!BD20=1,IF('Tabla de posibilidad Agencia'!BD20=1,1,0),0),0),0),0)</f>
        <v>0</v>
      </c>
      <c r="BE20">
        <f ca="1">IF('Tabla de posibilidad HG'!BE20&lt;=Hoja1!$D$8,IF('Tabla de posibilidad HI'!BE20&lt;=Hoja1!$D$7,IF('Tabla de posibilidad Requisitos'!BE20=1,IF('Tabla de posibilidad Localizaci'!BE20=1,IF('Tabla de posibilidad Agencia'!BE20=1,1,0),0),0),0),0)</f>
        <v>0</v>
      </c>
      <c r="BF20">
        <f ca="1">IF('Tabla de posibilidad HG'!BF20&lt;=Hoja1!$D$8,IF('Tabla de posibilidad HI'!BF20&lt;=Hoja1!$D$7,IF('Tabla de posibilidad Requisitos'!BF20=1,IF('Tabla de posibilidad Localizaci'!BF20=1,IF('Tabla de posibilidad Agencia'!BF20=1,1,0),0),0),0),0)</f>
        <v>0</v>
      </c>
      <c r="BG20">
        <f ca="1">IF('Tabla de posibilidad HG'!BG20&lt;=Hoja1!$D$8,IF('Tabla de posibilidad HI'!BG20&lt;=Hoja1!$D$7,IF('Tabla de posibilidad Requisitos'!BG20=1,IF('Tabla de posibilidad Localizaci'!BG20=1,IF('Tabla de posibilidad Agencia'!BG20=1,1,0),0),0),0),0)</f>
        <v>0</v>
      </c>
      <c r="BH20">
        <f ca="1">IF('Tabla de posibilidad HG'!BH20&lt;=Hoja1!$D$8,IF('Tabla de posibilidad HI'!BH20&lt;=Hoja1!$D$7,IF('Tabla de posibilidad Requisitos'!BH20=1,IF('Tabla de posibilidad Localizaci'!BH20=1,IF('Tabla de posibilidad Agencia'!BH20=1,1,0),0),0),0),0)</f>
        <v>0</v>
      </c>
      <c r="BI20">
        <f ca="1">IF('Tabla de posibilidad HG'!BI20&lt;=Hoja1!$D$8,IF('Tabla de posibilidad HI'!BI20&lt;=Hoja1!$D$7,IF('Tabla de posibilidad Requisitos'!BI20=1,IF('Tabla de posibilidad Localizaci'!BI20=1,IF('Tabla de posibilidad Agencia'!BI20=1,1,0),0),0),0),0)</f>
        <v>0</v>
      </c>
    </row>
    <row r="21" spans="1:61" x14ac:dyDescent="0.25">
      <c r="A21" t="s">
        <v>95</v>
      </c>
      <c r="C21">
        <f ca="1">IF('Tabla de posibilidad HG'!C21&lt;=Hoja1!$D$8,IF('Tabla de posibilidad HI'!C21&lt;=Hoja1!$D$7,IF('Tabla de posibilidad Requisitos'!C21=1,IF('Tabla de posibilidad Localizaci'!C21=1,IF('Tabla de posibilidad Agencia'!C21=1,1,0),0),0),0),0)</f>
        <v>0</v>
      </c>
      <c r="D21">
        <f ca="1">IF('Tabla de posibilidad HG'!D21&lt;=Hoja1!$D$8,IF('Tabla de posibilidad HI'!D21&lt;=Hoja1!$D$7,IF('Tabla de posibilidad Requisitos'!D21=1,IF('Tabla de posibilidad Localizaci'!D21=1,IF('Tabla de posibilidad Agencia'!D21=1,1,0),0),0),0),0)</f>
        <v>0</v>
      </c>
      <c r="E21">
        <f ca="1">IF('Tabla de posibilidad HG'!E21&lt;=Hoja1!$D$8,IF('Tabla de posibilidad HI'!E21&lt;=Hoja1!$D$7,IF('Tabla de posibilidad Requisitos'!E21=1,IF('Tabla de posibilidad Localizaci'!E21=1,IF('Tabla de posibilidad Agencia'!E21=1,1,0),0),0),0),0)</f>
        <v>0</v>
      </c>
      <c r="F21">
        <f ca="1">IF('Tabla de posibilidad HG'!F21&lt;=Hoja1!$D$8,IF('Tabla de posibilidad HI'!F21&lt;=Hoja1!$D$7,IF('Tabla de posibilidad Requisitos'!F21=1,IF('Tabla de posibilidad Localizaci'!F21=1,IF('Tabla de posibilidad Agencia'!F21=1,1,0),0),0),0),0)</f>
        <v>0</v>
      </c>
      <c r="G21">
        <f ca="1">IF('Tabla de posibilidad HG'!G21&lt;=Hoja1!$D$8,IF('Tabla de posibilidad HI'!G21&lt;=Hoja1!$D$7,IF('Tabla de posibilidad Requisitos'!G21=1,IF('Tabla de posibilidad Localizaci'!G21=1,IF('Tabla de posibilidad Agencia'!G21=1,1,0),0),0),0),0)</f>
        <v>0</v>
      </c>
      <c r="H21">
        <f ca="1">IF('Tabla de posibilidad HG'!H21&lt;=Hoja1!$D$8,IF('Tabla de posibilidad HI'!H21&lt;=Hoja1!$D$7,IF('Tabla de posibilidad Requisitos'!H21=1,IF('Tabla de posibilidad Localizaci'!H21=1,IF('Tabla de posibilidad Agencia'!H21=1,1,0),0),0),0),0)</f>
        <v>0</v>
      </c>
      <c r="I21">
        <f ca="1">IF('Tabla de posibilidad HG'!I21&lt;=Hoja1!$D$8,IF('Tabla de posibilidad HI'!I21&lt;=Hoja1!$D$7,IF('Tabla de posibilidad Requisitos'!I21=1,IF('Tabla de posibilidad Localizaci'!I21=1,IF('Tabla de posibilidad Agencia'!I21=1,1,0),0),0),0),0)</f>
        <v>0</v>
      </c>
      <c r="J21">
        <f ca="1">IF('Tabla de posibilidad HG'!J21&lt;=Hoja1!$D$8,IF('Tabla de posibilidad HI'!J21&lt;=Hoja1!$D$7,IF('Tabla de posibilidad Requisitos'!J21=1,IF('Tabla de posibilidad Localizaci'!J21=1,IF('Tabla de posibilidad Agencia'!J21=1,1,0),0),0),0),0)</f>
        <v>0</v>
      </c>
      <c r="K21">
        <f ca="1">IF('Tabla de posibilidad HG'!K21&lt;=Hoja1!$D$8,IF('Tabla de posibilidad HI'!K21&lt;=Hoja1!$D$7,IF('Tabla de posibilidad Requisitos'!K21=1,IF('Tabla de posibilidad Localizaci'!K21=1,IF('Tabla de posibilidad Agencia'!K21=1,1,0),0),0),0),0)</f>
        <v>0</v>
      </c>
      <c r="L21">
        <f ca="1">IF('Tabla de posibilidad HG'!L21&lt;=Hoja1!$D$8,IF('Tabla de posibilidad HI'!L21&lt;=Hoja1!$D$7,IF('Tabla de posibilidad Requisitos'!L21=1,IF('Tabla de posibilidad Localizaci'!L21=1,IF('Tabla de posibilidad Agencia'!L21=1,1,0),0),0),0),0)</f>
        <v>0</v>
      </c>
      <c r="M21">
        <f ca="1">IF('Tabla de posibilidad HG'!M21&lt;=Hoja1!$D$8,IF('Tabla de posibilidad HI'!M21&lt;=Hoja1!$D$7,IF('Tabla de posibilidad Requisitos'!M21=1,IF('Tabla de posibilidad Localizaci'!M21=1,IF('Tabla de posibilidad Agencia'!M21=1,1,0),0),0),0),0)</f>
        <v>0</v>
      </c>
      <c r="N21">
        <f ca="1">IF('Tabla de posibilidad HG'!N21&lt;=Hoja1!$D$8,IF('Tabla de posibilidad HI'!N21&lt;=Hoja1!$D$7,IF('Tabla de posibilidad Requisitos'!N21=1,IF('Tabla de posibilidad Localizaci'!N21=1,IF('Tabla de posibilidad Agencia'!N21=1,1,0),0),0),0),0)</f>
        <v>0</v>
      </c>
      <c r="O21">
        <f ca="1">IF('Tabla de posibilidad HG'!O21&lt;=Hoja1!$D$8,IF('Tabla de posibilidad HI'!O21&lt;=Hoja1!$D$7,IF('Tabla de posibilidad Requisitos'!O21=1,IF('Tabla de posibilidad Localizaci'!O21=1,IF('Tabla de posibilidad Agencia'!O21=1,1,0),0),0),0),0)</f>
        <v>0</v>
      </c>
      <c r="P21">
        <f ca="1">IF('Tabla de posibilidad HG'!P21&lt;=Hoja1!$D$8,IF('Tabla de posibilidad HI'!P21&lt;=Hoja1!$D$7,IF('Tabla de posibilidad Requisitos'!P21=1,IF('Tabla de posibilidad Localizaci'!P21=1,IF('Tabla de posibilidad Agencia'!P21=1,1,0),0),0),0),0)</f>
        <v>0</v>
      </c>
      <c r="Q21">
        <f ca="1">IF('Tabla de posibilidad HG'!Q21&lt;=Hoja1!$D$8,IF('Tabla de posibilidad HI'!Q21&lt;=Hoja1!$D$7,IF('Tabla de posibilidad Requisitos'!Q21=1,IF('Tabla de posibilidad Localizaci'!Q21=1,IF('Tabla de posibilidad Agencia'!Q21=1,1,0),0),0),0),0)</f>
        <v>0</v>
      </c>
      <c r="R21">
        <f ca="1">IF('Tabla de posibilidad HG'!R21&lt;=Hoja1!$D$8,IF('Tabla de posibilidad HI'!R21&lt;=Hoja1!$D$7,IF('Tabla de posibilidad Requisitos'!R21=1,IF('Tabla de posibilidad Localizaci'!R21=1,IF('Tabla de posibilidad Agencia'!R21=1,1,0),0),0),0),0)</f>
        <v>0</v>
      </c>
      <c r="S21">
        <f ca="1">IF('Tabla de posibilidad HG'!S21&lt;=Hoja1!$D$8,IF('Tabla de posibilidad HI'!S21&lt;=Hoja1!$D$7,IF('Tabla de posibilidad Requisitos'!S21=1,IF('Tabla de posibilidad Localizaci'!S21=1,IF('Tabla de posibilidad Agencia'!S21=1,1,0),0),0),0),0)</f>
        <v>0</v>
      </c>
      <c r="T21">
        <f ca="1">IF('Tabla de posibilidad HG'!T21&lt;=Hoja1!$D$8,IF('Tabla de posibilidad HI'!T21&lt;=Hoja1!$D$7,IF('Tabla de posibilidad Requisitos'!T21=1,IF('Tabla de posibilidad Localizaci'!T21=1,IF('Tabla de posibilidad Agencia'!T21=1,1,0),0),0),0),0)</f>
        <v>0</v>
      </c>
      <c r="U21">
        <f ca="1">IF('Tabla de posibilidad HG'!U21&lt;=Hoja1!$D$8,IF('Tabla de posibilidad HI'!U21&lt;=Hoja1!$D$7,IF('Tabla de posibilidad Requisitos'!U21=1,IF('Tabla de posibilidad Localizaci'!U21=1,IF('Tabla de posibilidad Agencia'!U21=1,1,0),0),0),0),0)</f>
        <v>0</v>
      </c>
      <c r="V21">
        <f ca="1">IF('Tabla de posibilidad HG'!V21&lt;=Hoja1!$D$8,IF('Tabla de posibilidad HI'!V21&lt;=Hoja1!$D$7,IF('Tabla de posibilidad Requisitos'!V21=1,IF('Tabla de posibilidad Localizaci'!V21=1,IF('Tabla de posibilidad Agencia'!V21=1,1,0),0),0),0),0)</f>
        <v>0</v>
      </c>
      <c r="W21">
        <f ca="1">IF('Tabla de posibilidad HG'!W21&lt;=Hoja1!$D$8,IF('Tabla de posibilidad HI'!W21&lt;=Hoja1!$D$7,IF('Tabla de posibilidad Requisitos'!W21=1,IF('Tabla de posibilidad Localizaci'!W21=1,IF('Tabla de posibilidad Agencia'!W21=1,1,0),0),0),0),0)</f>
        <v>0</v>
      </c>
      <c r="X21">
        <f ca="1">IF('Tabla de posibilidad HG'!X21&lt;=Hoja1!$D$8,IF('Tabla de posibilidad HI'!X21&lt;=Hoja1!$D$7,IF('Tabla de posibilidad Requisitos'!X21=1,IF('Tabla de posibilidad Localizaci'!X21=1,IF('Tabla de posibilidad Agencia'!X21=1,1,0),0),0),0),0)</f>
        <v>0</v>
      </c>
      <c r="Y21">
        <f ca="1">IF('Tabla de posibilidad HG'!Y21&lt;=Hoja1!$D$8,IF('Tabla de posibilidad HI'!Y21&lt;=Hoja1!$D$7,IF('Tabla de posibilidad Requisitos'!Y21=1,IF('Tabla de posibilidad Localizaci'!Y21=1,IF('Tabla de posibilidad Agencia'!Y21=1,1,0),0),0),0),0)</f>
        <v>0</v>
      </c>
      <c r="Z21">
        <f ca="1">IF('Tabla de posibilidad HG'!Z21&lt;=Hoja1!$D$8,IF('Tabla de posibilidad HI'!Z21&lt;=Hoja1!$D$7,IF('Tabla de posibilidad Requisitos'!Z21=1,IF('Tabla de posibilidad Localizaci'!Z21=1,IF('Tabla de posibilidad Agencia'!Z21=1,1,0),0),0),0),0)</f>
        <v>0</v>
      </c>
      <c r="AA21">
        <f ca="1">IF('Tabla de posibilidad HG'!AA21&lt;=Hoja1!$D$8,IF('Tabla de posibilidad HI'!AA21&lt;=Hoja1!$D$7,IF('Tabla de posibilidad Requisitos'!AA21=1,IF('Tabla de posibilidad Localizaci'!AA21=1,IF('Tabla de posibilidad Agencia'!AA21=1,1,0),0),0),0),0)</f>
        <v>1</v>
      </c>
      <c r="AB21">
        <f ca="1">IF('Tabla de posibilidad HG'!AB21&lt;=Hoja1!$D$8,IF('Tabla de posibilidad HI'!AB21&lt;=Hoja1!$D$7,IF('Tabla de posibilidad Requisitos'!AB21=1,IF('Tabla de posibilidad Localizaci'!AB21=1,IF('Tabla de posibilidad Agencia'!AB21=1,1,0),0),0),0),0)</f>
        <v>1</v>
      </c>
      <c r="AC21">
        <f ca="1">IF('Tabla de posibilidad HG'!AC21&lt;=Hoja1!$D$8,IF('Tabla de posibilidad HI'!AC21&lt;=Hoja1!$D$7,IF('Tabla de posibilidad Requisitos'!AC21=1,IF('Tabla de posibilidad Localizaci'!AC21=1,IF('Tabla de posibilidad Agencia'!AC21=1,1,0),0),0),0),0)</f>
        <v>1</v>
      </c>
      <c r="AD21">
        <f ca="1">IF('Tabla de posibilidad HG'!AD21&lt;=Hoja1!$D$8,IF('Tabla de posibilidad HI'!AD21&lt;=Hoja1!$D$7,IF('Tabla de posibilidad Requisitos'!AD21=1,IF('Tabla de posibilidad Localizaci'!AD21=1,IF('Tabla de posibilidad Agencia'!AD21=1,1,0),0),0),0),0)</f>
        <v>1</v>
      </c>
      <c r="AE21">
        <f ca="1">IF('Tabla de posibilidad HG'!AE21&lt;=Hoja1!$D$8,IF('Tabla de posibilidad HI'!AE21&lt;=Hoja1!$D$7,IF('Tabla de posibilidad Requisitos'!AE21=1,IF('Tabla de posibilidad Localizaci'!AE21=1,IF('Tabla de posibilidad Agencia'!AE21=1,1,0),0),0),0),0)</f>
        <v>1</v>
      </c>
      <c r="AF21">
        <f ca="1">IF('Tabla de posibilidad HG'!AF21&lt;=Hoja1!$D$8,IF('Tabla de posibilidad HI'!AF21&lt;=Hoja1!$D$7,IF('Tabla de posibilidad Requisitos'!AF21=1,IF('Tabla de posibilidad Localizaci'!AF21=1,IF('Tabla de posibilidad Agencia'!AF21=1,1,0),0),0),0),0)</f>
        <v>0</v>
      </c>
      <c r="AG21">
        <f ca="1">IF('Tabla de posibilidad HG'!AG21&lt;=Hoja1!$D$8,IF('Tabla de posibilidad HI'!AG21&lt;=Hoja1!$D$7,IF('Tabla de posibilidad Requisitos'!AG21=1,IF('Tabla de posibilidad Localizaci'!AG21=1,IF('Tabla de posibilidad Agencia'!AG21=1,1,0),0),0),0),0)</f>
        <v>0</v>
      </c>
      <c r="AH21">
        <f ca="1">IF('Tabla de posibilidad HG'!AH21&lt;=Hoja1!$D$8,IF('Tabla de posibilidad HI'!AH21&lt;=Hoja1!$D$7,IF('Tabla de posibilidad Requisitos'!AH21=1,IF('Tabla de posibilidad Localizaci'!AH21=1,IF('Tabla de posibilidad Agencia'!AH21=1,1,0),0),0),0),0)</f>
        <v>0</v>
      </c>
      <c r="AI21">
        <f ca="1">IF('Tabla de posibilidad HG'!AI21&lt;=Hoja1!$D$8,IF('Tabla de posibilidad HI'!AI21&lt;=Hoja1!$D$7,IF('Tabla de posibilidad Requisitos'!AI21=1,IF('Tabla de posibilidad Localizaci'!AI21=1,IF('Tabla de posibilidad Agencia'!AI21=1,1,0),0),0),0),0)</f>
        <v>0</v>
      </c>
      <c r="AJ21">
        <f ca="1">IF('Tabla de posibilidad HG'!AJ21&lt;=Hoja1!$D$8,IF('Tabla de posibilidad HI'!AJ21&lt;=Hoja1!$D$7,IF('Tabla de posibilidad Requisitos'!AJ21=1,IF('Tabla de posibilidad Localizaci'!AJ21=1,IF('Tabla de posibilidad Agencia'!AJ21=1,1,0),0),0),0),0)</f>
        <v>0</v>
      </c>
      <c r="AK21">
        <f ca="1">IF('Tabla de posibilidad HG'!AK21&lt;=Hoja1!$D$8,IF('Tabla de posibilidad HI'!AK21&lt;=Hoja1!$D$7,IF('Tabla de posibilidad Requisitos'!AK21=1,IF('Tabla de posibilidad Localizaci'!AK21=1,IF('Tabla de posibilidad Agencia'!AK21=1,1,0),0),0),0),0)</f>
        <v>0</v>
      </c>
      <c r="AL21">
        <f ca="1">IF('Tabla de posibilidad HG'!AL21&lt;=Hoja1!$D$8,IF('Tabla de posibilidad HI'!AL21&lt;=Hoja1!$D$7,IF('Tabla de posibilidad Requisitos'!AL21=1,IF('Tabla de posibilidad Localizaci'!AL21=1,IF('Tabla de posibilidad Agencia'!AL21=1,1,0),0),0),0),0)</f>
        <v>0</v>
      </c>
      <c r="AM21">
        <f ca="1">IF('Tabla de posibilidad HG'!AM21&lt;=Hoja1!$D$8,IF('Tabla de posibilidad HI'!AM21&lt;=Hoja1!$D$7,IF('Tabla de posibilidad Requisitos'!AM21=1,IF('Tabla de posibilidad Localizaci'!AM21=1,IF('Tabla de posibilidad Agencia'!AM21=1,1,0),0),0),0),0)</f>
        <v>0</v>
      </c>
      <c r="AN21">
        <f ca="1">IF('Tabla de posibilidad HG'!AN21&lt;=Hoja1!$D$8,IF('Tabla de posibilidad HI'!AN21&lt;=Hoja1!$D$7,IF('Tabla de posibilidad Requisitos'!AN21=1,IF('Tabla de posibilidad Localizaci'!AN21=1,IF('Tabla de posibilidad Agencia'!AN21=1,1,0),0),0),0),0)</f>
        <v>0</v>
      </c>
      <c r="AO21">
        <f ca="1">IF('Tabla de posibilidad HG'!AO21&lt;=Hoja1!$D$8,IF('Tabla de posibilidad HI'!AO21&lt;=Hoja1!$D$7,IF('Tabla de posibilidad Requisitos'!AO21=1,IF('Tabla de posibilidad Localizaci'!AO21=1,IF('Tabla de posibilidad Agencia'!AO21=1,1,0),0),0),0),0)</f>
        <v>0</v>
      </c>
      <c r="AP21">
        <f ca="1">IF('Tabla de posibilidad HG'!AP21&lt;=Hoja1!$D$8,IF('Tabla de posibilidad HI'!AP21&lt;=Hoja1!$D$7,IF('Tabla de posibilidad Requisitos'!AP21=1,IF('Tabla de posibilidad Localizaci'!AP21=1,IF('Tabla de posibilidad Agencia'!AP21=1,1,0),0),0),0),0)</f>
        <v>0</v>
      </c>
      <c r="AQ21">
        <f ca="1">IF('Tabla de posibilidad HG'!AQ21&lt;=Hoja1!$D$8,IF('Tabla de posibilidad HI'!AQ21&lt;=Hoja1!$D$7,IF('Tabla de posibilidad Requisitos'!AQ21=1,IF('Tabla de posibilidad Localizaci'!AQ21=1,IF('Tabla de posibilidad Agencia'!AQ21=1,1,0),0),0),0),0)</f>
        <v>0</v>
      </c>
      <c r="AR21">
        <f ca="1">IF('Tabla de posibilidad HG'!AR21&lt;=Hoja1!$D$8,IF('Tabla de posibilidad HI'!AR21&lt;=Hoja1!$D$7,IF('Tabla de posibilidad Requisitos'!AR21=1,IF('Tabla de posibilidad Localizaci'!AR21=1,IF('Tabla de posibilidad Agencia'!AR21=1,1,0),0),0),0),0)</f>
        <v>0</v>
      </c>
      <c r="AS21">
        <f ca="1">IF('Tabla de posibilidad HG'!AS21&lt;=Hoja1!$D$8,IF('Tabla de posibilidad HI'!AS21&lt;=Hoja1!$D$7,IF('Tabla de posibilidad Requisitos'!AS21=1,IF('Tabla de posibilidad Localizaci'!AS21=1,IF('Tabla de posibilidad Agencia'!AS21=1,1,0),0),0),0),0)</f>
        <v>0</v>
      </c>
      <c r="AT21">
        <f ca="1">IF('Tabla de posibilidad HG'!AT21&lt;=Hoja1!$D$8,IF('Tabla de posibilidad HI'!AT21&lt;=Hoja1!$D$7,IF('Tabla de posibilidad Requisitos'!AT21=1,IF('Tabla de posibilidad Localizaci'!AT21=1,IF('Tabla de posibilidad Agencia'!AT21=1,1,0),0),0),0),0)</f>
        <v>0</v>
      </c>
      <c r="AU21">
        <f ca="1">IF('Tabla de posibilidad HG'!AU21&lt;=Hoja1!$D$8,IF('Tabla de posibilidad HI'!AU21&lt;=Hoja1!$D$7,IF('Tabla de posibilidad Requisitos'!AU21=1,IF('Tabla de posibilidad Localizaci'!AU21=1,IF('Tabla de posibilidad Agencia'!AU21=1,1,0),0),0),0),0)</f>
        <v>0</v>
      </c>
      <c r="AV21">
        <f ca="1">IF('Tabla de posibilidad HG'!AV21&lt;=Hoja1!$D$8,IF('Tabla de posibilidad HI'!AV21&lt;=Hoja1!$D$7,IF('Tabla de posibilidad Requisitos'!AV21=1,IF('Tabla de posibilidad Localizaci'!AV21=1,IF('Tabla de posibilidad Agencia'!AV21=1,1,0),0),0),0),0)</f>
        <v>0</v>
      </c>
      <c r="AW21">
        <f ca="1">IF('Tabla de posibilidad HG'!AW21&lt;=Hoja1!$D$8,IF('Tabla de posibilidad HI'!AW21&lt;=Hoja1!$D$7,IF('Tabla de posibilidad Requisitos'!AW21=1,IF('Tabla de posibilidad Localizaci'!AW21=1,IF('Tabla de posibilidad Agencia'!AW21=1,1,0),0),0),0),0)</f>
        <v>0</v>
      </c>
      <c r="AX21">
        <f ca="1">IF('Tabla de posibilidad HG'!AX21&lt;=Hoja1!$D$8,IF('Tabla de posibilidad HI'!AX21&lt;=Hoja1!$D$7,IF('Tabla de posibilidad Requisitos'!AX21=1,IF('Tabla de posibilidad Localizaci'!AX21=1,IF('Tabla de posibilidad Agencia'!AX21=1,1,0),0),0),0),0)</f>
        <v>0</v>
      </c>
      <c r="AY21">
        <f ca="1">IF('Tabla de posibilidad HG'!AY21&lt;=Hoja1!$D$8,IF('Tabla de posibilidad HI'!AY21&lt;=Hoja1!$D$7,IF('Tabla de posibilidad Requisitos'!AY21=1,IF('Tabla de posibilidad Localizaci'!AY21=1,IF('Tabla de posibilidad Agencia'!AY21=1,1,0),0),0),0),0)</f>
        <v>0</v>
      </c>
      <c r="AZ21">
        <f ca="1">IF('Tabla de posibilidad HG'!AZ21&lt;=Hoja1!$D$8,IF('Tabla de posibilidad HI'!AZ21&lt;=Hoja1!$D$7,IF('Tabla de posibilidad Requisitos'!AZ21=1,IF('Tabla de posibilidad Localizaci'!AZ21=1,IF('Tabla de posibilidad Agencia'!AZ21=1,1,0),0),0),0),0)</f>
        <v>0</v>
      </c>
      <c r="BA21">
        <f ca="1">IF('Tabla de posibilidad HG'!BA21&lt;=Hoja1!$D$8,IF('Tabla de posibilidad HI'!BA21&lt;=Hoja1!$D$7,IF('Tabla de posibilidad Requisitos'!BA21=1,IF('Tabla de posibilidad Localizaci'!BA21=1,IF('Tabla de posibilidad Agencia'!BA21=1,1,0),0),0),0),0)</f>
        <v>0</v>
      </c>
      <c r="BB21">
        <f ca="1">IF('Tabla de posibilidad HG'!BB21&lt;=Hoja1!$D$8,IF('Tabla de posibilidad HI'!BB21&lt;=Hoja1!$D$7,IF('Tabla de posibilidad Requisitos'!BB21=1,IF('Tabla de posibilidad Localizaci'!BB21=1,IF('Tabla de posibilidad Agencia'!BB21=1,1,0),0),0),0),0)</f>
        <v>0</v>
      </c>
      <c r="BC21">
        <f ca="1">IF('Tabla de posibilidad HG'!BC21&lt;=Hoja1!$D$8,IF('Tabla de posibilidad HI'!BC21&lt;=Hoja1!$D$7,IF('Tabla de posibilidad Requisitos'!BC21=1,IF('Tabla de posibilidad Localizaci'!BC21=1,IF('Tabla de posibilidad Agencia'!BC21=1,1,0),0),0),0),0)</f>
        <v>0</v>
      </c>
      <c r="BD21">
        <f ca="1">IF('Tabla de posibilidad HG'!BD21&lt;=Hoja1!$D$8,IF('Tabla de posibilidad HI'!BD21&lt;=Hoja1!$D$7,IF('Tabla de posibilidad Requisitos'!BD21=1,IF('Tabla de posibilidad Localizaci'!BD21=1,IF('Tabla de posibilidad Agencia'!BD21=1,1,0),0),0),0),0)</f>
        <v>0</v>
      </c>
      <c r="BE21">
        <f ca="1">IF('Tabla de posibilidad HG'!BE21&lt;=Hoja1!$D$8,IF('Tabla de posibilidad HI'!BE21&lt;=Hoja1!$D$7,IF('Tabla de posibilidad Requisitos'!BE21=1,IF('Tabla de posibilidad Localizaci'!BE21=1,IF('Tabla de posibilidad Agencia'!BE21=1,1,0),0),0),0),0)</f>
        <v>0</v>
      </c>
      <c r="BF21">
        <f ca="1">IF('Tabla de posibilidad HG'!BF21&lt;=Hoja1!$D$8,IF('Tabla de posibilidad HI'!BF21&lt;=Hoja1!$D$7,IF('Tabla de posibilidad Requisitos'!BF21=1,IF('Tabla de posibilidad Localizaci'!BF21=1,IF('Tabla de posibilidad Agencia'!BF21=1,1,0),0),0),0),0)</f>
        <v>0</v>
      </c>
      <c r="BG21">
        <f ca="1">IF('Tabla de posibilidad HG'!BG21&lt;=Hoja1!$D$8,IF('Tabla de posibilidad HI'!BG21&lt;=Hoja1!$D$7,IF('Tabla de posibilidad Requisitos'!BG21=1,IF('Tabla de posibilidad Localizaci'!BG21=1,IF('Tabla de posibilidad Agencia'!BG21=1,1,0),0),0),0),0)</f>
        <v>0</v>
      </c>
      <c r="BH21">
        <f ca="1">IF('Tabla de posibilidad HG'!BH21&lt;=Hoja1!$D$8,IF('Tabla de posibilidad HI'!BH21&lt;=Hoja1!$D$7,IF('Tabla de posibilidad Requisitos'!BH21=1,IF('Tabla de posibilidad Localizaci'!BH21=1,IF('Tabla de posibilidad Agencia'!BH21=1,1,0),0),0),0),0)</f>
        <v>0</v>
      </c>
      <c r="BI21">
        <f ca="1">IF('Tabla de posibilidad HG'!BI21&lt;=Hoja1!$D$8,IF('Tabla de posibilidad HI'!BI21&lt;=Hoja1!$D$7,IF('Tabla de posibilidad Requisitos'!BI21=1,IF('Tabla de posibilidad Localizaci'!BI21=1,IF('Tabla de posibilidad Agencia'!BI21=1,1,0),0),0),0),0)</f>
        <v>0</v>
      </c>
    </row>
    <row r="22" spans="1:61" x14ac:dyDescent="0.25">
      <c r="A22" t="s">
        <v>97</v>
      </c>
      <c r="C22">
        <f ca="1">IF('Tabla de posibilidad HG'!C22&lt;=Hoja1!$D$8,IF('Tabla de posibilidad HI'!C22&lt;=Hoja1!$D$7,IF('Tabla de posibilidad Requisitos'!C22=1,IF('Tabla de posibilidad Localizaci'!C22=1,IF('Tabla de posibilidad Agencia'!C22=1,1,0),0),0),0),0)</f>
        <v>0</v>
      </c>
      <c r="D22">
        <f ca="1">IF('Tabla de posibilidad HG'!D22&lt;=Hoja1!$D$8,IF('Tabla de posibilidad HI'!D22&lt;=Hoja1!$D$7,IF('Tabla de posibilidad Requisitos'!D22=1,IF('Tabla de posibilidad Localizaci'!D22=1,IF('Tabla de posibilidad Agencia'!D22=1,1,0),0),0),0),0)</f>
        <v>0</v>
      </c>
      <c r="E22">
        <f ca="1">IF('Tabla de posibilidad HG'!E22&lt;=Hoja1!$D$8,IF('Tabla de posibilidad HI'!E22&lt;=Hoja1!$D$7,IF('Tabla de posibilidad Requisitos'!E22=1,IF('Tabla de posibilidad Localizaci'!E22=1,IF('Tabla de posibilidad Agencia'!E22=1,1,0),0),0),0),0)</f>
        <v>0</v>
      </c>
      <c r="F22">
        <f ca="1">IF('Tabla de posibilidad HG'!F22&lt;=Hoja1!$D$8,IF('Tabla de posibilidad HI'!F22&lt;=Hoja1!$D$7,IF('Tabla de posibilidad Requisitos'!F22=1,IF('Tabla de posibilidad Localizaci'!F22=1,IF('Tabla de posibilidad Agencia'!F22=1,1,0),0),0),0),0)</f>
        <v>0</v>
      </c>
      <c r="G22">
        <f ca="1">IF('Tabla de posibilidad HG'!G22&lt;=Hoja1!$D$8,IF('Tabla de posibilidad HI'!G22&lt;=Hoja1!$D$7,IF('Tabla de posibilidad Requisitos'!G22=1,IF('Tabla de posibilidad Localizaci'!G22=1,IF('Tabla de posibilidad Agencia'!G22=1,1,0),0),0),0),0)</f>
        <v>0</v>
      </c>
      <c r="H22">
        <f ca="1">IF('Tabla de posibilidad HG'!H22&lt;=Hoja1!$D$8,IF('Tabla de posibilidad HI'!H22&lt;=Hoja1!$D$7,IF('Tabla de posibilidad Requisitos'!H22=1,IF('Tabla de posibilidad Localizaci'!H22=1,IF('Tabla de posibilidad Agencia'!H22=1,1,0),0),0),0),0)</f>
        <v>0</v>
      </c>
      <c r="I22">
        <f ca="1">IF('Tabla de posibilidad HG'!I22&lt;=Hoja1!$D$8,IF('Tabla de posibilidad HI'!I22&lt;=Hoja1!$D$7,IF('Tabla de posibilidad Requisitos'!I22=1,IF('Tabla de posibilidad Localizaci'!I22=1,IF('Tabla de posibilidad Agencia'!I22=1,1,0),0),0),0),0)</f>
        <v>0</v>
      </c>
      <c r="J22">
        <f ca="1">IF('Tabla de posibilidad HG'!J22&lt;=Hoja1!$D$8,IF('Tabla de posibilidad HI'!J22&lt;=Hoja1!$D$7,IF('Tabla de posibilidad Requisitos'!J22=1,IF('Tabla de posibilidad Localizaci'!J22=1,IF('Tabla de posibilidad Agencia'!J22=1,1,0),0),0),0),0)</f>
        <v>0</v>
      </c>
      <c r="K22">
        <f ca="1">IF('Tabla de posibilidad HG'!K22&lt;=Hoja1!$D$8,IF('Tabla de posibilidad HI'!K22&lt;=Hoja1!$D$7,IF('Tabla de posibilidad Requisitos'!K22=1,IF('Tabla de posibilidad Localizaci'!K22=1,IF('Tabla de posibilidad Agencia'!K22=1,1,0),0),0),0),0)</f>
        <v>0</v>
      </c>
      <c r="L22">
        <f ca="1">IF('Tabla de posibilidad HG'!L22&lt;=Hoja1!$D$8,IF('Tabla de posibilidad HI'!L22&lt;=Hoja1!$D$7,IF('Tabla de posibilidad Requisitos'!L22=1,IF('Tabla de posibilidad Localizaci'!L22=1,IF('Tabla de posibilidad Agencia'!L22=1,1,0),0),0),0),0)</f>
        <v>0</v>
      </c>
      <c r="M22">
        <f ca="1">IF('Tabla de posibilidad HG'!M22&lt;=Hoja1!$D$8,IF('Tabla de posibilidad HI'!M22&lt;=Hoja1!$D$7,IF('Tabla de posibilidad Requisitos'!M22=1,IF('Tabla de posibilidad Localizaci'!M22=1,IF('Tabla de posibilidad Agencia'!M22=1,1,0),0),0),0),0)</f>
        <v>0</v>
      </c>
      <c r="N22">
        <f ca="1">IF('Tabla de posibilidad HG'!N22&lt;=Hoja1!$D$8,IF('Tabla de posibilidad HI'!N22&lt;=Hoja1!$D$7,IF('Tabla de posibilidad Requisitos'!N22=1,IF('Tabla de posibilidad Localizaci'!N22=1,IF('Tabla de posibilidad Agencia'!N22=1,1,0),0),0),0),0)</f>
        <v>0</v>
      </c>
      <c r="O22">
        <f ca="1">IF('Tabla de posibilidad HG'!O22&lt;=Hoja1!$D$8,IF('Tabla de posibilidad HI'!O22&lt;=Hoja1!$D$7,IF('Tabla de posibilidad Requisitos'!O22=1,IF('Tabla de posibilidad Localizaci'!O22=1,IF('Tabla de posibilidad Agencia'!O22=1,1,0),0),0),0),0)</f>
        <v>0</v>
      </c>
      <c r="P22">
        <f ca="1">IF('Tabla de posibilidad HG'!P22&lt;=Hoja1!$D$8,IF('Tabla de posibilidad HI'!P22&lt;=Hoja1!$D$7,IF('Tabla de posibilidad Requisitos'!P22=1,IF('Tabla de posibilidad Localizaci'!P22=1,IF('Tabla de posibilidad Agencia'!P22=1,1,0),0),0),0),0)</f>
        <v>0</v>
      </c>
      <c r="Q22">
        <f ca="1">IF('Tabla de posibilidad HG'!Q22&lt;=Hoja1!$D$8,IF('Tabla de posibilidad HI'!Q22&lt;=Hoja1!$D$7,IF('Tabla de posibilidad Requisitos'!Q22=1,IF('Tabla de posibilidad Localizaci'!Q22=1,IF('Tabla de posibilidad Agencia'!Q22=1,1,0),0),0),0),0)</f>
        <v>0</v>
      </c>
      <c r="R22">
        <f ca="1">IF('Tabla de posibilidad HG'!R22&lt;=Hoja1!$D$8,IF('Tabla de posibilidad HI'!R22&lt;=Hoja1!$D$7,IF('Tabla de posibilidad Requisitos'!R22=1,IF('Tabla de posibilidad Localizaci'!R22=1,IF('Tabla de posibilidad Agencia'!R22=1,1,0),0),0),0),0)</f>
        <v>0</v>
      </c>
      <c r="S22">
        <f ca="1">IF('Tabla de posibilidad HG'!S22&lt;=Hoja1!$D$8,IF('Tabla de posibilidad HI'!S22&lt;=Hoja1!$D$7,IF('Tabla de posibilidad Requisitos'!S22=1,IF('Tabla de posibilidad Localizaci'!S22=1,IF('Tabla de posibilidad Agencia'!S22=1,1,0),0),0),0),0)</f>
        <v>0</v>
      </c>
      <c r="T22">
        <f ca="1">IF('Tabla de posibilidad HG'!T22&lt;=Hoja1!$D$8,IF('Tabla de posibilidad HI'!T22&lt;=Hoja1!$D$7,IF('Tabla de posibilidad Requisitos'!T22=1,IF('Tabla de posibilidad Localizaci'!T22=1,IF('Tabla de posibilidad Agencia'!T22=1,1,0),0),0),0),0)</f>
        <v>0</v>
      </c>
      <c r="U22">
        <f ca="1">IF('Tabla de posibilidad HG'!U22&lt;=Hoja1!$D$8,IF('Tabla de posibilidad HI'!U22&lt;=Hoja1!$D$7,IF('Tabla de posibilidad Requisitos'!U22=1,IF('Tabla de posibilidad Localizaci'!U22=1,IF('Tabla de posibilidad Agencia'!U22=1,1,0),0),0),0),0)</f>
        <v>0</v>
      </c>
      <c r="V22">
        <f ca="1">IF('Tabla de posibilidad HG'!V22&lt;=Hoja1!$D$8,IF('Tabla de posibilidad HI'!V22&lt;=Hoja1!$D$7,IF('Tabla de posibilidad Requisitos'!V22=1,IF('Tabla de posibilidad Localizaci'!V22=1,IF('Tabla de posibilidad Agencia'!V22=1,1,0),0),0),0),0)</f>
        <v>0</v>
      </c>
      <c r="W22">
        <f ca="1">IF('Tabla de posibilidad HG'!W22&lt;=Hoja1!$D$8,IF('Tabla de posibilidad HI'!W22&lt;=Hoja1!$D$7,IF('Tabla de posibilidad Requisitos'!W22=1,IF('Tabla de posibilidad Localizaci'!W22=1,IF('Tabla de posibilidad Agencia'!W22=1,1,0),0),0),0),0)</f>
        <v>0</v>
      </c>
      <c r="X22">
        <f ca="1">IF('Tabla de posibilidad HG'!X22&lt;=Hoja1!$D$8,IF('Tabla de posibilidad HI'!X22&lt;=Hoja1!$D$7,IF('Tabla de posibilidad Requisitos'!X22=1,IF('Tabla de posibilidad Localizaci'!X22=1,IF('Tabla de posibilidad Agencia'!X22=1,1,0),0),0),0),0)</f>
        <v>0</v>
      </c>
      <c r="Y22">
        <f ca="1">IF('Tabla de posibilidad HG'!Y22&lt;=Hoja1!$D$8,IF('Tabla de posibilidad HI'!Y22&lt;=Hoja1!$D$7,IF('Tabla de posibilidad Requisitos'!Y22=1,IF('Tabla de posibilidad Localizaci'!Y22=1,IF('Tabla de posibilidad Agencia'!Y22=1,1,0),0),0),0),0)</f>
        <v>0</v>
      </c>
      <c r="Z22">
        <f ca="1">IF('Tabla de posibilidad HG'!Z22&lt;=Hoja1!$D$8,IF('Tabla de posibilidad HI'!Z22&lt;=Hoja1!$D$7,IF('Tabla de posibilidad Requisitos'!Z22=1,IF('Tabla de posibilidad Localizaci'!Z22=1,IF('Tabla de posibilidad Agencia'!Z22=1,1,0),0),0),0),0)</f>
        <v>0</v>
      </c>
      <c r="AA22">
        <f ca="1">IF('Tabla de posibilidad HG'!AA22&lt;=Hoja1!$D$8,IF('Tabla de posibilidad HI'!AA22&lt;=Hoja1!$D$7,IF('Tabla de posibilidad Requisitos'!AA22=1,IF('Tabla de posibilidad Localizaci'!AA22=1,IF('Tabla de posibilidad Agencia'!AA22=1,1,0),0),0),0),0)</f>
        <v>0</v>
      </c>
      <c r="AB22">
        <f ca="1">IF('Tabla de posibilidad HG'!AB22&lt;=Hoja1!$D$8,IF('Tabla de posibilidad HI'!AB22&lt;=Hoja1!$D$7,IF('Tabla de posibilidad Requisitos'!AB22=1,IF('Tabla de posibilidad Localizaci'!AB22=1,IF('Tabla de posibilidad Agencia'!AB22=1,1,0),0),0),0),0)</f>
        <v>0</v>
      </c>
      <c r="AC22">
        <f ca="1">IF('Tabla de posibilidad HG'!AC22&lt;=Hoja1!$D$8,IF('Tabla de posibilidad HI'!AC22&lt;=Hoja1!$D$7,IF('Tabla de posibilidad Requisitos'!AC22=1,IF('Tabla de posibilidad Localizaci'!AC22=1,IF('Tabla de posibilidad Agencia'!AC22=1,1,0),0),0),0),0)</f>
        <v>0</v>
      </c>
      <c r="AD22">
        <f ca="1">IF('Tabla de posibilidad HG'!AD22&lt;=Hoja1!$D$8,IF('Tabla de posibilidad HI'!AD22&lt;=Hoja1!$D$7,IF('Tabla de posibilidad Requisitos'!AD22=1,IF('Tabla de posibilidad Localizaci'!AD22=1,IF('Tabla de posibilidad Agencia'!AD22=1,1,0),0),0),0),0)</f>
        <v>0</v>
      </c>
      <c r="AE22">
        <f ca="1">IF('Tabla de posibilidad HG'!AE22&lt;=Hoja1!$D$8,IF('Tabla de posibilidad HI'!AE22&lt;=Hoja1!$D$7,IF('Tabla de posibilidad Requisitos'!AE22=1,IF('Tabla de posibilidad Localizaci'!AE22=1,IF('Tabla de posibilidad Agencia'!AE22=1,1,0),0),0),0),0)</f>
        <v>0</v>
      </c>
      <c r="AF22">
        <f ca="1">IF('Tabla de posibilidad HG'!AF22&lt;=Hoja1!$D$8,IF('Tabla de posibilidad HI'!AF22&lt;=Hoja1!$D$7,IF('Tabla de posibilidad Requisitos'!AF22=1,IF('Tabla de posibilidad Localizaci'!AF22=1,IF('Tabla de posibilidad Agencia'!AF22=1,1,0),0),0),0),0)</f>
        <v>0</v>
      </c>
      <c r="AG22">
        <f ca="1">IF('Tabla de posibilidad HG'!AG22&lt;=Hoja1!$D$8,IF('Tabla de posibilidad HI'!AG22&lt;=Hoja1!$D$7,IF('Tabla de posibilidad Requisitos'!AG22=1,IF('Tabla de posibilidad Localizaci'!AG22=1,IF('Tabla de posibilidad Agencia'!AG22=1,1,0),0),0),0),0)</f>
        <v>0</v>
      </c>
      <c r="AH22">
        <f ca="1">IF('Tabla de posibilidad HG'!AH22&lt;=Hoja1!$D$8,IF('Tabla de posibilidad HI'!AH22&lt;=Hoja1!$D$7,IF('Tabla de posibilidad Requisitos'!AH22=1,IF('Tabla de posibilidad Localizaci'!AH22=1,IF('Tabla de posibilidad Agencia'!AH22=1,1,0),0),0),0),0)</f>
        <v>0</v>
      </c>
      <c r="AI22">
        <f ca="1">IF('Tabla de posibilidad HG'!AI22&lt;=Hoja1!$D$8,IF('Tabla de posibilidad HI'!AI22&lt;=Hoja1!$D$7,IF('Tabla de posibilidad Requisitos'!AI22=1,IF('Tabla de posibilidad Localizaci'!AI22=1,IF('Tabla de posibilidad Agencia'!AI22=1,1,0),0),0),0),0)</f>
        <v>0</v>
      </c>
      <c r="AJ22">
        <f ca="1">IF('Tabla de posibilidad HG'!AJ22&lt;=Hoja1!$D$8,IF('Tabla de posibilidad HI'!AJ22&lt;=Hoja1!$D$7,IF('Tabla de posibilidad Requisitos'!AJ22=1,IF('Tabla de posibilidad Localizaci'!AJ22=1,IF('Tabla de posibilidad Agencia'!AJ22=1,1,0),0),0),0),0)</f>
        <v>0</v>
      </c>
      <c r="AK22">
        <f ca="1">IF('Tabla de posibilidad HG'!AK22&lt;=Hoja1!$D$8,IF('Tabla de posibilidad HI'!AK22&lt;=Hoja1!$D$7,IF('Tabla de posibilidad Requisitos'!AK22=1,IF('Tabla de posibilidad Localizaci'!AK22=1,IF('Tabla de posibilidad Agencia'!AK22=1,1,0),0),0),0),0)</f>
        <v>0</v>
      </c>
      <c r="AL22">
        <f ca="1">IF('Tabla de posibilidad HG'!AL22&lt;=Hoja1!$D$8,IF('Tabla de posibilidad HI'!AL22&lt;=Hoja1!$D$7,IF('Tabla de posibilidad Requisitos'!AL22=1,IF('Tabla de posibilidad Localizaci'!AL22=1,IF('Tabla de posibilidad Agencia'!AL22=1,1,0),0),0),0),0)</f>
        <v>0</v>
      </c>
      <c r="AM22">
        <f ca="1">IF('Tabla de posibilidad HG'!AM22&lt;=Hoja1!$D$8,IF('Tabla de posibilidad HI'!AM22&lt;=Hoja1!$D$7,IF('Tabla de posibilidad Requisitos'!AM22=1,IF('Tabla de posibilidad Localizaci'!AM22=1,IF('Tabla de posibilidad Agencia'!AM22=1,1,0),0),0),0),0)</f>
        <v>0</v>
      </c>
      <c r="AN22">
        <f ca="1">IF('Tabla de posibilidad HG'!AN22&lt;=Hoja1!$D$8,IF('Tabla de posibilidad HI'!AN22&lt;=Hoja1!$D$7,IF('Tabla de posibilidad Requisitos'!AN22=1,IF('Tabla de posibilidad Localizaci'!AN22=1,IF('Tabla de posibilidad Agencia'!AN22=1,1,0),0),0),0),0)</f>
        <v>0</v>
      </c>
      <c r="AO22">
        <f ca="1">IF('Tabla de posibilidad HG'!AO22&lt;=Hoja1!$D$8,IF('Tabla de posibilidad HI'!AO22&lt;=Hoja1!$D$7,IF('Tabla de posibilidad Requisitos'!AO22=1,IF('Tabla de posibilidad Localizaci'!AO22=1,IF('Tabla de posibilidad Agencia'!AO22=1,1,0),0),0),0),0)</f>
        <v>0</v>
      </c>
      <c r="AP22">
        <f ca="1">IF('Tabla de posibilidad HG'!AP22&lt;=Hoja1!$D$8,IF('Tabla de posibilidad HI'!AP22&lt;=Hoja1!$D$7,IF('Tabla de posibilidad Requisitos'!AP22=1,IF('Tabla de posibilidad Localizaci'!AP22=1,IF('Tabla de posibilidad Agencia'!AP22=1,1,0),0),0),0),0)</f>
        <v>0</v>
      </c>
      <c r="AQ22">
        <f ca="1">IF('Tabla de posibilidad HG'!AQ22&lt;=Hoja1!$D$8,IF('Tabla de posibilidad HI'!AQ22&lt;=Hoja1!$D$7,IF('Tabla de posibilidad Requisitos'!AQ22=1,IF('Tabla de posibilidad Localizaci'!AQ22=1,IF('Tabla de posibilidad Agencia'!AQ22=1,1,0),0),0),0),0)</f>
        <v>0</v>
      </c>
      <c r="AR22">
        <f ca="1">IF('Tabla de posibilidad HG'!AR22&lt;=Hoja1!$D$8,IF('Tabla de posibilidad HI'!AR22&lt;=Hoja1!$D$7,IF('Tabla de posibilidad Requisitos'!AR22=1,IF('Tabla de posibilidad Localizaci'!AR22=1,IF('Tabla de posibilidad Agencia'!AR22=1,1,0),0),0),0),0)</f>
        <v>0</v>
      </c>
      <c r="AS22">
        <f ca="1">IF('Tabla de posibilidad HG'!AS22&lt;=Hoja1!$D$8,IF('Tabla de posibilidad HI'!AS22&lt;=Hoja1!$D$7,IF('Tabla de posibilidad Requisitos'!AS22=1,IF('Tabla de posibilidad Localizaci'!AS22=1,IF('Tabla de posibilidad Agencia'!AS22=1,1,0),0),0),0),0)</f>
        <v>0</v>
      </c>
      <c r="AT22">
        <f ca="1">IF('Tabla de posibilidad HG'!AT22&lt;=Hoja1!$D$8,IF('Tabla de posibilidad HI'!AT22&lt;=Hoja1!$D$7,IF('Tabla de posibilidad Requisitos'!AT22=1,IF('Tabla de posibilidad Localizaci'!AT22=1,IF('Tabla de posibilidad Agencia'!AT22=1,1,0),0),0),0),0)</f>
        <v>0</v>
      </c>
      <c r="AU22">
        <f ca="1">IF('Tabla de posibilidad HG'!AU22&lt;=Hoja1!$D$8,IF('Tabla de posibilidad HI'!AU22&lt;=Hoja1!$D$7,IF('Tabla de posibilidad Requisitos'!AU22=1,IF('Tabla de posibilidad Localizaci'!AU22=1,IF('Tabla de posibilidad Agencia'!AU22=1,1,0),0),0),0),0)</f>
        <v>0</v>
      </c>
      <c r="AV22">
        <f ca="1">IF('Tabla de posibilidad HG'!AV22&lt;=Hoja1!$D$8,IF('Tabla de posibilidad HI'!AV22&lt;=Hoja1!$D$7,IF('Tabla de posibilidad Requisitos'!AV22=1,IF('Tabla de posibilidad Localizaci'!AV22=1,IF('Tabla de posibilidad Agencia'!AV22=1,1,0),0),0),0),0)</f>
        <v>0</v>
      </c>
      <c r="AW22">
        <f ca="1">IF('Tabla de posibilidad HG'!AW22&lt;=Hoja1!$D$8,IF('Tabla de posibilidad HI'!AW22&lt;=Hoja1!$D$7,IF('Tabla de posibilidad Requisitos'!AW22=1,IF('Tabla de posibilidad Localizaci'!AW22=1,IF('Tabla de posibilidad Agencia'!AW22=1,1,0),0),0),0),0)</f>
        <v>0</v>
      </c>
      <c r="AX22">
        <f ca="1">IF('Tabla de posibilidad HG'!AX22&lt;=Hoja1!$D$8,IF('Tabla de posibilidad HI'!AX22&lt;=Hoja1!$D$7,IF('Tabla de posibilidad Requisitos'!AX22=1,IF('Tabla de posibilidad Localizaci'!AX22=1,IF('Tabla de posibilidad Agencia'!AX22=1,1,0),0),0),0),0)</f>
        <v>0</v>
      </c>
      <c r="AY22">
        <f ca="1">IF('Tabla de posibilidad HG'!AY22&lt;=Hoja1!$D$8,IF('Tabla de posibilidad HI'!AY22&lt;=Hoja1!$D$7,IF('Tabla de posibilidad Requisitos'!AY22=1,IF('Tabla de posibilidad Localizaci'!AY22=1,IF('Tabla de posibilidad Agencia'!AY22=1,1,0),0),0),0),0)</f>
        <v>0</v>
      </c>
      <c r="AZ22">
        <f ca="1">IF('Tabla de posibilidad HG'!AZ22&lt;=Hoja1!$D$8,IF('Tabla de posibilidad HI'!AZ22&lt;=Hoja1!$D$7,IF('Tabla de posibilidad Requisitos'!AZ22=1,IF('Tabla de posibilidad Localizaci'!AZ22=1,IF('Tabla de posibilidad Agencia'!AZ22=1,1,0),0),0),0),0)</f>
        <v>0</v>
      </c>
      <c r="BA22">
        <f ca="1">IF('Tabla de posibilidad HG'!BA22&lt;=Hoja1!$D$8,IF('Tabla de posibilidad HI'!BA22&lt;=Hoja1!$D$7,IF('Tabla de posibilidad Requisitos'!BA22=1,IF('Tabla de posibilidad Localizaci'!BA22=1,IF('Tabla de posibilidad Agencia'!BA22=1,1,0),0),0),0),0)</f>
        <v>0</v>
      </c>
      <c r="BB22">
        <f ca="1">IF('Tabla de posibilidad HG'!BB22&lt;=Hoja1!$D$8,IF('Tabla de posibilidad HI'!BB22&lt;=Hoja1!$D$7,IF('Tabla de posibilidad Requisitos'!BB22=1,IF('Tabla de posibilidad Localizaci'!BB22=1,IF('Tabla de posibilidad Agencia'!BB22=1,1,0),0),0),0),0)</f>
        <v>0</v>
      </c>
      <c r="BC22">
        <f ca="1">IF('Tabla de posibilidad HG'!BC22&lt;=Hoja1!$D$8,IF('Tabla de posibilidad HI'!BC22&lt;=Hoja1!$D$7,IF('Tabla de posibilidad Requisitos'!BC22=1,IF('Tabla de posibilidad Localizaci'!BC22=1,IF('Tabla de posibilidad Agencia'!BC22=1,1,0),0),0),0),0)</f>
        <v>0</v>
      </c>
      <c r="BD22">
        <f ca="1">IF('Tabla de posibilidad HG'!BD22&lt;=Hoja1!$D$8,IF('Tabla de posibilidad HI'!BD22&lt;=Hoja1!$D$7,IF('Tabla de posibilidad Requisitos'!BD22=1,IF('Tabla de posibilidad Localizaci'!BD22=1,IF('Tabla de posibilidad Agencia'!BD22=1,1,0),0),0),0),0)</f>
        <v>0</v>
      </c>
      <c r="BE22">
        <f ca="1">IF('Tabla de posibilidad HG'!BE22&lt;=Hoja1!$D$8,IF('Tabla de posibilidad HI'!BE22&lt;=Hoja1!$D$7,IF('Tabla de posibilidad Requisitos'!BE22=1,IF('Tabla de posibilidad Localizaci'!BE22=1,IF('Tabla de posibilidad Agencia'!BE22=1,1,0),0),0),0),0)</f>
        <v>0</v>
      </c>
      <c r="BF22">
        <f ca="1">IF('Tabla de posibilidad HG'!BF22&lt;=Hoja1!$D$8,IF('Tabla de posibilidad HI'!BF22&lt;=Hoja1!$D$7,IF('Tabla de posibilidad Requisitos'!BF22=1,IF('Tabla de posibilidad Localizaci'!BF22=1,IF('Tabla de posibilidad Agencia'!BF22=1,1,0),0),0),0),0)</f>
        <v>0</v>
      </c>
      <c r="BG22">
        <f ca="1">IF('Tabla de posibilidad HG'!BG22&lt;=Hoja1!$D$8,IF('Tabla de posibilidad HI'!BG22&lt;=Hoja1!$D$7,IF('Tabla de posibilidad Requisitos'!BG22=1,IF('Tabla de posibilidad Localizaci'!BG22=1,IF('Tabla de posibilidad Agencia'!BG22=1,1,0),0),0),0),0)</f>
        <v>0</v>
      </c>
      <c r="BH22">
        <f ca="1">IF('Tabla de posibilidad HG'!BH22&lt;=Hoja1!$D$8,IF('Tabla de posibilidad HI'!BH22&lt;=Hoja1!$D$7,IF('Tabla de posibilidad Requisitos'!BH22=1,IF('Tabla de posibilidad Localizaci'!BH22=1,IF('Tabla de posibilidad Agencia'!BH22=1,1,0),0),0),0),0)</f>
        <v>0</v>
      </c>
      <c r="BI22">
        <f ca="1">IF('Tabla de posibilidad HG'!BI22&lt;=Hoja1!$D$8,IF('Tabla de posibilidad HI'!BI22&lt;=Hoja1!$D$7,IF('Tabla de posibilidad Requisitos'!BI22=1,IF('Tabla de posibilidad Localizaci'!BI22=1,IF('Tabla de posibilidad Agencia'!BI22=1,1,0),0),0),0),0)</f>
        <v>0</v>
      </c>
    </row>
    <row r="23" spans="1:61" x14ac:dyDescent="0.25">
      <c r="A23" t="s">
        <v>96</v>
      </c>
      <c r="C23">
        <f ca="1">IF('Tabla de posibilidad HG'!C23&lt;=Hoja1!$D$8,IF('Tabla de posibilidad HI'!C23&lt;=Hoja1!$D$7,IF('Tabla de posibilidad Requisitos'!C23=1,IF('Tabla de posibilidad Localizaci'!C23=1,IF('Tabla de posibilidad Agencia'!C23=1,1,0),0),0),0),0)</f>
        <v>0</v>
      </c>
      <c r="D23">
        <f ca="1">IF('Tabla de posibilidad HG'!D23&lt;=Hoja1!$D$8,IF('Tabla de posibilidad HI'!D23&lt;=Hoja1!$D$7,IF('Tabla de posibilidad Requisitos'!D23=1,IF('Tabla de posibilidad Localizaci'!D23=1,IF('Tabla de posibilidad Agencia'!D23=1,1,0),0),0),0),0)</f>
        <v>0</v>
      </c>
      <c r="E23">
        <f ca="1">IF('Tabla de posibilidad HG'!E23&lt;=Hoja1!$D$8,IF('Tabla de posibilidad HI'!E23&lt;=Hoja1!$D$7,IF('Tabla de posibilidad Requisitos'!E23=1,IF('Tabla de posibilidad Localizaci'!E23=1,IF('Tabla de posibilidad Agencia'!E23=1,1,0),0),0),0),0)</f>
        <v>0</v>
      </c>
      <c r="F23">
        <f ca="1">IF('Tabla de posibilidad HG'!F23&lt;=Hoja1!$D$8,IF('Tabla de posibilidad HI'!F23&lt;=Hoja1!$D$7,IF('Tabla de posibilidad Requisitos'!F23=1,IF('Tabla de posibilidad Localizaci'!F23=1,IF('Tabla de posibilidad Agencia'!F23=1,1,0),0),0),0),0)</f>
        <v>0</v>
      </c>
      <c r="G23">
        <f ca="1">IF('Tabla de posibilidad HG'!G23&lt;=Hoja1!$D$8,IF('Tabla de posibilidad HI'!G23&lt;=Hoja1!$D$7,IF('Tabla de posibilidad Requisitos'!G23=1,IF('Tabla de posibilidad Localizaci'!G23=1,IF('Tabla de posibilidad Agencia'!G23=1,1,0),0),0),0),0)</f>
        <v>0</v>
      </c>
      <c r="H23">
        <f ca="1">IF('Tabla de posibilidad HG'!H23&lt;=Hoja1!$D$8,IF('Tabla de posibilidad HI'!H23&lt;=Hoja1!$D$7,IF('Tabla de posibilidad Requisitos'!H23=1,IF('Tabla de posibilidad Localizaci'!H23=1,IF('Tabla de posibilidad Agencia'!H23=1,1,0),0),0),0),0)</f>
        <v>0</v>
      </c>
      <c r="I23">
        <f ca="1">IF('Tabla de posibilidad HG'!I23&lt;=Hoja1!$D$8,IF('Tabla de posibilidad HI'!I23&lt;=Hoja1!$D$7,IF('Tabla de posibilidad Requisitos'!I23=1,IF('Tabla de posibilidad Localizaci'!I23=1,IF('Tabla de posibilidad Agencia'!I23=1,1,0),0),0),0),0)</f>
        <v>0</v>
      </c>
      <c r="J23">
        <f ca="1">IF('Tabla de posibilidad HG'!J23&lt;=Hoja1!$D$8,IF('Tabla de posibilidad HI'!J23&lt;=Hoja1!$D$7,IF('Tabla de posibilidad Requisitos'!J23=1,IF('Tabla de posibilidad Localizaci'!J23=1,IF('Tabla de posibilidad Agencia'!J23=1,1,0),0),0),0),0)</f>
        <v>0</v>
      </c>
      <c r="K23">
        <f ca="1">IF('Tabla de posibilidad HG'!K23&lt;=Hoja1!$D$8,IF('Tabla de posibilidad HI'!K23&lt;=Hoja1!$D$7,IF('Tabla de posibilidad Requisitos'!K23=1,IF('Tabla de posibilidad Localizaci'!K23=1,IF('Tabla de posibilidad Agencia'!K23=1,1,0),0),0),0),0)</f>
        <v>0</v>
      </c>
      <c r="L23">
        <f ca="1">IF('Tabla de posibilidad HG'!L23&lt;=Hoja1!$D$8,IF('Tabla de posibilidad HI'!L23&lt;=Hoja1!$D$7,IF('Tabla de posibilidad Requisitos'!L23=1,IF('Tabla de posibilidad Localizaci'!L23=1,IF('Tabla de posibilidad Agencia'!L23=1,1,0),0),0),0),0)</f>
        <v>0</v>
      </c>
      <c r="M23">
        <f ca="1">IF('Tabla de posibilidad HG'!M23&lt;=Hoja1!$D$8,IF('Tabla de posibilidad HI'!M23&lt;=Hoja1!$D$7,IF('Tabla de posibilidad Requisitos'!M23=1,IF('Tabla de posibilidad Localizaci'!M23=1,IF('Tabla de posibilidad Agencia'!M23=1,1,0),0),0),0),0)</f>
        <v>0</v>
      </c>
      <c r="N23">
        <f ca="1">IF('Tabla de posibilidad HG'!N23&lt;=Hoja1!$D$8,IF('Tabla de posibilidad HI'!N23&lt;=Hoja1!$D$7,IF('Tabla de posibilidad Requisitos'!N23=1,IF('Tabla de posibilidad Localizaci'!N23=1,IF('Tabla de posibilidad Agencia'!N23=1,1,0),0),0),0),0)</f>
        <v>0</v>
      </c>
      <c r="O23">
        <f ca="1">IF('Tabla de posibilidad HG'!O23&lt;=Hoja1!$D$8,IF('Tabla de posibilidad HI'!O23&lt;=Hoja1!$D$7,IF('Tabla de posibilidad Requisitos'!O23=1,IF('Tabla de posibilidad Localizaci'!O23=1,IF('Tabla de posibilidad Agencia'!O23=1,1,0),0),0),0),0)</f>
        <v>0</v>
      </c>
      <c r="P23">
        <f ca="1">IF('Tabla de posibilidad HG'!P23&lt;=Hoja1!$D$8,IF('Tabla de posibilidad HI'!P23&lt;=Hoja1!$D$7,IF('Tabla de posibilidad Requisitos'!P23=1,IF('Tabla de posibilidad Localizaci'!P23=1,IF('Tabla de posibilidad Agencia'!P23=1,1,0),0),0),0),0)</f>
        <v>0</v>
      </c>
      <c r="Q23">
        <f ca="1">IF('Tabla de posibilidad HG'!Q23&lt;=Hoja1!$D$8,IF('Tabla de posibilidad HI'!Q23&lt;=Hoja1!$D$7,IF('Tabla de posibilidad Requisitos'!Q23=1,IF('Tabla de posibilidad Localizaci'!Q23=1,IF('Tabla de posibilidad Agencia'!Q23=1,1,0),0),0),0),0)</f>
        <v>0</v>
      </c>
      <c r="R23">
        <f ca="1">IF('Tabla de posibilidad HG'!R23&lt;=Hoja1!$D$8,IF('Tabla de posibilidad HI'!R23&lt;=Hoja1!$D$7,IF('Tabla de posibilidad Requisitos'!R23=1,IF('Tabla de posibilidad Localizaci'!R23=1,IF('Tabla de posibilidad Agencia'!R23=1,1,0),0),0),0),0)</f>
        <v>0</v>
      </c>
      <c r="S23">
        <f ca="1">IF('Tabla de posibilidad HG'!S23&lt;=Hoja1!$D$8,IF('Tabla de posibilidad HI'!S23&lt;=Hoja1!$D$7,IF('Tabla de posibilidad Requisitos'!S23=1,IF('Tabla de posibilidad Localizaci'!S23=1,IF('Tabla de posibilidad Agencia'!S23=1,1,0),0),0),0),0)</f>
        <v>0</v>
      </c>
      <c r="T23">
        <f ca="1">IF('Tabla de posibilidad HG'!T23&lt;=Hoja1!$D$8,IF('Tabla de posibilidad HI'!T23&lt;=Hoja1!$D$7,IF('Tabla de posibilidad Requisitos'!T23=1,IF('Tabla de posibilidad Localizaci'!T23=1,IF('Tabla de posibilidad Agencia'!T23=1,1,0),0),0),0),0)</f>
        <v>0</v>
      </c>
      <c r="U23">
        <f ca="1">IF('Tabla de posibilidad HG'!U23&lt;=Hoja1!$D$8,IF('Tabla de posibilidad HI'!U23&lt;=Hoja1!$D$7,IF('Tabla de posibilidad Requisitos'!U23=1,IF('Tabla de posibilidad Localizaci'!U23=1,IF('Tabla de posibilidad Agencia'!U23=1,1,0),0),0),0),0)</f>
        <v>0</v>
      </c>
      <c r="V23">
        <f ca="1">IF('Tabla de posibilidad HG'!V23&lt;=Hoja1!$D$8,IF('Tabla de posibilidad HI'!V23&lt;=Hoja1!$D$7,IF('Tabla de posibilidad Requisitos'!V23=1,IF('Tabla de posibilidad Localizaci'!V23=1,IF('Tabla de posibilidad Agencia'!V23=1,1,0),0),0),0),0)</f>
        <v>0</v>
      </c>
      <c r="W23">
        <f ca="1">IF('Tabla de posibilidad HG'!W23&lt;=Hoja1!$D$8,IF('Tabla de posibilidad HI'!W23&lt;=Hoja1!$D$7,IF('Tabla de posibilidad Requisitos'!W23=1,IF('Tabla de posibilidad Localizaci'!W23=1,IF('Tabla de posibilidad Agencia'!W23=1,1,0),0),0),0),0)</f>
        <v>0</v>
      </c>
      <c r="X23">
        <f ca="1">IF('Tabla de posibilidad HG'!X23&lt;=Hoja1!$D$8,IF('Tabla de posibilidad HI'!X23&lt;=Hoja1!$D$7,IF('Tabla de posibilidad Requisitos'!X23=1,IF('Tabla de posibilidad Localizaci'!X23=1,IF('Tabla de posibilidad Agencia'!X23=1,1,0),0),0),0),0)</f>
        <v>0</v>
      </c>
      <c r="Y23">
        <f ca="1">IF('Tabla de posibilidad HG'!Y23&lt;=Hoja1!$D$8,IF('Tabla de posibilidad HI'!Y23&lt;=Hoja1!$D$7,IF('Tabla de posibilidad Requisitos'!Y23=1,IF('Tabla de posibilidad Localizaci'!Y23=1,IF('Tabla de posibilidad Agencia'!Y23=1,1,0),0),0),0),0)</f>
        <v>0</v>
      </c>
      <c r="Z23">
        <f ca="1">IF('Tabla de posibilidad HG'!Z23&lt;=Hoja1!$D$8,IF('Tabla de posibilidad HI'!Z23&lt;=Hoja1!$D$7,IF('Tabla de posibilidad Requisitos'!Z23=1,IF('Tabla de posibilidad Localizaci'!Z23=1,IF('Tabla de posibilidad Agencia'!Z23=1,1,0),0),0),0),0)</f>
        <v>0</v>
      </c>
      <c r="AA23">
        <f ca="1">IF('Tabla de posibilidad HG'!AA23&lt;=Hoja1!$D$8,IF('Tabla de posibilidad HI'!AA23&lt;=Hoja1!$D$7,IF('Tabla de posibilidad Requisitos'!AA23=1,IF('Tabla de posibilidad Localizaci'!AA23=1,IF('Tabla de posibilidad Agencia'!AA23=1,1,0),0),0),0),0)</f>
        <v>1</v>
      </c>
      <c r="AB23">
        <f ca="1">IF('Tabla de posibilidad HG'!AB23&lt;=Hoja1!$D$8,IF('Tabla de posibilidad HI'!AB23&lt;=Hoja1!$D$7,IF('Tabla de posibilidad Requisitos'!AB23=1,IF('Tabla de posibilidad Localizaci'!AB23=1,IF('Tabla de posibilidad Agencia'!AB23=1,1,0),0),0),0),0)</f>
        <v>1</v>
      </c>
      <c r="AC23">
        <f ca="1">IF('Tabla de posibilidad HG'!AC23&lt;=Hoja1!$D$8,IF('Tabla de posibilidad HI'!AC23&lt;=Hoja1!$D$7,IF('Tabla de posibilidad Requisitos'!AC23=1,IF('Tabla de posibilidad Localizaci'!AC23=1,IF('Tabla de posibilidad Agencia'!AC23=1,1,0),0),0),0),0)</f>
        <v>1</v>
      </c>
      <c r="AD23">
        <f ca="1">IF('Tabla de posibilidad HG'!AD23&lt;=Hoja1!$D$8,IF('Tabla de posibilidad HI'!AD23&lt;=Hoja1!$D$7,IF('Tabla de posibilidad Requisitos'!AD23=1,IF('Tabla de posibilidad Localizaci'!AD23=1,IF('Tabla de posibilidad Agencia'!AD23=1,1,0),0),0),0),0)</f>
        <v>1</v>
      </c>
      <c r="AE23">
        <f ca="1">IF('Tabla de posibilidad HG'!AE23&lt;=Hoja1!$D$8,IF('Tabla de posibilidad HI'!AE23&lt;=Hoja1!$D$7,IF('Tabla de posibilidad Requisitos'!AE23=1,IF('Tabla de posibilidad Localizaci'!AE23=1,IF('Tabla de posibilidad Agencia'!AE23=1,1,0),0),0),0),0)</f>
        <v>1</v>
      </c>
      <c r="AF23">
        <f ca="1">IF('Tabla de posibilidad HG'!AF23&lt;=Hoja1!$D$8,IF('Tabla de posibilidad HI'!AF23&lt;=Hoja1!$D$7,IF('Tabla de posibilidad Requisitos'!AF23=1,IF('Tabla de posibilidad Localizaci'!AF23=1,IF('Tabla de posibilidad Agencia'!AF23=1,1,0),0),0),0),0)</f>
        <v>0</v>
      </c>
      <c r="AG23">
        <f ca="1">IF('Tabla de posibilidad HG'!AG23&lt;=Hoja1!$D$8,IF('Tabla de posibilidad HI'!AG23&lt;=Hoja1!$D$7,IF('Tabla de posibilidad Requisitos'!AG23=1,IF('Tabla de posibilidad Localizaci'!AG23=1,IF('Tabla de posibilidad Agencia'!AG23=1,1,0),0),0),0),0)</f>
        <v>0</v>
      </c>
      <c r="AH23">
        <f ca="1">IF('Tabla de posibilidad HG'!AH23&lt;=Hoja1!$D$8,IF('Tabla de posibilidad HI'!AH23&lt;=Hoja1!$D$7,IF('Tabla de posibilidad Requisitos'!AH23=1,IF('Tabla de posibilidad Localizaci'!AH23=1,IF('Tabla de posibilidad Agencia'!AH23=1,1,0),0),0),0),0)</f>
        <v>0</v>
      </c>
      <c r="AI23">
        <f ca="1">IF('Tabla de posibilidad HG'!AI23&lt;=Hoja1!$D$8,IF('Tabla de posibilidad HI'!AI23&lt;=Hoja1!$D$7,IF('Tabla de posibilidad Requisitos'!AI23=1,IF('Tabla de posibilidad Localizaci'!AI23=1,IF('Tabla de posibilidad Agencia'!AI23=1,1,0),0),0),0),0)</f>
        <v>0</v>
      </c>
      <c r="AJ23">
        <f ca="1">IF('Tabla de posibilidad HG'!AJ23&lt;=Hoja1!$D$8,IF('Tabla de posibilidad HI'!AJ23&lt;=Hoja1!$D$7,IF('Tabla de posibilidad Requisitos'!AJ23=1,IF('Tabla de posibilidad Localizaci'!AJ23=1,IF('Tabla de posibilidad Agencia'!AJ23=1,1,0),0),0),0),0)</f>
        <v>0</v>
      </c>
      <c r="AK23">
        <f ca="1">IF('Tabla de posibilidad HG'!AK23&lt;=Hoja1!$D$8,IF('Tabla de posibilidad HI'!AK23&lt;=Hoja1!$D$7,IF('Tabla de posibilidad Requisitos'!AK23=1,IF('Tabla de posibilidad Localizaci'!AK23=1,IF('Tabla de posibilidad Agencia'!AK23=1,1,0),0),0),0),0)</f>
        <v>0</v>
      </c>
      <c r="AL23">
        <f ca="1">IF('Tabla de posibilidad HG'!AL23&lt;=Hoja1!$D$8,IF('Tabla de posibilidad HI'!AL23&lt;=Hoja1!$D$7,IF('Tabla de posibilidad Requisitos'!AL23=1,IF('Tabla de posibilidad Localizaci'!AL23=1,IF('Tabla de posibilidad Agencia'!AL23=1,1,0),0),0),0),0)</f>
        <v>0</v>
      </c>
      <c r="AM23">
        <f ca="1">IF('Tabla de posibilidad HG'!AM23&lt;=Hoja1!$D$8,IF('Tabla de posibilidad HI'!AM23&lt;=Hoja1!$D$7,IF('Tabla de posibilidad Requisitos'!AM23=1,IF('Tabla de posibilidad Localizaci'!AM23=1,IF('Tabla de posibilidad Agencia'!AM23=1,1,0),0),0),0),0)</f>
        <v>0</v>
      </c>
      <c r="AN23">
        <f ca="1">IF('Tabla de posibilidad HG'!AN23&lt;=Hoja1!$D$8,IF('Tabla de posibilidad HI'!AN23&lt;=Hoja1!$D$7,IF('Tabla de posibilidad Requisitos'!AN23=1,IF('Tabla de posibilidad Localizaci'!AN23=1,IF('Tabla de posibilidad Agencia'!AN23=1,1,0),0),0),0),0)</f>
        <v>0</v>
      </c>
      <c r="AO23">
        <f ca="1">IF('Tabla de posibilidad HG'!AO23&lt;=Hoja1!$D$8,IF('Tabla de posibilidad HI'!AO23&lt;=Hoja1!$D$7,IF('Tabla de posibilidad Requisitos'!AO23=1,IF('Tabla de posibilidad Localizaci'!AO23=1,IF('Tabla de posibilidad Agencia'!AO23=1,1,0),0),0),0),0)</f>
        <v>0</v>
      </c>
      <c r="AP23">
        <f ca="1">IF('Tabla de posibilidad HG'!AP23&lt;=Hoja1!$D$8,IF('Tabla de posibilidad HI'!AP23&lt;=Hoja1!$D$7,IF('Tabla de posibilidad Requisitos'!AP23=1,IF('Tabla de posibilidad Localizaci'!AP23=1,IF('Tabla de posibilidad Agencia'!AP23=1,1,0),0),0),0),0)</f>
        <v>0</v>
      </c>
      <c r="AQ23">
        <f ca="1">IF('Tabla de posibilidad HG'!AQ23&lt;=Hoja1!$D$8,IF('Tabla de posibilidad HI'!AQ23&lt;=Hoja1!$D$7,IF('Tabla de posibilidad Requisitos'!AQ23=1,IF('Tabla de posibilidad Localizaci'!AQ23=1,IF('Tabla de posibilidad Agencia'!AQ23=1,1,0),0),0),0),0)</f>
        <v>0</v>
      </c>
      <c r="AR23">
        <f ca="1">IF('Tabla de posibilidad HG'!AR23&lt;=Hoja1!$D$8,IF('Tabla de posibilidad HI'!AR23&lt;=Hoja1!$D$7,IF('Tabla de posibilidad Requisitos'!AR23=1,IF('Tabla de posibilidad Localizaci'!AR23=1,IF('Tabla de posibilidad Agencia'!AR23=1,1,0),0),0),0),0)</f>
        <v>0</v>
      </c>
      <c r="AS23">
        <f ca="1">IF('Tabla de posibilidad HG'!AS23&lt;=Hoja1!$D$8,IF('Tabla de posibilidad HI'!AS23&lt;=Hoja1!$D$7,IF('Tabla de posibilidad Requisitos'!AS23=1,IF('Tabla de posibilidad Localizaci'!AS23=1,IF('Tabla de posibilidad Agencia'!AS23=1,1,0),0),0),0),0)</f>
        <v>0</v>
      </c>
      <c r="AT23">
        <f ca="1">IF('Tabla de posibilidad HG'!AT23&lt;=Hoja1!$D$8,IF('Tabla de posibilidad HI'!AT23&lt;=Hoja1!$D$7,IF('Tabla de posibilidad Requisitos'!AT23=1,IF('Tabla de posibilidad Localizaci'!AT23=1,IF('Tabla de posibilidad Agencia'!AT23=1,1,0),0),0),0),0)</f>
        <v>0</v>
      </c>
      <c r="AU23">
        <f ca="1">IF('Tabla de posibilidad HG'!AU23&lt;=Hoja1!$D$8,IF('Tabla de posibilidad HI'!AU23&lt;=Hoja1!$D$7,IF('Tabla de posibilidad Requisitos'!AU23=1,IF('Tabla de posibilidad Localizaci'!AU23=1,IF('Tabla de posibilidad Agencia'!AU23=1,1,0),0),0),0),0)</f>
        <v>0</v>
      </c>
      <c r="AV23">
        <f ca="1">IF('Tabla de posibilidad HG'!AV23&lt;=Hoja1!$D$8,IF('Tabla de posibilidad HI'!AV23&lt;=Hoja1!$D$7,IF('Tabla de posibilidad Requisitos'!AV23=1,IF('Tabla de posibilidad Localizaci'!AV23=1,IF('Tabla de posibilidad Agencia'!AV23=1,1,0),0),0),0),0)</f>
        <v>0</v>
      </c>
      <c r="AW23">
        <f ca="1">IF('Tabla de posibilidad HG'!AW23&lt;=Hoja1!$D$8,IF('Tabla de posibilidad HI'!AW23&lt;=Hoja1!$D$7,IF('Tabla de posibilidad Requisitos'!AW23=1,IF('Tabla de posibilidad Localizaci'!AW23=1,IF('Tabla de posibilidad Agencia'!AW23=1,1,0),0),0),0),0)</f>
        <v>0</v>
      </c>
      <c r="AX23">
        <f ca="1">IF('Tabla de posibilidad HG'!AX23&lt;=Hoja1!$D$8,IF('Tabla de posibilidad HI'!AX23&lt;=Hoja1!$D$7,IF('Tabla de posibilidad Requisitos'!AX23=1,IF('Tabla de posibilidad Localizaci'!AX23=1,IF('Tabla de posibilidad Agencia'!AX23=1,1,0),0),0),0),0)</f>
        <v>0</v>
      </c>
      <c r="AY23">
        <f ca="1">IF('Tabla de posibilidad HG'!AY23&lt;=Hoja1!$D$8,IF('Tabla de posibilidad HI'!AY23&lt;=Hoja1!$D$7,IF('Tabla de posibilidad Requisitos'!AY23=1,IF('Tabla de posibilidad Localizaci'!AY23=1,IF('Tabla de posibilidad Agencia'!AY23=1,1,0),0),0),0),0)</f>
        <v>0</v>
      </c>
      <c r="AZ23">
        <f ca="1">IF('Tabla de posibilidad HG'!AZ23&lt;=Hoja1!$D$8,IF('Tabla de posibilidad HI'!AZ23&lt;=Hoja1!$D$7,IF('Tabla de posibilidad Requisitos'!AZ23=1,IF('Tabla de posibilidad Localizaci'!AZ23=1,IF('Tabla de posibilidad Agencia'!AZ23=1,1,0),0),0),0),0)</f>
        <v>0</v>
      </c>
      <c r="BA23">
        <f ca="1">IF('Tabla de posibilidad HG'!BA23&lt;=Hoja1!$D$8,IF('Tabla de posibilidad HI'!BA23&lt;=Hoja1!$D$7,IF('Tabla de posibilidad Requisitos'!BA23=1,IF('Tabla de posibilidad Localizaci'!BA23=1,IF('Tabla de posibilidad Agencia'!BA23=1,1,0),0),0),0),0)</f>
        <v>0</v>
      </c>
      <c r="BB23">
        <f ca="1">IF('Tabla de posibilidad HG'!BB23&lt;=Hoja1!$D$8,IF('Tabla de posibilidad HI'!BB23&lt;=Hoja1!$D$7,IF('Tabla de posibilidad Requisitos'!BB23=1,IF('Tabla de posibilidad Localizaci'!BB23=1,IF('Tabla de posibilidad Agencia'!BB23=1,1,0),0),0),0),0)</f>
        <v>0</v>
      </c>
      <c r="BC23">
        <f ca="1">IF('Tabla de posibilidad HG'!BC23&lt;=Hoja1!$D$8,IF('Tabla de posibilidad HI'!BC23&lt;=Hoja1!$D$7,IF('Tabla de posibilidad Requisitos'!BC23=1,IF('Tabla de posibilidad Localizaci'!BC23=1,IF('Tabla de posibilidad Agencia'!BC23=1,1,0),0),0),0),0)</f>
        <v>0</v>
      </c>
      <c r="BD23">
        <f ca="1">IF('Tabla de posibilidad HG'!BD23&lt;=Hoja1!$D$8,IF('Tabla de posibilidad HI'!BD23&lt;=Hoja1!$D$7,IF('Tabla de posibilidad Requisitos'!BD23=1,IF('Tabla de posibilidad Localizaci'!BD23=1,IF('Tabla de posibilidad Agencia'!BD23=1,1,0),0),0),0),0)</f>
        <v>0</v>
      </c>
      <c r="BE23">
        <f ca="1">IF('Tabla de posibilidad HG'!BE23&lt;=Hoja1!$D$8,IF('Tabla de posibilidad HI'!BE23&lt;=Hoja1!$D$7,IF('Tabla de posibilidad Requisitos'!BE23=1,IF('Tabla de posibilidad Localizaci'!BE23=1,IF('Tabla de posibilidad Agencia'!BE23=1,1,0),0),0),0),0)</f>
        <v>0</v>
      </c>
      <c r="BF23">
        <f ca="1">IF('Tabla de posibilidad HG'!BF23&lt;=Hoja1!$D$8,IF('Tabla de posibilidad HI'!BF23&lt;=Hoja1!$D$7,IF('Tabla de posibilidad Requisitos'!BF23=1,IF('Tabla de posibilidad Localizaci'!BF23=1,IF('Tabla de posibilidad Agencia'!BF23=1,1,0),0),0),0),0)</f>
        <v>0</v>
      </c>
      <c r="BG23">
        <f ca="1">IF('Tabla de posibilidad HG'!BG23&lt;=Hoja1!$D$8,IF('Tabla de posibilidad HI'!BG23&lt;=Hoja1!$D$7,IF('Tabla de posibilidad Requisitos'!BG23=1,IF('Tabla de posibilidad Localizaci'!BG23=1,IF('Tabla de posibilidad Agencia'!BG23=1,1,0),0),0),0),0)</f>
        <v>0</v>
      </c>
      <c r="BH23">
        <f ca="1">IF('Tabla de posibilidad HG'!BH23&lt;=Hoja1!$D$8,IF('Tabla de posibilidad HI'!BH23&lt;=Hoja1!$D$7,IF('Tabla de posibilidad Requisitos'!BH23=1,IF('Tabla de posibilidad Localizaci'!BH23=1,IF('Tabla de posibilidad Agencia'!BH23=1,1,0),0),0),0),0)</f>
        <v>0</v>
      </c>
      <c r="BI23">
        <f ca="1">IF('Tabla de posibilidad HG'!BI23&lt;=Hoja1!$D$8,IF('Tabla de posibilidad HI'!BI23&lt;=Hoja1!$D$7,IF('Tabla de posibilidad Requisitos'!BI23=1,IF('Tabla de posibilidad Localizaci'!BI23=1,IF('Tabla de posibilidad Agencia'!BI23=1,1,0),0),0),0),0)</f>
        <v>0</v>
      </c>
    </row>
    <row r="24" spans="1:61" x14ac:dyDescent="0.25">
      <c r="A24" t="s">
        <v>98</v>
      </c>
      <c r="C24">
        <f ca="1">IF('Tabla de posibilidad HG'!C24&lt;=Hoja1!$D$8,IF('Tabla de posibilidad HI'!C24&lt;=Hoja1!$D$7,IF('Tabla de posibilidad Requisitos'!C24=1,IF('Tabla de posibilidad Localizaci'!C24=1,IF('Tabla de posibilidad Agencia'!C24=1,1,0),0),0),0),0)</f>
        <v>0</v>
      </c>
      <c r="D24">
        <f ca="1">IF('Tabla de posibilidad HG'!D24&lt;=Hoja1!$D$8,IF('Tabla de posibilidad HI'!D24&lt;=Hoja1!$D$7,IF('Tabla de posibilidad Requisitos'!D24=1,IF('Tabla de posibilidad Localizaci'!D24=1,IF('Tabla de posibilidad Agencia'!D24=1,1,0),0),0),0),0)</f>
        <v>0</v>
      </c>
      <c r="E24">
        <f ca="1">IF('Tabla de posibilidad HG'!E24&lt;=Hoja1!$D$8,IF('Tabla de posibilidad HI'!E24&lt;=Hoja1!$D$7,IF('Tabla de posibilidad Requisitos'!E24=1,IF('Tabla de posibilidad Localizaci'!E24=1,IF('Tabla de posibilidad Agencia'!E24=1,1,0),0),0),0),0)</f>
        <v>0</v>
      </c>
      <c r="F24">
        <f ca="1">IF('Tabla de posibilidad HG'!F24&lt;=Hoja1!$D$8,IF('Tabla de posibilidad HI'!F24&lt;=Hoja1!$D$7,IF('Tabla de posibilidad Requisitos'!F24=1,IF('Tabla de posibilidad Localizaci'!F24=1,IF('Tabla de posibilidad Agencia'!F24=1,1,0),0),0),0),0)</f>
        <v>0</v>
      </c>
      <c r="G24">
        <f ca="1">IF('Tabla de posibilidad HG'!G24&lt;=Hoja1!$D$8,IF('Tabla de posibilidad HI'!G24&lt;=Hoja1!$D$7,IF('Tabla de posibilidad Requisitos'!G24=1,IF('Tabla de posibilidad Localizaci'!G24=1,IF('Tabla de posibilidad Agencia'!G24=1,1,0),0),0),0),0)</f>
        <v>0</v>
      </c>
      <c r="H24">
        <f ca="1">IF('Tabla de posibilidad HG'!H24&lt;=Hoja1!$D$8,IF('Tabla de posibilidad HI'!H24&lt;=Hoja1!$D$7,IF('Tabla de posibilidad Requisitos'!H24=1,IF('Tabla de posibilidad Localizaci'!H24=1,IF('Tabla de posibilidad Agencia'!H24=1,1,0),0),0),0),0)</f>
        <v>0</v>
      </c>
      <c r="I24">
        <f ca="1">IF('Tabla de posibilidad HG'!I24&lt;=Hoja1!$D$8,IF('Tabla de posibilidad HI'!I24&lt;=Hoja1!$D$7,IF('Tabla de posibilidad Requisitos'!I24=1,IF('Tabla de posibilidad Localizaci'!I24=1,IF('Tabla de posibilidad Agencia'!I24=1,1,0),0),0),0),0)</f>
        <v>0</v>
      </c>
      <c r="J24">
        <f ca="1">IF('Tabla de posibilidad HG'!J24&lt;=Hoja1!$D$8,IF('Tabla de posibilidad HI'!J24&lt;=Hoja1!$D$7,IF('Tabla de posibilidad Requisitos'!J24=1,IF('Tabla de posibilidad Localizaci'!J24=1,IF('Tabla de posibilidad Agencia'!J24=1,1,0),0),0),0),0)</f>
        <v>0</v>
      </c>
      <c r="K24">
        <f ca="1">IF('Tabla de posibilidad HG'!K24&lt;=Hoja1!$D$8,IF('Tabla de posibilidad HI'!K24&lt;=Hoja1!$D$7,IF('Tabla de posibilidad Requisitos'!K24=1,IF('Tabla de posibilidad Localizaci'!K24=1,IF('Tabla de posibilidad Agencia'!K24=1,1,0),0),0),0),0)</f>
        <v>0</v>
      </c>
      <c r="L24">
        <f ca="1">IF('Tabla de posibilidad HG'!L24&lt;=Hoja1!$D$8,IF('Tabla de posibilidad HI'!L24&lt;=Hoja1!$D$7,IF('Tabla de posibilidad Requisitos'!L24=1,IF('Tabla de posibilidad Localizaci'!L24=1,IF('Tabla de posibilidad Agencia'!L24=1,1,0),0),0),0),0)</f>
        <v>0</v>
      </c>
      <c r="M24">
        <f ca="1">IF('Tabla de posibilidad HG'!M24&lt;=Hoja1!$D$8,IF('Tabla de posibilidad HI'!M24&lt;=Hoja1!$D$7,IF('Tabla de posibilidad Requisitos'!M24=1,IF('Tabla de posibilidad Localizaci'!M24=1,IF('Tabla de posibilidad Agencia'!M24=1,1,0),0),0),0),0)</f>
        <v>0</v>
      </c>
      <c r="N24">
        <f ca="1">IF('Tabla de posibilidad HG'!N24&lt;=Hoja1!$D$8,IF('Tabla de posibilidad HI'!N24&lt;=Hoja1!$D$7,IF('Tabla de posibilidad Requisitos'!N24=1,IF('Tabla de posibilidad Localizaci'!N24=1,IF('Tabla de posibilidad Agencia'!N24=1,1,0),0),0),0),0)</f>
        <v>0</v>
      </c>
      <c r="O24">
        <f ca="1">IF('Tabla de posibilidad HG'!O24&lt;=Hoja1!$D$8,IF('Tabla de posibilidad HI'!O24&lt;=Hoja1!$D$7,IF('Tabla de posibilidad Requisitos'!O24=1,IF('Tabla de posibilidad Localizaci'!O24=1,IF('Tabla de posibilidad Agencia'!O24=1,1,0),0),0),0),0)</f>
        <v>0</v>
      </c>
      <c r="P24">
        <f ca="1">IF('Tabla de posibilidad HG'!P24&lt;=Hoja1!$D$8,IF('Tabla de posibilidad HI'!P24&lt;=Hoja1!$D$7,IF('Tabla de posibilidad Requisitos'!P24=1,IF('Tabla de posibilidad Localizaci'!P24=1,IF('Tabla de posibilidad Agencia'!P24=1,1,0),0),0),0),0)</f>
        <v>0</v>
      </c>
      <c r="Q24">
        <f ca="1">IF('Tabla de posibilidad HG'!Q24&lt;=Hoja1!$D$8,IF('Tabla de posibilidad HI'!Q24&lt;=Hoja1!$D$7,IF('Tabla de posibilidad Requisitos'!Q24=1,IF('Tabla de posibilidad Localizaci'!Q24=1,IF('Tabla de posibilidad Agencia'!Q24=1,1,0),0),0),0),0)</f>
        <v>0</v>
      </c>
      <c r="R24">
        <f ca="1">IF('Tabla de posibilidad HG'!R24&lt;=Hoja1!$D$8,IF('Tabla de posibilidad HI'!R24&lt;=Hoja1!$D$7,IF('Tabla de posibilidad Requisitos'!R24=1,IF('Tabla de posibilidad Localizaci'!R24=1,IF('Tabla de posibilidad Agencia'!R24=1,1,0),0),0),0),0)</f>
        <v>0</v>
      </c>
      <c r="S24">
        <f ca="1">IF('Tabla de posibilidad HG'!S24&lt;=Hoja1!$D$8,IF('Tabla de posibilidad HI'!S24&lt;=Hoja1!$D$7,IF('Tabla de posibilidad Requisitos'!S24=1,IF('Tabla de posibilidad Localizaci'!S24=1,IF('Tabla de posibilidad Agencia'!S24=1,1,0),0),0),0),0)</f>
        <v>0</v>
      </c>
      <c r="T24">
        <f ca="1">IF('Tabla de posibilidad HG'!T24&lt;=Hoja1!$D$8,IF('Tabla de posibilidad HI'!T24&lt;=Hoja1!$D$7,IF('Tabla de posibilidad Requisitos'!T24=1,IF('Tabla de posibilidad Localizaci'!T24=1,IF('Tabla de posibilidad Agencia'!T24=1,1,0),0),0),0),0)</f>
        <v>0</v>
      </c>
      <c r="U24">
        <f ca="1">IF('Tabla de posibilidad HG'!U24&lt;=Hoja1!$D$8,IF('Tabla de posibilidad HI'!U24&lt;=Hoja1!$D$7,IF('Tabla de posibilidad Requisitos'!U24=1,IF('Tabla de posibilidad Localizaci'!U24=1,IF('Tabla de posibilidad Agencia'!U24=1,1,0),0),0),0),0)</f>
        <v>0</v>
      </c>
      <c r="V24">
        <f ca="1">IF('Tabla de posibilidad HG'!V24&lt;=Hoja1!$D$8,IF('Tabla de posibilidad HI'!V24&lt;=Hoja1!$D$7,IF('Tabla de posibilidad Requisitos'!V24=1,IF('Tabla de posibilidad Localizaci'!V24=1,IF('Tabla de posibilidad Agencia'!V24=1,1,0),0),0),0),0)</f>
        <v>0</v>
      </c>
      <c r="W24">
        <f ca="1">IF('Tabla de posibilidad HG'!W24&lt;=Hoja1!$D$8,IF('Tabla de posibilidad HI'!W24&lt;=Hoja1!$D$7,IF('Tabla de posibilidad Requisitos'!W24=1,IF('Tabla de posibilidad Localizaci'!W24=1,IF('Tabla de posibilidad Agencia'!W24=1,1,0),0),0),0),0)</f>
        <v>0</v>
      </c>
      <c r="X24">
        <f ca="1">IF('Tabla de posibilidad HG'!X24&lt;=Hoja1!$D$8,IF('Tabla de posibilidad HI'!X24&lt;=Hoja1!$D$7,IF('Tabla de posibilidad Requisitos'!X24=1,IF('Tabla de posibilidad Localizaci'!X24=1,IF('Tabla de posibilidad Agencia'!X24=1,1,0),0),0),0),0)</f>
        <v>0</v>
      </c>
      <c r="Y24">
        <f ca="1">IF('Tabla de posibilidad HG'!Y24&lt;=Hoja1!$D$8,IF('Tabla de posibilidad HI'!Y24&lt;=Hoja1!$D$7,IF('Tabla de posibilidad Requisitos'!Y24=1,IF('Tabla de posibilidad Localizaci'!Y24=1,IF('Tabla de posibilidad Agencia'!Y24=1,1,0),0),0),0),0)</f>
        <v>0</v>
      </c>
      <c r="Z24">
        <f ca="1">IF('Tabla de posibilidad HG'!Z24&lt;=Hoja1!$D$8,IF('Tabla de posibilidad HI'!Z24&lt;=Hoja1!$D$7,IF('Tabla de posibilidad Requisitos'!Z24=1,IF('Tabla de posibilidad Localizaci'!Z24=1,IF('Tabla de posibilidad Agencia'!Z24=1,1,0),0),0),0),0)</f>
        <v>0</v>
      </c>
      <c r="AA24">
        <f ca="1">IF('Tabla de posibilidad HG'!AA24&lt;=Hoja1!$D$8,IF('Tabla de posibilidad HI'!AA24&lt;=Hoja1!$D$7,IF('Tabla de posibilidad Requisitos'!AA24=1,IF('Tabla de posibilidad Localizaci'!AA24=1,IF('Tabla de posibilidad Agencia'!AA24=1,1,0),0),0),0),0)</f>
        <v>0</v>
      </c>
      <c r="AB24">
        <f ca="1">IF('Tabla de posibilidad HG'!AB24&lt;=Hoja1!$D$8,IF('Tabla de posibilidad HI'!AB24&lt;=Hoja1!$D$7,IF('Tabla de posibilidad Requisitos'!AB24=1,IF('Tabla de posibilidad Localizaci'!AB24=1,IF('Tabla de posibilidad Agencia'!AB24=1,1,0),0),0),0),0)</f>
        <v>0</v>
      </c>
      <c r="AC24">
        <f ca="1">IF('Tabla de posibilidad HG'!AC24&lt;=Hoja1!$D$8,IF('Tabla de posibilidad HI'!AC24&lt;=Hoja1!$D$7,IF('Tabla de posibilidad Requisitos'!AC24=1,IF('Tabla de posibilidad Localizaci'!AC24=1,IF('Tabla de posibilidad Agencia'!AC24=1,1,0),0),0),0),0)</f>
        <v>0</v>
      </c>
      <c r="AD24">
        <f ca="1">IF('Tabla de posibilidad HG'!AD24&lt;=Hoja1!$D$8,IF('Tabla de posibilidad HI'!AD24&lt;=Hoja1!$D$7,IF('Tabla de posibilidad Requisitos'!AD24=1,IF('Tabla de posibilidad Localizaci'!AD24=1,IF('Tabla de posibilidad Agencia'!AD24=1,1,0),0),0),0),0)</f>
        <v>0</v>
      </c>
      <c r="AE24">
        <f ca="1">IF('Tabla de posibilidad HG'!AE24&lt;=Hoja1!$D$8,IF('Tabla de posibilidad HI'!AE24&lt;=Hoja1!$D$7,IF('Tabla de posibilidad Requisitos'!AE24=1,IF('Tabla de posibilidad Localizaci'!AE24=1,IF('Tabla de posibilidad Agencia'!AE24=1,1,0),0),0),0),0)</f>
        <v>0</v>
      </c>
      <c r="AF24">
        <f ca="1">IF('Tabla de posibilidad HG'!AF24&lt;=Hoja1!$D$8,IF('Tabla de posibilidad HI'!AF24&lt;=Hoja1!$D$7,IF('Tabla de posibilidad Requisitos'!AF24=1,IF('Tabla de posibilidad Localizaci'!AF24=1,IF('Tabla de posibilidad Agencia'!AF24=1,1,0),0),0),0),0)</f>
        <v>0</v>
      </c>
      <c r="AG24">
        <f ca="1">IF('Tabla de posibilidad HG'!AG24&lt;=Hoja1!$D$8,IF('Tabla de posibilidad HI'!AG24&lt;=Hoja1!$D$7,IF('Tabla de posibilidad Requisitos'!AG24=1,IF('Tabla de posibilidad Localizaci'!AG24=1,IF('Tabla de posibilidad Agencia'!AG24=1,1,0),0),0),0),0)</f>
        <v>0</v>
      </c>
      <c r="AH24">
        <f ca="1">IF('Tabla de posibilidad HG'!AH24&lt;=Hoja1!$D$8,IF('Tabla de posibilidad HI'!AH24&lt;=Hoja1!$D$7,IF('Tabla de posibilidad Requisitos'!AH24=1,IF('Tabla de posibilidad Localizaci'!AH24=1,IF('Tabla de posibilidad Agencia'!AH24=1,1,0),0),0),0),0)</f>
        <v>0</v>
      </c>
      <c r="AI24">
        <f ca="1">IF('Tabla de posibilidad HG'!AI24&lt;=Hoja1!$D$8,IF('Tabla de posibilidad HI'!AI24&lt;=Hoja1!$D$7,IF('Tabla de posibilidad Requisitos'!AI24=1,IF('Tabla de posibilidad Localizaci'!AI24=1,IF('Tabla de posibilidad Agencia'!AI24=1,1,0),0),0),0),0)</f>
        <v>0</v>
      </c>
      <c r="AJ24">
        <f ca="1">IF('Tabla de posibilidad HG'!AJ24&lt;=Hoja1!$D$8,IF('Tabla de posibilidad HI'!AJ24&lt;=Hoja1!$D$7,IF('Tabla de posibilidad Requisitos'!AJ24=1,IF('Tabla de posibilidad Localizaci'!AJ24=1,IF('Tabla de posibilidad Agencia'!AJ24=1,1,0),0),0),0),0)</f>
        <v>0</v>
      </c>
      <c r="AK24">
        <f ca="1">IF('Tabla de posibilidad HG'!AK24&lt;=Hoja1!$D$8,IF('Tabla de posibilidad HI'!AK24&lt;=Hoja1!$D$7,IF('Tabla de posibilidad Requisitos'!AK24=1,IF('Tabla de posibilidad Localizaci'!AK24=1,IF('Tabla de posibilidad Agencia'!AK24=1,1,0),0),0),0),0)</f>
        <v>0</v>
      </c>
      <c r="AL24">
        <f ca="1">IF('Tabla de posibilidad HG'!AL24&lt;=Hoja1!$D$8,IF('Tabla de posibilidad HI'!AL24&lt;=Hoja1!$D$7,IF('Tabla de posibilidad Requisitos'!AL24=1,IF('Tabla de posibilidad Localizaci'!AL24=1,IF('Tabla de posibilidad Agencia'!AL24=1,1,0),0),0),0),0)</f>
        <v>0</v>
      </c>
      <c r="AM24">
        <f ca="1">IF('Tabla de posibilidad HG'!AM24&lt;=Hoja1!$D$8,IF('Tabla de posibilidad HI'!AM24&lt;=Hoja1!$D$7,IF('Tabla de posibilidad Requisitos'!AM24=1,IF('Tabla de posibilidad Localizaci'!AM24=1,IF('Tabla de posibilidad Agencia'!AM24=1,1,0),0),0),0),0)</f>
        <v>0</v>
      </c>
      <c r="AN24">
        <f ca="1">IF('Tabla de posibilidad HG'!AN24&lt;=Hoja1!$D$8,IF('Tabla de posibilidad HI'!AN24&lt;=Hoja1!$D$7,IF('Tabla de posibilidad Requisitos'!AN24=1,IF('Tabla de posibilidad Localizaci'!AN24=1,IF('Tabla de posibilidad Agencia'!AN24=1,1,0),0),0),0),0)</f>
        <v>0</v>
      </c>
      <c r="AO24">
        <f ca="1">IF('Tabla de posibilidad HG'!AO24&lt;=Hoja1!$D$8,IF('Tabla de posibilidad HI'!AO24&lt;=Hoja1!$D$7,IF('Tabla de posibilidad Requisitos'!AO24=1,IF('Tabla de posibilidad Localizaci'!AO24=1,IF('Tabla de posibilidad Agencia'!AO24=1,1,0),0),0),0),0)</f>
        <v>0</v>
      </c>
      <c r="AP24">
        <f ca="1">IF('Tabla de posibilidad HG'!AP24&lt;=Hoja1!$D$8,IF('Tabla de posibilidad HI'!AP24&lt;=Hoja1!$D$7,IF('Tabla de posibilidad Requisitos'!AP24=1,IF('Tabla de posibilidad Localizaci'!AP24=1,IF('Tabla de posibilidad Agencia'!AP24=1,1,0),0),0),0),0)</f>
        <v>0</v>
      </c>
      <c r="AQ24">
        <f ca="1">IF('Tabla de posibilidad HG'!AQ24&lt;=Hoja1!$D$8,IF('Tabla de posibilidad HI'!AQ24&lt;=Hoja1!$D$7,IF('Tabla de posibilidad Requisitos'!AQ24=1,IF('Tabla de posibilidad Localizaci'!AQ24=1,IF('Tabla de posibilidad Agencia'!AQ24=1,1,0),0),0),0),0)</f>
        <v>0</v>
      </c>
      <c r="AR24">
        <f ca="1">IF('Tabla de posibilidad HG'!AR24&lt;=Hoja1!$D$8,IF('Tabla de posibilidad HI'!AR24&lt;=Hoja1!$D$7,IF('Tabla de posibilidad Requisitos'!AR24=1,IF('Tabla de posibilidad Localizaci'!AR24=1,IF('Tabla de posibilidad Agencia'!AR24=1,1,0),0),0),0),0)</f>
        <v>0</v>
      </c>
      <c r="AS24">
        <f ca="1">IF('Tabla de posibilidad HG'!AS24&lt;=Hoja1!$D$8,IF('Tabla de posibilidad HI'!AS24&lt;=Hoja1!$D$7,IF('Tabla de posibilidad Requisitos'!AS24=1,IF('Tabla de posibilidad Localizaci'!AS24=1,IF('Tabla de posibilidad Agencia'!AS24=1,1,0),0),0),0),0)</f>
        <v>0</v>
      </c>
      <c r="AT24">
        <f ca="1">IF('Tabla de posibilidad HG'!AT24&lt;=Hoja1!$D$8,IF('Tabla de posibilidad HI'!AT24&lt;=Hoja1!$D$7,IF('Tabla de posibilidad Requisitos'!AT24=1,IF('Tabla de posibilidad Localizaci'!AT24=1,IF('Tabla de posibilidad Agencia'!AT24=1,1,0),0),0),0),0)</f>
        <v>0</v>
      </c>
      <c r="AU24">
        <f ca="1">IF('Tabla de posibilidad HG'!AU24&lt;=Hoja1!$D$8,IF('Tabla de posibilidad HI'!AU24&lt;=Hoja1!$D$7,IF('Tabla de posibilidad Requisitos'!AU24=1,IF('Tabla de posibilidad Localizaci'!AU24=1,IF('Tabla de posibilidad Agencia'!AU24=1,1,0),0),0),0),0)</f>
        <v>0</v>
      </c>
      <c r="AV24">
        <f ca="1">IF('Tabla de posibilidad HG'!AV24&lt;=Hoja1!$D$8,IF('Tabla de posibilidad HI'!AV24&lt;=Hoja1!$D$7,IF('Tabla de posibilidad Requisitos'!AV24=1,IF('Tabla de posibilidad Localizaci'!AV24=1,IF('Tabla de posibilidad Agencia'!AV24=1,1,0),0),0),0),0)</f>
        <v>0</v>
      </c>
      <c r="AW24">
        <f ca="1">IF('Tabla de posibilidad HG'!AW24&lt;=Hoja1!$D$8,IF('Tabla de posibilidad HI'!AW24&lt;=Hoja1!$D$7,IF('Tabla de posibilidad Requisitos'!AW24=1,IF('Tabla de posibilidad Localizaci'!AW24=1,IF('Tabla de posibilidad Agencia'!AW24=1,1,0),0),0),0),0)</f>
        <v>0</v>
      </c>
      <c r="AX24">
        <f ca="1">IF('Tabla de posibilidad HG'!AX24&lt;=Hoja1!$D$8,IF('Tabla de posibilidad HI'!AX24&lt;=Hoja1!$D$7,IF('Tabla de posibilidad Requisitos'!AX24=1,IF('Tabla de posibilidad Localizaci'!AX24=1,IF('Tabla de posibilidad Agencia'!AX24=1,1,0),0),0),0),0)</f>
        <v>0</v>
      </c>
      <c r="AY24">
        <f ca="1">IF('Tabla de posibilidad HG'!AY24&lt;=Hoja1!$D$8,IF('Tabla de posibilidad HI'!AY24&lt;=Hoja1!$D$7,IF('Tabla de posibilidad Requisitos'!AY24=1,IF('Tabla de posibilidad Localizaci'!AY24=1,IF('Tabla de posibilidad Agencia'!AY24=1,1,0),0),0),0),0)</f>
        <v>0</v>
      </c>
      <c r="AZ24">
        <f ca="1">IF('Tabla de posibilidad HG'!AZ24&lt;=Hoja1!$D$8,IF('Tabla de posibilidad HI'!AZ24&lt;=Hoja1!$D$7,IF('Tabla de posibilidad Requisitos'!AZ24=1,IF('Tabla de posibilidad Localizaci'!AZ24=1,IF('Tabla de posibilidad Agencia'!AZ24=1,1,0),0),0),0),0)</f>
        <v>0</v>
      </c>
      <c r="BA24">
        <f ca="1">IF('Tabla de posibilidad HG'!BA24&lt;=Hoja1!$D$8,IF('Tabla de posibilidad HI'!BA24&lt;=Hoja1!$D$7,IF('Tabla de posibilidad Requisitos'!BA24=1,IF('Tabla de posibilidad Localizaci'!BA24=1,IF('Tabla de posibilidad Agencia'!BA24=1,1,0),0),0),0),0)</f>
        <v>0</v>
      </c>
      <c r="BB24">
        <f ca="1">IF('Tabla de posibilidad HG'!BB24&lt;=Hoja1!$D$8,IF('Tabla de posibilidad HI'!BB24&lt;=Hoja1!$D$7,IF('Tabla de posibilidad Requisitos'!BB24=1,IF('Tabla de posibilidad Localizaci'!BB24=1,IF('Tabla de posibilidad Agencia'!BB24=1,1,0),0),0),0),0)</f>
        <v>0</v>
      </c>
      <c r="BC24">
        <f ca="1">IF('Tabla de posibilidad HG'!BC24&lt;=Hoja1!$D$8,IF('Tabla de posibilidad HI'!BC24&lt;=Hoja1!$D$7,IF('Tabla de posibilidad Requisitos'!BC24=1,IF('Tabla de posibilidad Localizaci'!BC24=1,IF('Tabla de posibilidad Agencia'!BC24=1,1,0),0),0),0),0)</f>
        <v>0</v>
      </c>
      <c r="BD24">
        <f ca="1">IF('Tabla de posibilidad HG'!BD24&lt;=Hoja1!$D$8,IF('Tabla de posibilidad HI'!BD24&lt;=Hoja1!$D$7,IF('Tabla de posibilidad Requisitos'!BD24=1,IF('Tabla de posibilidad Localizaci'!BD24=1,IF('Tabla de posibilidad Agencia'!BD24=1,1,0),0),0),0),0)</f>
        <v>0</v>
      </c>
      <c r="BE24">
        <f ca="1">IF('Tabla de posibilidad HG'!BE24&lt;=Hoja1!$D$8,IF('Tabla de posibilidad HI'!BE24&lt;=Hoja1!$D$7,IF('Tabla de posibilidad Requisitos'!BE24=1,IF('Tabla de posibilidad Localizaci'!BE24=1,IF('Tabla de posibilidad Agencia'!BE24=1,1,0),0),0),0),0)</f>
        <v>0</v>
      </c>
      <c r="BF24">
        <f ca="1">IF('Tabla de posibilidad HG'!BF24&lt;=Hoja1!$D$8,IF('Tabla de posibilidad HI'!BF24&lt;=Hoja1!$D$7,IF('Tabla de posibilidad Requisitos'!BF24=1,IF('Tabla de posibilidad Localizaci'!BF24=1,IF('Tabla de posibilidad Agencia'!BF24=1,1,0),0),0),0),0)</f>
        <v>0</v>
      </c>
      <c r="BG24">
        <f ca="1">IF('Tabla de posibilidad HG'!BG24&lt;=Hoja1!$D$8,IF('Tabla de posibilidad HI'!BG24&lt;=Hoja1!$D$7,IF('Tabla de posibilidad Requisitos'!BG24=1,IF('Tabla de posibilidad Localizaci'!BG24=1,IF('Tabla de posibilidad Agencia'!BG24=1,1,0),0),0),0),0)</f>
        <v>0</v>
      </c>
      <c r="BH24">
        <f ca="1">IF('Tabla de posibilidad HG'!BH24&lt;=Hoja1!$D$8,IF('Tabla de posibilidad HI'!BH24&lt;=Hoja1!$D$7,IF('Tabla de posibilidad Requisitos'!BH24=1,IF('Tabla de posibilidad Localizaci'!BH24=1,IF('Tabla de posibilidad Agencia'!BH24=1,1,0),0),0),0),0)</f>
        <v>0</v>
      </c>
      <c r="BI24">
        <f ca="1">IF('Tabla de posibilidad HG'!BI24&lt;=Hoja1!$D$8,IF('Tabla de posibilidad HI'!BI24&lt;=Hoja1!$D$7,IF('Tabla de posibilidad Requisitos'!BI24=1,IF('Tabla de posibilidad Localizaci'!BI24=1,IF('Tabla de posibilidad Agencia'!BI24=1,1,0),0),0),0),0)</f>
        <v>0</v>
      </c>
    </row>
    <row r="25" spans="1:61" x14ac:dyDescent="0.25">
      <c r="A25" t="s">
        <v>101</v>
      </c>
      <c r="C25">
        <f ca="1">IF('Tabla de posibilidad HG'!C25&lt;=Hoja1!$D$8,IF('Tabla de posibilidad HI'!C25&lt;=Hoja1!$D$7,IF('Tabla de posibilidad Requisitos'!C25=1,IF('Tabla de posibilidad Localizaci'!C25=1,IF('Tabla de posibilidad Agencia'!C25=1,1,0),0),0),0),0)</f>
        <v>0</v>
      </c>
      <c r="D25">
        <f ca="1">IF('Tabla de posibilidad HG'!D25&lt;=Hoja1!$D$8,IF('Tabla de posibilidad HI'!D25&lt;=Hoja1!$D$7,IF('Tabla de posibilidad Requisitos'!D25=1,IF('Tabla de posibilidad Localizaci'!D25=1,IF('Tabla de posibilidad Agencia'!D25=1,1,0),0),0),0),0)</f>
        <v>0</v>
      </c>
      <c r="E25">
        <f ca="1">IF('Tabla de posibilidad HG'!E25&lt;=Hoja1!$D$8,IF('Tabla de posibilidad HI'!E25&lt;=Hoja1!$D$7,IF('Tabla de posibilidad Requisitos'!E25=1,IF('Tabla de posibilidad Localizaci'!E25=1,IF('Tabla de posibilidad Agencia'!E25=1,1,0),0),0),0),0)</f>
        <v>0</v>
      </c>
      <c r="F25">
        <f ca="1">IF('Tabla de posibilidad HG'!F25&lt;=Hoja1!$D$8,IF('Tabla de posibilidad HI'!F25&lt;=Hoja1!$D$7,IF('Tabla de posibilidad Requisitos'!F25=1,IF('Tabla de posibilidad Localizaci'!F25=1,IF('Tabla de posibilidad Agencia'!F25=1,1,0),0),0),0),0)</f>
        <v>0</v>
      </c>
      <c r="G25">
        <f ca="1">IF('Tabla de posibilidad HG'!G25&lt;=Hoja1!$D$8,IF('Tabla de posibilidad HI'!G25&lt;=Hoja1!$D$7,IF('Tabla de posibilidad Requisitos'!G25=1,IF('Tabla de posibilidad Localizaci'!G25=1,IF('Tabla de posibilidad Agencia'!G25=1,1,0),0),0),0),0)</f>
        <v>0</v>
      </c>
      <c r="H25">
        <f ca="1">IF('Tabla de posibilidad HG'!H25&lt;=Hoja1!$D$8,IF('Tabla de posibilidad HI'!H25&lt;=Hoja1!$D$7,IF('Tabla de posibilidad Requisitos'!H25=1,IF('Tabla de posibilidad Localizaci'!H25=1,IF('Tabla de posibilidad Agencia'!H25=1,1,0),0),0),0),0)</f>
        <v>0</v>
      </c>
      <c r="I25">
        <f ca="1">IF('Tabla de posibilidad HG'!I25&lt;=Hoja1!$D$8,IF('Tabla de posibilidad HI'!I25&lt;=Hoja1!$D$7,IF('Tabla de posibilidad Requisitos'!I25=1,IF('Tabla de posibilidad Localizaci'!I25=1,IF('Tabla de posibilidad Agencia'!I25=1,1,0),0),0),0),0)</f>
        <v>0</v>
      </c>
      <c r="J25">
        <f ca="1">IF('Tabla de posibilidad HG'!J25&lt;=Hoja1!$D$8,IF('Tabla de posibilidad HI'!J25&lt;=Hoja1!$D$7,IF('Tabla de posibilidad Requisitos'!J25=1,IF('Tabla de posibilidad Localizaci'!J25=1,IF('Tabla de posibilidad Agencia'!J25=1,1,0),0),0),0),0)</f>
        <v>0</v>
      </c>
      <c r="K25">
        <f ca="1">IF('Tabla de posibilidad HG'!K25&lt;=Hoja1!$D$8,IF('Tabla de posibilidad HI'!K25&lt;=Hoja1!$D$7,IF('Tabla de posibilidad Requisitos'!K25=1,IF('Tabla de posibilidad Localizaci'!K25=1,IF('Tabla de posibilidad Agencia'!K25=1,1,0),0),0),0),0)</f>
        <v>0</v>
      </c>
      <c r="L25">
        <f ca="1">IF('Tabla de posibilidad HG'!L25&lt;=Hoja1!$D$8,IF('Tabla de posibilidad HI'!L25&lt;=Hoja1!$D$7,IF('Tabla de posibilidad Requisitos'!L25=1,IF('Tabla de posibilidad Localizaci'!L25=1,IF('Tabla de posibilidad Agencia'!L25=1,1,0),0),0),0),0)</f>
        <v>0</v>
      </c>
      <c r="M25">
        <f ca="1">IF('Tabla de posibilidad HG'!M25&lt;=Hoja1!$D$8,IF('Tabla de posibilidad HI'!M25&lt;=Hoja1!$D$7,IF('Tabla de posibilidad Requisitos'!M25=1,IF('Tabla de posibilidad Localizaci'!M25=1,IF('Tabla de posibilidad Agencia'!M25=1,1,0),0),0),0),0)</f>
        <v>0</v>
      </c>
      <c r="N25">
        <f ca="1">IF('Tabla de posibilidad HG'!N25&lt;=Hoja1!$D$8,IF('Tabla de posibilidad HI'!N25&lt;=Hoja1!$D$7,IF('Tabla de posibilidad Requisitos'!N25=1,IF('Tabla de posibilidad Localizaci'!N25=1,IF('Tabla de posibilidad Agencia'!N25=1,1,0),0),0),0),0)</f>
        <v>0</v>
      </c>
      <c r="O25">
        <f ca="1">IF('Tabla de posibilidad HG'!O25&lt;=Hoja1!$D$8,IF('Tabla de posibilidad HI'!O25&lt;=Hoja1!$D$7,IF('Tabla de posibilidad Requisitos'!O25=1,IF('Tabla de posibilidad Localizaci'!O25=1,IF('Tabla de posibilidad Agencia'!O25=1,1,0),0),0),0),0)</f>
        <v>0</v>
      </c>
      <c r="P25">
        <f ca="1">IF('Tabla de posibilidad HG'!P25&lt;=Hoja1!$D$8,IF('Tabla de posibilidad HI'!P25&lt;=Hoja1!$D$7,IF('Tabla de posibilidad Requisitos'!P25=1,IF('Tabla de posibilidad Localizaci'!P25=1,IF('Tabla de posibilidad Agencia'!P25=1,1,0),0),0),0),0)</f>
        <v>0</v>
      </c>
      <c r="Q25">
        <f ca="1">IF('Tabla de posibilidad HG'!Q25&lt;=Hoja1!$D$8,IF('Tabla de posibilidad HI'!Q25&lt;=Hoja1!$D$7,IF('Tabla de posibilidad Requisitos'!Q25=1,IF('Tabla de posibilidad Localizaci'!Q25=1,IF('Tabla de posibilidad Agencia'!Q25=1,1,0),0),0),0),0)</f>
        <v>0</v>
      </c>
      <c r="R25">
        <f ca="1">IF('Tabla de posibilidad HG'!R25&lt;=Hoja1!$D$8,IF('Tabla de posibilidad HI'!R25&lt;=Hoja1!$D$7,IF('Tabla de posibilidad Requisitos'!R25=1,IF('Tabla de posibilidad Localizaci'!R25=1,IF('Tabla de posibilidad Agencia'!R25=1,1,0),0),0),0),0)</f>
        <v>0</v>
      </c>
      <c r="S25">
        <f ca="1">IF('Tabla de posibilidad HG'!S25&lt;=Hoja1!$D$8,IF('Tabla de posibilidad HI'!S25&lt;=Hoja1!$D$7,IF('Tabla de posibilidad Requisitos'!S25=1,IF('Tabla de posibilidad Localizaci'!S25=1,IF('Tabla de posibilidad Agencia'!S25=1,1,0),0),0),0),0)</f>
        <v>0</v>
      </c>
      <c r="T25">
        <f ca="1">IF('Tabla de posibilidad HG'!T25&lt;=Hoja1!$D$8,IF('Tabla de posibilidad HI'!T25&lt;=Hoja1!$D$7,IF('Tabla de posibilidad Requisitos'!T25=1,IF('Tabla de posibilidad Localizaci'!T25=1,IF('Tabla de posibilidad Agencia'!T25=1,1,0),0),0),0),0)</f>
        <v>0</v>
      </c>
      <c r="U25">
        <f ca="1">IF('Tabla de posibilidad HG'!U25&lt;=Hoja1!$D$8,IF('Tabla de posibilidad HI'!U25&lt;=Hoja1!$D$7,IF('Tabla de posibilidad Requisitos'!U25=1,IF('Tabla de posibilidad Localizaci'!U25=1,IF('Tabla de posibilidad Agencia'!U25=1,1,0),0),0),0),0)</f>
        <v>0</v>
      </c>
      <c r="V25">
        <f ca="1">IF('Tabla de posibilidad HG'!V25&lt;=Hoja1!$D$8,IF('Tabla de posibilidad HI'!V25&lt;=Hoja1!$D$7,IF('Tabla de posibilidad Requisitos'!V25=1,IF('Tabla de posibilidad Localizaci'!V25=1,IF('Tabla de posibilidad Agencia'!V25=1,1,0),0),0),0),0)</f>
        <v>0</v>
      </c>
      <c r="W25">
        <f ca="1">IF('Tabla de posibilidad HG'!W25&lt;=Hoja1!$D$8,IF('Tabla de posibilidad HI'!W25&lt;=Hoja1!$D$7,IF('Tabla de posibilidad Requisitos'!W25=1,IF('Tabla de posibilidad Localizaci'!W25=1,IF('Tabla de posibilidad Agencia'!W25=1,1,0),0),0),0),0)</f>
        <v>0</v>
      </c>
      <c r="X25">
        <f ca="1">IF('Tabla de posibilidad HG'!X25&lt;=Hoja1!$D$8,IF('Tabla de posibilidad HI'!X25&lt;=Hoja1!$D$7,IF('Tabla de posibilidad Requisitos'!X25=1,IF('Tabla de posibilidad Localizaci'!X25=1,IF('Tabla de posibilidad Agencia'!X25=1,1,0),0),0),0),0)</f>
        <v>0</v>
      </c>
      <c r="Y25">
        <f ca="1">IF('Tabla de posibilidad HG'!Y25&lt;=Hoja1!$D$8,IF('Tabla de posibilidad HI'!Y25&lt;=Hoja1!$D$7,IF('Tabla de posibilidad Requisitos'!Y25=1,IF('Tabla de posibilidad Localizaci'!Y25=1,IF('Tabla de posibilidad Agencia'!Y25=1,1,0),0),0),0),0)</f>
        <v>0</v>
      </c>
      <c r="Z25">
        <f ca="1">IF('Tabla de posibilidad HG'!Z25&lt;=Hoja1!$D$8,IF('Tabla de posibilidad HI'!Z25&lt;=Hoja1!$D$7,IF('Tabla de posibilidad Requisitos'!Z25=1,IF('Tabla de posibilidad Localizaci'!Z25=1,IF('Tabla de posibilidad Agencia'!Z25=1,1,0),0),0),0),0)</f>
        <v>0</v>
      </c>
      <c r="AA25">
        <f ca="1">IF('Tabla de posibilidad HG'!AA25&lt;=Hoja1!$D$8,IF('Tabla de posibilidad HI'!AA25&lt;=Hoja1!$D$7,IF('Tabla de posibilidad Requisitos'!AA25=1,IF('Tabla de posibilidad Localizaci'!AA25=1,IF('Tabla de posibilidad Agencia'!AA25=1,1,0),0),0),0),0)</f>
        <v>0</v>
      </c>
      <c r="AB25">
        <f ca="1">IF('Tabla de posibilidad HG'!AB25&lt;=Hoja1!$D$8,IF('Tabla de posibilidad HI'!AB25&lt;=Hoja1!$D$7,IF('Tabla de posibilidad Requisitos'!AB25=1,IF('Tabla de posibilidad Localizaci'!AB25=1,IF('Tabla de posibilidad Agencia'!AB25=1,1,0),0),0),0),0)</f>
        <v>0</v>
      </c>
      <c r="AC25">
        <f ca="1">IF('Tabla de posibilidad HG'!AC25&lt;=Hoja1!$D$8,IF('Tabla de posibilidad HI'!AC25&lt;=Hoja1!$D$7,IF('Tabla de posibilidad Requisitos'!AC25=1,IF('Tabla de posibilidad Localizaci'!AC25=1,IF('Tabla de posibilidad Agencia'!AC25=1,1,0),0),0),0),0)</f>
        <v>0</v>
      </c>
      <c r="AD25">
        <f ca="1">IF('Tabla de posibilidad HG'!AD25&lt;=Hoja1!$D$8,IF('Tabla de posibilidad HI'!AD25&lt;=Hoja1!$D$7,IF('Tabla de posibilidad Requisitos'!AD25=1,IF('Tabla de posibilidad Localizaci'!AD25=1,IF('Tabla de posibilidad Agencia'!AD25=1,1,0),0),0),0),0)</f>
        <v>0</v>
      </c>
      <c r="AE25">
        <f ca="1">IF('Tabla de posibilidad HG'!AE25&lt;=Hoja1!$D$8,IF('Tabla de posibilidad HI'!AE25&lt;=Hoja1!$D$7,IF('Tabla de posibilidad Requisitos'!AE25=1,IF('Tabla de posibilidad Localizaci'!AE25=1,IF('Tabla de posibilidad Agencia'!AE25=1,1,0),0),0),0),0)</f>
        <v>0</v>
      </c>
      <c r="AF25">
        <f ca="1">IF('Tabla de posibilidad HG'!AF25&lt;=Hoja1!$D$8,IF('Tabla de posibilidad HI'!AF25&lt;=Hoja1!$D$7,IF('Tabla de posibilidad Requisitos'!AF25=1,IF('Tabla de posibilidad Localizaci'!AF25=1,IF('Tabla de posibilidad Agencia'!AF25=1,1,0),0),0),0),0)</f>
        <v>0</v>
      </c>
      <c r="AG25">
        <f ca="1">IF('Tabla de posibilidad HG'!AG25&lt;=Hoja1!$D$8,IF('Tabla de posibilidad HI'!AG25&lt;=Hoja1!$D$7,IF('Tabla de posibilidad Requisitos'!AG25=1,IF('Tabla de posibilidad Localizaci'!AG25=1,IF('Tabla de posibilidad Agencia'!AG25=1,1,0),0),0),0),0)</f>
        <v>0</v>
      </c>
      <c r="AH25">
        <f ca="1">IF('Tabla de posibilidad HG'!AH25&lt;=Hoja1!$D$8,IF('Tabla de posibilidad HI'!AH25&lt;=Hoja1!$D$7,IF('Tabla de posibilidad Requisitos'!AH25=1,IF('Tabla de posibilidad Localizaci'!AH25=1,IF('Tabla de posibilidad Agencia'!AH25=1,1,0),0),0),0),0)</f>
        <v>0</v>
      </c>
      <c r="AI25">
        <f ca="1">IF('Tabla de posibilidad HG'!AI25&lt;=Hoja1!$D$8,IF('Tabla de posibilidad HI'!AI25&lt;=Hoja1!$D$7,IF('Tabla de posibilidad Requisitos'!AI25=1,IF('Tabla de posibilidad Localizaci'!AI25=1,IF('Tabla de posibilidad Agencia'!AI25=1,1,0),0),0),0),0)</f>
        <v>0</v>
      </c>
      <c r="AJ25">
        <f ca="1">IF('Tabla de posibilidad HG'!AJ25&lt;=Hoja1!$D$8,IF('Tabla de posibilidad HI'!AJ25&lt;=Hoja1!$D$7,IF('Tabla de posibilidad Requisitos'!AJ25=1,IF('Tabla de posibilidad Localizaci'!AJ25=1,IF('Tabla de posibilidad Agencia'!AJ25=1,1,0),0),0),0),0)</f>
        <v>0</v>
      </c>
      <c r="AK25">
        <f ca="1">IF('Tabla de posibilidad HG'!AK25&lt;=Hoja1!$D$8,IF('Tabla de posibilidad HI'!AK25&lt;=Hoja1!$D$7,IF('Tabla de posibilidad Requisitos'!AK25=1,IF('Tabla de posibilidad Localizaci'!AK25=1,IF('Tabla de posibilidad Agencia'!AK25=1,1,0),0),0),0),0)</f>
        <v>0</v>
      </c>
      <c r="AL25">
        <f ca="1">IF('Tabla de posibilidad HG'!AL25&lt;=Hoja1!$D$8,IF('Tabla de posibilidad HI'!AL25&lt;=Hoja1!$D$7,IF('Tabla de posibilidad Requisitos'!AL25=1,IF('Tabla de posibilidad Localizaci'!AL25=1,IF('Tabla de posibilidad Agencia'!AL25=1,1,0),0),0),0),0)</f>
        <v>0</v>
      </c>
      <c r="AM25">
        <f ca="1">IF('Tabla de posibilidad HG'!AM25&lt;=Hoja1!$D$8,IF('Tabla de posibilidad HI'!AM25&lt;=Hoja1!$D$7,IF('Tabla de posibilidad Requisitos'!AM25=1,IF('Tabla de posibilidad Localizaci'!AM25=1,IF('Tabla de posibilidad Agencia'!AM25=1,1,0),0),0),0),0)</f>
        <v>0</v>
      </c>
      <c r="AN25">
        <f ca="1">IF('Tabla de posibilidad HG'!AN25&lt;=Hoja1!$D$8,IF('Tabla de posibilidad HI'!AN25&lt;=Hoja1!$D$7,IF('Tabla de posibilidad Requisitos'!AN25=1,IF('Tabla de posibilidad Localizaci'!AN25=1,IF('Tabla de posibilidad Agencia'!AN25=1,1,0),0),0),0),0)</f>
        <v>0</v>
      </c>
      <c r="AO25">
        <f ca="1">IF('Tabla de posibilidad HG'!AO25&lt;=Hoja1!$D$8,IF('Tabla de posibilidad HI'!AO25&lt;=Hoja1!$D$7,IF('Tabla de posibilidad Requisitos'!AO25=1,IF('Tabla de posibilidad Localizaci'!AO25=1,IF('Tabla de posibilidad Agencia'!AO25=1,1,0),0),0),0),0)</f>
        <v>0</v>
      </c>
      <c r="AP25">
        <f ca="1">IF('Tabla de posibilidad HG'!AP25&lt;=Hoja1!$D$8,IF('Tabla de posibilidad HI'!AP25&lt;=Hoja1!$D$7,IF('Tabla de posibilidad Requisitos'!AP25=1,IF('Tabla de posibilidad Localizaci'!AP25=1,IF('Tabla de posibilidad Agencia'!AP25=1,1,0),0),0),0),0)</f>
        <v>0</v>
      </c>
      <c r="AQ25">
        <f ca="1">IF('Tabla de posibilidad HG'!AQ25&lt;=Hoja1!$D$8,IF('Tabla de posibilidad HI'!AQ25&lt;=Hoja1!$D$7,IF('Tabla de posibilidad Requisitos'!AQ25=1,IF('Tabla de posibilidad Localizaci'!AQ25=1,IF('Tabla de posibilidad Agencia'!AQ25=1,1,0),0),0),0),0)</f>
        <v>0</v>
      </c>
      <c r="AR25">
        <f ca="1">IF('Tabla de posibilidad HG'!AR25&lt;=Hoja1!$D$8,IF('Tabla de posibilidad HI'!AR25&lt;=Hoja1!$D$7,IF('Tabla de posibilidad Requisitos'!AR25=1,IF('Tabla de posibilidad Localizaci'!AR25=1,IF('Tabla de posibilidad Agencia'!AR25=1,1,0),0),0),0),0)</f>
        <v>0</v>
      </c>
      <c r="AS25">
        <f ca="1">IF('Tabla de posibilidad HG'!AS25&lt;=Hoja1!$D$8,IF('Tabla de posibilidad HI'!AS25&lt;=Hoja1!$D$7,IF('Tabla de posibilidad Requisitos'!AS25=1,IF('Tabla de posibilidad Localizaci'!AS25=1,IF('Tabla de posibilidad Agencia'!AS25=1,1,0),0),0),0),0)</f>
        <v>0</v>
      </c>
      <c r="AT25">
        <f ca="1">IF('Tabla de posibilidad HG'!AT25&lt;=Hoja1!$D$8,IF('Tabla de posibilidad HI'!AT25&lt;=Hoja1!$D$7,IF('Tabla de posibilidad Requisitos'!AT25=1,IF('Tabla de posibilidad Localizaci'!AT25=1,IF('Tabla de posibilidad Agencia'!AT25=1,1,0),0),0),0),0)</f>
        <v>0</v>
      </c>
      <c r="AU25">
        <f ca="1">IF('Tabla de posibilidad HG'!AU25&lt;=Hoja1!$D$8,IF('Tabla de posibilidad HI'!AU25&lt;=Hoja1!$D$7,IF('Tabla de posibilidad Requisitos'!AU25=1,IF('Tabla de posibilidad Localizaci'!AU25=1,IF('Tabla de posibilidad Agencia'!AU25=1,1,0),0),0),0),0)</f>
        <v>0</v>
      </c>
      <c r="AV25">
        <f ca="1">IF('Tabla de posibilidad HG'!AV25&lt;=Hoja1!$D$8,IF('Tabla de posibilidad HI'!AV25&lt;=Hoja1!$D$7,IF('Tabla de posibilidad Requisitos'!AV25=1,IF('Tabla de posibilidad Localizaci'!AV25=1,IF('Tabla de posibilidad Agencia'!AV25=1,1,0),0),0),0),0)</f>
        <v>0</v>
      </c>
      <c r="AW25">
        <f ca="1">IF('Tabla de posibilidad HG'!AW25&lt;=Hoja1!$D$8,IF('Tabla de posibilidad HI'!AW25&lt;=Hoja1!$D$7,IF('Tabla de posibilidad Requisitos'!AW25=1,IF('Tabla de posibilidad Localizaci'!AW25=1,IF('Tabla de posibilidad Agencia'!AW25=1,1,0),0),0),0),0)</f>
        <v>0</v>
      </c>
      <c r="AX25">
        <f ca="1">IF('Tabla de posibilidad HG'!AX25&lt;=Hoja1!$D$8,IF('Tabla de posibilidad HI'!AX25&lt;=Hoja1!$D$7,IF('Tabla de posibilidad Requisitos'!AX25=1,IF('Tabla de posibilidad Localizaci'!AX25=1,IF('Tabla de posibilidad Agencia'!AX25=1,1,0),0),0),0),0)</f>
        <v>0</v>
      </c>
      <c r="AY25">
        <f ca="1">IF('Tabla de posibilidad HG'!AY25&lt;=Hoja1!$D$8,IF('Tabla de posibilidad HI'!AY25&lt;=Hoja1!$D$7,IF('Tabla de posibilidad Requisitos'!AY25=1,IF('Tabla de posibilidad Localizaci'!AY25=1,IF('Tabla de posibilidad Agencia'!AY25=1,1,0),0),0),0),0)</f>
        <v>0</v>
      </c>
      <c r="AZ25">
        <f ca="1">IF('Tabla de posibilidad HG'!AZ25&lt;=Hoja1!$D$8,IF('Tabla de posibilidad HI'!AZ25&lt;=Hoja1!$D$7,IF('Tabla de posibilidad Requisitos'!AZ25=1,IF('Tabla de posibilidad Localizaci'!AZ25=1,IF('Tabla de posibilidad Agencia'!AZ25=1,1,0),0),0),0),0)</f>
        <v>0</v>
      </c>
      <c r="BA25">
        <f ca="1">IF('Tabla de posibilidad HG'!BA25&lt;=Hoja1!$D$8,IF('Tabla de posibilidad HI'!BA25&lt;=Hoja1!$D$7,IF('Tabla de posibilidad Requisitos'!BA25=1,IF('Tabla de posibilidad Localizaci'!BA25=1,IF('Tabla de posibilidad Agencia'!BA25=1,1,0),0),0),0),0)</f>
        <v>0</v>
      </c>
      <c r="BB25">
        <f ca="1">IF('Tabla de posibilidad HG'!BB25&lt;=Hoja1!$D$8,IF('Tabla de posibilidad HI'!BB25&lt;=Hoja1!$D$7,IF('Tabla de posibilidad Requisitos'!BB25=1,IF('Tabla de posibilidad Localizaci'!BB25=1,IF('Tabla de posibilidad Agencia'!BB25=1,1,0),0),0),0),0)</f>
        <v>0</v>
      </c>
      <c r="BC25">
        <f ca="1">IF('Tabla de posibilidad HG'!BC25&lt;=Hoja1!$D$8,IF('Tabla de posibilidad HI'!BC25&lt;=Hoja1!$D$7,IF('Tabla de posibilidad Requisitos'!BC25=1,IF('Tabla de posibilidad Localizaci'!BC25=1,IF('Tabla de posibilidad Agencia'!BC25=1,1,0),0),0),0),0)</f>
        <v>0</v>
      </c>
      <c r="BD25">
        <f ca="1">IF('Tabla de posibilidad HG'!BD25&lt;=Hoja1!$D$8,IF('Tabla de posibilidad HI'!BD25&lt;=Hoja1!$D$7,IF('Tabla de posibilidad Requisitos'!BD25=1,IF('Tabla de posibilidad Localizaci'!BD25=1,IF('Tabla de posibilidad Agencia'!BD25=1,1,0),0),0),0),0)</f>
        <v>0</v>
      </c>
      <c r="BE25">
        <f ca="1">IF('Tabla de posibilidad HG'!BE25&lt;=Hoja1!$D$8,IF('Tabla de posibilidad HI'!BE25&lt;=Hoja1!$D$7,IF('Tabla de posibilidad Requisitos'!BE25=1,IF('Tabla de posibilidad Localizaci'!BE25=1,IF('Tabla de posibilidad Agencia'!BE25=1,1,0),0),0),0),0)</f>
        <v>0</v>
      </c>
      <c r="BF25">
        <f ca="1">IF('Tabla de posibilidad HG'!BF25&lt;=Hoja1!$D$8,IF('Tabla de posibilidad HI'!BF25&lt;=Hoja1!$D$7,IF('Tabla de posibilidad Requisitos'!BF25=1,IF('Tabla de posibilidad Localizaci'!BF25=1,IF('Tabla de posibilidad Agencia'!BF25=1,1,0),0),0),0),0)</f>
        <v>0</v>
      </c>
      <c r="BG25">
        <f ca="1">IF('Tabla de posibilidad HG'!BG25&lt;=Hoja1!$D$8,IF('Tabla de posibilidad HI'!BG25&lt;=Hoja1!$D$7,IF('Tabla de posibilidad Requisitos'!BG25=1,IF('Tabla de posibilidad Localizaci'!BG25=1,IF('Tabla de posibilidad Agencia'!BG25=1,1,0),0),0),0),0)</f>
        <v>0</v>
      </c>
      <c r="BH25">
        <f ca="1">IF('Tabla de posibilidad HG'!BH25&lt;=Hoja1!$D$8,IF('Tabla de posibilidad HI'!BH25&lt;=Hoja1!$D$7,IF('Tabla de posibilidad Requisitos'!BH25=1,IF('Tabla de posibilidad Localizaci'!BH25=1,IF('Tabla de posibilidad Agencia'!BH25=1,1,0),0),0),0),0)</f>
        <v>0</v>
      </c>
      <c r="BI25">
        <f ca="1">IF('Tabla de posibilidad HG'!BI25&lt;=Hoja1!$D$8,IF('Tabla de posibilidad HI'!BI25&lt;=Hoja1!$D$7,IF('Tabla de posibilidad Requisitos'!BI25=1,IF('Tabla de posibilidad Localizaci'!BI25=1,IF('Tabla de posibilidad Agencia'!BI25=1,1,0),0),0),0),0)</f>
        <v>0</v>
      </c>
    </row>
    <row r="26" spans="1:61" x14ac:dyDescent="0.25">
      <c r="A26" t="s">
        <v>102</v>
      </c>
      <c r="C26">
        <f ca="1">IF('Tabla de posibilidad HG'!C26&lt;=Hoja1!$D$8,IF('Tabla de posibilidad HI'!C26&lt;=Hoja1!$D$7,IF('Tabla de posibilidad Requisitos'!C26=1,IF('Tabla de posibilidad Localizaci'!C26=1,IF('Tabla de posibilidad Agencia'!C26=1,1,0),0),0),0),0)</f>
        <v>0</v>
      </c>
      <c r="D26">
        <f ca="1">IF('Tabla de posibilidad HG'!D26&lt;=Hoja1!$D$8,IF('Tabla de posibilidad HI'!D26&lt;=Hoja1!$D$7,IF('Tabla de posibilidad Requisitos'!D26=1,IF('Tabla de posibilidad Localizaci'!D26=1,IF('Tabla de posibilidad Agencia'!D26=1,1,0),0),0),0),0)</f>
        <v>0</v>
      </c>
      <c r="E26">
        <f ca="1">IF('Tabla de posibilidad HG'!E26&lt;=Hoja1!$D$8,IF('Tabla de posibilidad HI'!E26&lt;=Hoja1!$D$7,IF('Tabla de posibilidad Requisitos'!E26=1,IF('Tabla de posibilidad Localizaci'!E26=1,IF('Tabla de posibilidad Agencia'!E26=1,1,0),0),0),0),0)</f>
        <v>0</v>
      </c>
      <c r="F26">
        <f ca="1">IF('Tabla de posibilidad HG'!F26&lt;=Hoja1!$D$8,IF('Tabla de posibilidad HI'!F26&lt;=Hoja1!$D$7,IF('Tabla de posibilidad Requisitos'!F26=1,IF('Tabla de posibilidad Localizaci'!F26=1,IF('Tabla de posibilidad Agencia'!F26=1,1,0),0),0),0),0)</f>
        <v>0</v>
      </c>
      <c r="G26">
        <f ca="1">IF('Tabla de posibilidad HG'!G26&lt;=Hoja1!$D$8,IF('Tabla de posibilidad HI'!G26&lt;=Hoja1!$D$7,IF('Tabla de posibilidad Requisitos'!G26=1,IF('Tabla de posibilidad Localizaci'!G26=1,IF('Tabla de posibilidad Agencia'!G26=1,1,0),0),0),0),0)</f>
        <v>0</v>
      </c>
      <c r="H26">
        <f ca="1">IF('Tabla de posibilidad HG'!H26&lt;=Hoja1!$D$8,IF('Tabla de posibilidad HI'!H26&lt;=Hoja1!$D$7,IF('Tabla de posibilidad Requisitos'!H26=1,IF('Tabla de posibilidad Localizaci'!H26=1,IF('Tabla de posibilidad Agencia'!H26=1,1,0),0),0),0),0)</f>
        <v>0</v>
      </c>
      <c r="I26">
        <f ca="1">IF('Tabla de posibilidad HG'!I26&lt;=Hoja1!$D$8,IF('Tabla de posibilidad HI'!I26&lt;=Hoja1!$D$7,IF('Tabla de posibilidad Requisitos'!I26=1,IF('Tabla de posibilidad Localizaci'!I26=1,IF('Tabla de posibilidad Agencia'!I26=1,1,0),0),0),0),0)</f>
        <v>0</v>
      </c>
      <c r="J26">
        <f ca="1">IF('Tabla de posibilidad HG'!J26&lt;=Hoja1!$D$8,IF('Tabla de posibilidad HI'!J26&lt;=Hoja1!$D$7,IF('Tabla de posibilidad Requisitos'!J26=1,IF('Tabla de posibilidad Localizaci'!J26=1,IF('Tabla de posibilidad Agencia'!J26=1,1,0),0),0),0),0)</f>
        <v>0</v>
      </c>
      <c r="K26">
        <f ca="1">IF('Tabla de posibilidad HG'!K26&lt;=Hoja1!$D$8,IF('Tabla de posibilidad HI'!K26&lt;=Hoja1!$D$7,IF('Tabla de posibilidad Requisitos'!K26=1,IF('Tabla de posibilidad Localizaci'!K26=1,IF('Tabla de posibilidad Agencia'!K26=1,1,0),0),0),0),0)</f>
        <v>0</v>
      </c>
      <c r="L26">
        <f ca="1">IF('Tabla de posibilidad HG'!L26&lt;=Hoja1!$D$8,IF('Tabla de posibilidad HI'!L26&lt;=Hoja1!$D$7,IF('Tabla de posibilidad Requisitos'!L26=1,IF('Tabla de posibilidad Localizaci'!L26=1,IF('Tabla de posibilidad Agencia'!L26=1,1,0),0),0),0),0)</f>
        <v>0</v>
      </c>
      <c r="M26">
        <f ca="1">IF('Tabla de posibilidad HG'!M26&lt;=Hoja1!$D$8,IF('Tabla de posibilidad HI'!M26&lt;=Hoja1!$D$7,IF('Tabla de posibilidad Requisitos'!M26=1,IF('Tabla de posibilidad Localizaci'!M26=1,IF('Tabla de posibilidad Agencia'!M26=1,1,0),0),0),0),0)</f>
        <v>0</v>
      </c>
      <c r="N26">
        <f ca="1">IF('Tabla de posibilidad HG'!N26&lt;=Hoja1!$D$8,IF('Tabla de posibilidad HI'!N26&lt;=Hoja1!$D$7,IF('Tabla de posibilidad Requisitos'!N26=1,IF('Tabla de posibilidad Localizaci'!N26=1,IF('Tabla de posibilidad Agencia'!N26=1,1,0),0),0),0),0)</f>
        <v>0</v>
      </c>
      <c r="O26">
        <f ca="1">IF('Tabla de posibilidad HG'!O26&lt;=Hoja1!$D$8,IF('Tabla de posibilidad HI'!O26&lt;=Hoja1!$D$7,IF('Tabla de posibilidad Requisitos'!O26=1,IF('Tabla de posibilidad Localizaci'!O26=1,IF('Tabla de posibilidad Agencia'!O26=1,1,0),0),0),0),0)</f>
        <v>0</v>
      </c>
      <c r="P26">
        <f ca="1">IF('Tabla de posibilidad HG'!P26&lt;=Hoja1!$D$8,IF('Tabla de posibilidad HI'!P26&lt;=Hoja1!$D$7,IF('Tabla de posibilidad Requisitos'!P26=1,IF('Tabla de posibilidad Localizaci'!P26=1,IF('Tabla de posibilidad Agencia'!P26=1,1,0),0),0),0),0)</f>
        <v>0</v>
      </c>
      <c r="Q26">
        <f ca="1">IF('Tabla de posibilidad HG'!Q26&lt;=Hoja1!$D$8,IF('Tabla de posibilidad HI'!Q26&lt;=Hoja1!$D$7,IF('Tabla de posibilidad Requisitos'!Q26=1,IF('Tabla de posibilidad Localizaci'!Q26=1,IF('Tabla de posibilidad Agencia'!Q26=1,1,0),0),0),0),0)</f>
        <v>0</v>
      </c>
      <c r="R26">
        <f ca="1">IF('Tabla de posibilidad HG'!R26&lt;=Hoja1!$D$8,IF('Tabla de posibilidad HI'!R26&lt;=Hoja1!$D$7,IF('Tabla de posibilidad Requisitos'!R26=1,IF('Tabla de posibilidad Localizaci'!R26=1,IF('Tabla de posibilidad Agencia'!R26=1,1,0),0),0),0),0)</f>
        <v>0</v>
      </c>
      <c r="S26">
        <f ca="1">IF('Tabla de posibilidad HG'!S26&lt;=Hoja1!$D$8,IF('Tabla de posibilidad HI'!S26&lt;=Hoja1!$D$7,IF('Tabla de posibilidad Requisitos'!S26=1,IF('Tabla de posibilidad Localizaci'!S26=1,IF('Tabla de posibilidad Agencia'!S26=1,1,0),0),0),0),0)</f>
        <v>0</v>
      </c>
      <c r="T26">
        <f ca="1">IF('Tabla de posibilidad HG'!T26&lt;=Hoja1!$D$8,IF('Tabla de posibilidad HI'!T26&lt;=Hoja1!$D$7,IF('Tabla de posibilidad Requisitos'!T26=1,IF('Tabla de posibilidad Localizaci'!T26=1,IF('Tabla de posibilidad Agencia'!T26=1,1,0),0),0),0),0)</f>
        <v>0</v>
      </c>
      <c r="U26">
        <f ca="1">IF('Tabla de posibilidad HG'!U26&lt;=Hoja1!$D$8,IF('Tabla de posibilidad HI'!U26&lt;=Hoja1!$D$7,IF('Tabla de posibilidad Requisitos'!U26=1,IF('Tabla de posibilidad Localizaci'!U26=1,IF('Tabla de posibilidad Agencia'!U26=1,1,0),0),0),0),0)</f>
        <v>0</v>
      </c>
      <c r="V26">
        <f ca="1">IF('Tabla de posibilidad HG'!V26&lt;=Hoja1!$D$8,IF('Tabla de posibilidad HI'!V26&lt;=Hoja1!$D$7,IF('Tabla de posibilidad Requisitos'!V26=1,IF('Tabla de posibilidad Localizaci'!V26=1,IF('Tabla de posibilidad Agencia'!V26=1,1,0),0),0),0),0)</f>
        <v>0</v>
      </c>
      <c r="W26">
        <f ca="1">IF('Tabla de posibilidad HG'!W26&lt;=Hoja1!$D$8,IF('Tabla de posibilidad HI'!W26&lt;=Hoja1!$D$7,IF('Tabla de posibilidad Requisitos'!W26=1,IF('Tabla de posibilidad Localizaci'!W26=1,IF('Tabla de posibilidad Agencia'!W26=1,1,0),0),0),0),0)</f>
        <v>0</v>
      </c>
      <c r="X26">
        <f ca="1">IF('Tabla de posibilidad HG'!X26&lt;=Hoja1!$D$8,IF('Tabla de posibilidad HI'!X26&lt;=Hoja1!$D$7,IF('Tabla de posibilidad Requisitos'!X26=1,IF('Tabla de posibilidad Localizaci'!X26=1,IF('Tabla de posibilidad Agencia'!X26=1,1,0),0),0),0),0)</f>
        <v>0</v>
      </c>
      <c r="Y26">
        <f ca="1">IF('Tabla de posibilidad HG'!Y26&lt;=Hoja1!$D$8,IF('Tabla de posibilidad HI'!Y26&lt;=Hoja1!$D$7,IF('Tabla de posibilidad Requisitos'!Y26=1,IF('Tabla de posibilidad Localizaci'!Y26=1,IF('Tabla de posibilidad Agencia'!Y26=1,1,0),0),0),0),0)</f>
        <v>0</v>
      </c>
      <c r="Z26">
        <f ca="1">IF('Tabla de posibilidad HG'!Z26&lt;=Hoja1!$D$8,IF('Tabla de posibilidad HI'!Z26&lt;=Hoja1!$D$7,IF('Tabla de posibilidad Requisitos'!Z26=1,IF('Tabla de posibilidad Localizaci'!Z26=1,IF('Tabla de posibilidad Agencia'!Z26=1,1,0),0),0),0),0)</f>
        <v>0</v>
      </c>
      <c r="AA26">
        <f ca="1">IF('Tabla de posibilidad HG'!AA26&lt;=Hoja1!$D$8,IF('Tabla de posibilidad HI'!AA26&lt;=Hoja1!$D$7,IF('Tabla de posibilidad Requisitos'!AA26=1,IF('Tabla de posibilidad Localizaci'!AA26=1,IF('Tabla de posibilidad Agencia'!AA26=1,1,0),0),0),0),0)</f>
        <v>0</v>
      </c>
      <c r="AB26">
        <f ca="1">IF('Tabla de posibilidad HG'!AB26&lt;=Hoja1!$D$8,IF('Tabla de posibilidad HI'!AB26&lt;=Hoja1!$D$7,IF('Tabla de posibilidad Requisitos'!AB26=1,IF('Tabla de posibilidad Localizaci'!AB26=1,IF('Tabla de posibilidad Agencia'!AB26=1,1,0),0),0),0),0)</f>
        <v>0</v>
      </c>
      <c r="AC26">
        <f ca="1">IF('Tabla de posibilidad HG'!AC26&lt;=Hoja1!$D$8,IF('Tabla de posibilidad HI'!AC26&lt;=Hoja1!$D$7,IF('Tabla de posibilidad Requisitos'!AC26=1,IF('Tabla de posibilidad Localizaci'!AC26=1,IF('Tabla de posibilidad Agencia'!AC26=1,1,0),0),0),0),0)</f>
        <v>0</v>
      </c>
      <c r="AD26">
        <f ca="1">IF('Tabla de posibilidad HG'!AD26&lt;=Hoja1!$D$8,IF('Tabla de posibilidad HI'!AD26&lt;=Hoja1!$D$7,IF('Tabla de posibilidad Requisitos'!AD26=1,IF('Tabla de posibilidad Localizaci'!AD26=1,IF('Tabla de posibilidad Agencia'!AD26=1,1,0),0),0),0),0)</f>
        <v>0</v>
      </c>
      <c r="AE26">
        <f ca="1">IF('Tabla de posibilidad HG'!AE26&lt;=Hoja1!$D$8,IF('Tabla de posibilidad HI'!AE26&lt;=Hoja1!$D$7,IF('Tabla de posibilidad Requisitos'!AE26=1,IF('Tabla de posibilidad Localizaci'!AE26=1,IF('Tabla de posibilidad Agencia'!AE26=1,1,0),0),0),0),0)</f>
        <v>0</v>
      </c>
      <c r="AF26">
        <f ca="1">IF('Tabla de posibilidad HG'!AF26&lt;=Hoja1!$D$8,IF('Tabla de posibilidad HI'!AF26&lt;=Hoja1!$D$7,IF('Tabla de posibilidad Requisitos'!AF26=1,IF('Tabla de posibilidad Localizaci'!AF26=1,IF('Tabla de posibilidad Agencia'!AF26=1,1,0),0),0),0),0)</f>
        <v>0</v>
      </c>
      <c r="AG26">
        <f ca="1">IF('Tabla de posibilidad HG'!AG26&lt;=Hoja1!$D$8,IF('Tabla de posibilidad HI'!AG26&lt;=Hoja1!$D$7,IF('Tabla de posibilidad Requisitos'!AG26=1,IF('Tabla de posibilidad Localizaci'!AG26=1,IF('Tabla de posibilidad Agencia'!AG26=1,1,0),0),0),0),0)</f>
        <v>0</v>
      </c>
      <c r="AH26">
        <f ca="1">IF('Tabla de posibilidad HG'!AH26&lt;=Hoja1!$D$8,IF('Tabla de posibilidad HI'!AH26&lt;=Hoja1!$D$7,IF('Tabla de posibilidad Requisitos'!AH26=1,IF('Tabla de posibilidad Localizaci'!AH26=1,IF('Tabla de posibilidad Agencia'!AH26=1,1,0),0),0),0),0)</f>
        <v>0</v>
      </c>
      <c r="AI26">
        <f ca="1">IF('Tabla de posibilidad HG'!AI26&lt;=Hoja1!$D$8,IF('Tabla de posibilidad HI'!AI26&lt;=Hoja1!$D$7,IF('Tabla de posibilidad Requisitos'!AI26=1,IF('Tabla de posibilidad Localizaci'!AI26=1,IF('Tabla de posibilidad Agencia'!AI26=1,1,0),0),0),0),0)</f>
        <v>0</v>
      </c>
      <c r="AJ26">
        <f ca="1">IF('Tabla de posibilidad HG'!AJ26&lt;=Hoja1!$D$8,IF('Tabla de posibilidad HI'!AJ26&lt;=Hoja1!$D$7,IF('Tabla de posibilidad Requisitos'!AJ26=1,IF('Tabla de posibilidad Localizaci'!AJ26=1,IF('Tabla de posibilidad Agencia'!AJ26=1,1,0),0),0),0),0)</f>
        <v>0</v>
      </c>
      <c r="AK26">
        <f ca="1">IF('Tabla de posibilidad HG'!AK26&lt;=Hoja1!$D$8,IF('Tabla de posibilidad HI'!AK26&lt;=Hoja1!$D$7,IF('Tabla de posibilidad Requisitos'!AK26=1,IF('Tabla de posibilidad Localizaci'!AK26=1,IF('Tabla de posibilidad Agencia'!AK26=1,1,0),0),0),0),0)</f>
        <v>0</v>
      </c>
      <c r="AL26">
        <f ca="1">IF('Tabla de posibilidad HG'!AL26&lt;=Hoja1!$D$8,IF('Tabla de posibilidad HI'!AL26&lt;=Hoja1!$D$7,IF('Tabla de posibilidad Requisitos'!AL26=1,IF('Tabla de posibilidad Localizaci'!AL26=1,IF('Tabla de posibilidad Agencia'!AL26=1,1,0),0),0),0),0)</f>
        <v>0</v>
      </c>
      <c r="AM26">
        <f ca="1">IF('Tabla de posibilidad HG'!AM26&lt;=Hoja1!$D$8,IF('Tabla de posibilidad HI'!AM26&lt;=Hoja1!$D$7,IF('Tabla de posibilidad Requisitos'!AM26=1,IF('Tabla de posibilidad Localizaci'!AM26=1,IF('Tabla de posibilidad Agencia'!AM26=1,1,0),0),0),0),0)</f>
        <v>0</v>
      </c>
      <c r="AN26">
        <f ca="1">IF('Tabla de posibilidad HG'!AN26&lt;=Hoja1!$D$8,IF('Tabla de posibilidad HI'!AN26&lt;=Hoja1!$D$7,IF('Tabla de posibilidad Requisitos'!AN26=1,IF('Tabla de posibilidad Localizaci'!AN26=1,IF('Tabla de posibilidad Agencia'!AN26=1,1,0),0),0),0),0)</f>
        <v>0</v>
      </c>
      <c r="AO26">
        <f ca="1">IF('Tabla de posibilidad HG'!AO26&lt;=Hoja1!$D$8,IF('Tabla de posibilidad HI'!AO26&lt;=Hoja1!$D$7,IF('Tabla de posibilidad Requisitos'!AO26=1,IF('Tabla de posibilidad Localizaci'!AO26=1,IF('Tabla de posibilidad Agencia'!AO26=1,1,0),0),0),0),0)</f>
        <v>0</v>
      </c>
      <c r="AP26">
        <f ca="1">IF('Tabla de posibilidad HG'!AP26&lt;=Hoja1!$D$8,IF('Tabla de posibilidad HI'!AP26&lt;=Hoja1!$D$7,IF('Tabla de posibilidad Requisitos'!AP26=1,IF('Tabla de posibilidad Localizaci'!AP26=1,IF('Tabla de posibilidad Agencia'!AP26=1,1,0),0),0),0),0)</f>
        <v>0</v>
      </c>
      <c r="AQ26">
        <f ca="1">IF('Tabla de posibilidad HG'!AQ26&lt;=Hoja1!$D$8,IF('Tabla de posibilidad HI'!AQ26&lt;=Hoja1!$D$7,IF('Tabla de posibilidad Requisitos'!AQ26=1,IF('Tabla de posibilidad Localizaci'!AQ26=1,IF('Tabla de posibilidad Agencia'!AQ26=1,1,0),0),0),0),0)</f>
        <v>0</v>
      </c>
      <c r="AR26">
        <f ca="1">IF('Tabla de posibilidad HG'!AR26&lt;=Hoja1!$D$8,IF('Tabla de posibilidad HI'!AR26&lt;=Hoja1!$D$7,IF('Tabla de posibilidad Requisitos'!AR26=1,IF('Tabla de posibilidad Localizaci'!AR26=1,IF('Tabla de posibilidad Agencia'!AR26=1,1,0),0),0),0),0)</f>
        <v>0</v>
      </c>
      <c r="AS26">
        <f ca="1">IF('Tabla de posibilidad HG'!AS26&lt;=Hoja1!$D$8,IF('Tabla de posibilidad HI'!AS26&lt;=Hoja1!$D$7,IF('Tabla de posibilidad Requisitos'!AS26=1,IF('Tabla de posibilidad Localizaci'!AS26=1,IF('Tabla de posibilidad Agencia'!AS26=1,1,0),0),0),0),0)</f>
        <v>0</v>
      </c>
      <c r="AT26">
        <f ca="1">IF('Tabla de posibilidad HG'!AT26&lt;=Hoja1!$D$8,IF('Tabla de posibilidad HI'!AT26&lt;=Hoja1!$D$7,IF('Tabla de posibilidad Requisitos'!AT26=1,IF('Tabla de posibilidad Localizaci'!AT26=1,IF('Tabla de posibilidad Agencia'!AT26=1,1,0),0),0),0),0)</f>
        <v>0</v>
      </c>
      <c r="AU26">
        <f ca="1">IF('Tabla de posibilidad HG'!AU26&lt;=Hoja1!$D$8,IF('Tabla de posibilidad HI'!AU26&lt;=Hoja1!$D$7,IF('Tabla de posibilidad Requisitos'!AU26=1,IF('Tabla de posibilidad Localizaci'!AU26=1,IF('Tabla de posibilidad Agencia'!AU26=1,1,0),0),0),0),0)</f>
        <v>0</v>
      </c>
      <c r="AV26">
        <f ca="1">IF('Tabla de posibilidad HG'!AV26&lt;=Hoja1!$D$8,IF('Tabla de posibilidad HI'!AV26&lt;=Hoja1!$D$7,IF('Tabla de posibilidad Requisitos'!AV26=1,IF('Tabla de posibilidad Localizaci'!AV26=1,IF('Tabla de posibilidad Agencia'!AV26=1,1,0),0),0),0),0)</f>
        <v>0</v>
      </c>
      <c r="AW26">
        <f ca="1">IF('Tabla de posibilidad HG'!AW26&lt;=Hoja1!$D$8,IF('Tabla de posibilidad HI'!AW26&lt;=Hoja1!$D$7,IF('Tabla de posibilidad Requisitos'!AW26=1,IF('Tabla de posibilidad Localizaci'!AW26=1,IF('Tabla de posibilidad Agencia'!AW26=1,1,0),0),0),0),0)</f>
        <v>0</v>
      </c>
      <c r="AX26">
        <f ca="1">IF('Tabla de posibilidad HG'!AX26&lt;=Hoja1!$D$8,IF('Tabla de posibilidad HI'!AX26&lt;=Hoja1!$D$7,IF('Tabla de posibilidad Requisitos'!AX26=1,IF('Tabla de posibilidad Localizaci'!AX26=1,IF('Tabla de posibilidad Agencia'!AX26=1,1,0),0),0),0),0)</f>
        <v>0</v>
      </c>
      <c r="AY26">
        <f ca="1">IF('Tabla de posibilidad HG'!AY26&lt;=Hoja1!$D$8,IF('Tabla de posibilidad HI'!AY26&lt;=Hoja1!$D$7,IF('Tabla de posibilidad Requisitos'!AY26=1,IF('Tabla de posibilidad Localizaci'!AY26=1,IF('Tabla de posibilidad Agencia'!AY26=1,1,0),0),0),0),0)</f>
        <v>0</v>
      </c>
      <c r="AZ26">
        <f ca="1">IF('Tabla de posibilidad HG'!AZ26&lt;=Hoja1!$D$8,IF('Tabla de posibilidad HI'!AZ26&lt;=Hoja1!$D$7,IF('Tabla de posibilidad Requisitos'!AZ26=1,IF('Tabla de posibilidad Localizaci'!AZ26=1,IF('Tabla de posibilidad Agencia'!AZ26=1,1,0),0),0),0),0)</f>
        <v>0</v>
      </c>
      <c r="BA26">
        <f ca="1">IF('Tabla de posibilidad HG'!BA26&lt;=Hoja1!$D$8,IF('Tabla de posibilidad HI'!BA26&lt;=Hoja1!$D$7,IF('Tabla de posibilidad Requisitos'!BA26=1,IF('Tabla de posibilidad Localizaci'!BA26=1,IF('Tabla de posibilidad Agencia'!BA26=1,1,0),0),0),0),0)</f>
        <v>0</v>
      </c>
      <c r="BB26">
        <f ca="1">IF('Tabla de posibilidad HG'!BB26&lt;=Hoja1!$D$8,IF('Tabla de posibilidad HI'!BB26&lt;=Hoja1!$D$7,IF('Tabla de posibilidad Requisitos'!BB26=1,IF('Tabla de posibilidad Localizaci'!BB26=1,IF('Tabla de posibilidad Agencia'!BB26=1,1,0),0),0),0),0)</f>
        <v>0</v>
      </c>
      <c r="BC26">
        <f ca="1">IF('Tabla de posibilidad HG'!BC26&lt;=Hoja1!$D$8,IF('Tabla de posibilidad HI'!BC26&lt;=Hoja1!$D$7,IF('Tabla de posibilidad Requisitos'!BC26=1,IF('Tabla de posibilidad Localizaci'!BC26=1,IF('Tabla de posibilidad Agencia'!BC26=1,1,0),0),0),0),0)</f>
        <v>0</v>
      </c>
      <c r="BD26">
        <f ca="1">IF('Tabla de posibilidad HG'!BD26&lt;=Hoja1!$D$8,IF('Tabla de posibilidad HI'!BD26&lt;=Hoja1!$D$7,IF('Tabla de posibilidad Requisitos'!BD26=1,IF('Tabla de posibilidad Localizaci'!BD26=1,IF('Tabla de posibilidad Agencia'!BD26=1,1,0),0),0),0),0)</f>
        <v>0</v>
      </c>
      <c r="BE26">
        <f ca="1">IF('Tabla de posibilidad HG'!BE26&lt;=Hoja1!$D$8,IF('Tabla de posibilidad HI'!BE26&lt;=Hoja1!$D$7,IF('Tabla de posibilidad Requisitos'!BE26=1,IF('Tabla de posibilidad Localizaci'!BE26=1,IF('Tabla de posibilidad Agencia'!BE26=1,1,0),0),0),0),0)</f>
        <v>0</v>
      </c>
      <c r="BF26">
        <f ca="1">IF('Tabla de posibilidad HG'!BF26&lt;=Hoja1!$D$8,IF('Tabla de posibilidad HI'!BF26&lt;=Hoja1!$D$7,IF('Tabla de posibilidad Requisitos'!BF26=1,IF('Tabla de posibilidad Localizaci'!BF26=1,IF('Tabla de posibilidad Agencia'!BF26=1,1,0),0),0),0),0)</f>
        <v>0</v>
      </c>
      <c r="BG26">
        <f ca="1">IF('Tabla de posibilidad HG'!BG26&lt;=Hoja1!$D$8,IF('Tabla de posibilidad HI'!BG26&lt;=Hoja1!$D$7,IF('Tabla de posibilidad Requisitos'!BG26=1,IF('Tabla de posibilidad Localizaci'!BG26=1,IF('Tabla de posibilidad Agencia'!BG26=1,1,0),0),0),0),0)</f>
        <v>0</v>
      </c>
      <c r="BH26">
        <f ca="1">IF('Tabla de posibilidad HG'!BH26&lt;=Hoja1!$D$8,IF('Tabla de posibilidad HI'!BH26&lt;=Hoja1!$D$7,IF('Tabla de posibilidad Requisitos'!BH26=1,IF('Tabla de posibilidad Localizaci'!BH26=1,IF('Tabla de posibilidad Agencia'!BH26=1,1,0),0),0),0),0)</f>
        <v>0</v>
      </c>
      <c r="BI26">
        <f ca="1">IF('Tabla de posibilidad HG'!BI26&lt;=Hoja1!$D$8,IF('Tabla de posibilidad HI'!BI26&lt;=Hoja1!$D$7,IF('Tabla de posibilidad Requisitos'!BI26=1,IF('Tabla de posibilidad Localizaci'!BI26=1,IF('Tabla de posibilidad Agencia'!BI26=1,1,0),0),0),0),0)</f>
        <v>0</v>
      </c>
    </row>
    <row r="27" spans="1:61" x14ac:dyDescent="0.25">
      <c r="A27" t="s">
        <v>103</v>
      </c>
      <c r="C27">
        <f ca="1">IF('Tabla de posibilidad HG'!C27&lt;=Hoja1!$D$8,IF('Tabla de posibilidad HI'!C27&lt;=Hoja1!$D$7,IF('Tabla de posibilidad Requisitos'!C27=1,IF('Tabla de posibilidad Localizaci'!C27=1,IF('Tabla de posibilidad Agencia'!C27=1,1,0),0),0),0),0)</f>
        <v>0</v>
      </c>
      <c r="D27">
        <f ca="1">IF('Tabla de posibilidad HG'!D27&lt;=Hoja1!$D$8,IF('Tabla de posibilidad HI'!D27&lt;=Hoja1!$D$7,IF('Tabla de posibilidad Requisitos'!D27=1,IF('Tabla de posibilidad Localizaci'!D27=1,IF('Tabla de posibilidad Agencia'!D27=1,1,0),0),0),0),0)</f>
        <v>0</v>
      </c>
      <c r="E27">
        <f ca="1">IF('Tabla de posibilidad HG'!E27&lt;=Hoja1!$D$8,IF('Tabla de posibilidad HI'!E27&lt;=Hoja1!$D$7,IF('Tabla de posibilidad Requisitos'!E27=1,IF('Tabla de posibilidad Localizaci'!E27=1,IF('Tabla de posibilidad Agencia'!E27=1,1,0),0),0),0),0)</f>
        <v>0</v>
      </c>
      <c r="F27">
        <f ca="1">IF('Tabla de posibilidad HG'!F27&lt;=Hoja1!$D$8,IF('Tabla de posibilidad HI'!F27&lt;=Hoja1!$D$7,IF('Tabla de posibilidad Requisitos'!F27=1,IF('Tabla de posibilidad Localizaci'!F27=1,IF('Tabla de posibilidad Agencia'!F27=1,1,0),0),0),0),0)</f>
        <v>0</v>
      </c>
      <c r="G27">
        <f ca="1">IF('Tabla de posibilidad HG'!G27&lt;=Hoja1!$D$8,IF('Tabla de posibilidad HI'!G27&lt;=Hoja1!$D$7,IF('Tabla de posibilidad Requisitos'!G27=1,IF('Tabla de posibilidad Localizaci'!G27=1,IF('Tabla de posibilidad Agencia'!G27=1,1,0),0),0),0),0)</f>
        <v>0</v>
      </c>
      <c r="H27">
        <f ca="1">IF('Tabla de posibilidad HG'!H27&lt;=Hoja1!$D$8,IF('Tabla de posibilidad HI'!H27&lt;=Hoja1!$D$7,IF('Tabla de posibilidad Requisitos'!H27=1,IF('Tabla de posibilidad Localizaci'!H27=1,IF('Tabla de posibilidad Agencia'!H27=1,1,0),0),0),0),0)</f>
        <v>0</v>
      </c>
      <c r="I27">
        <f ca="1">IF('Tabla de posibilidad HG'!I27&lt;=Hoja1!$D$8,IF('Tabla de posibilidad HI'!I27&lt;=Hoja1!$D$7,IF('Tabla de posibilidad Requisitos'!I27=1,IF('Tabla de posibilidad Localizaci'!I27=1,IF('Tabla de posibilidad Agencia'!I27=1,1,0),0),0),0),0)</f>
        <v>0</v>
      </c>
      <c r="J27">
        <f ca="1">IF('Tabla de posibilidad HG'!J27&lt;=Hoja1!$D$8,IF('Tabla de posibilidad HI'!J27&lt;=Hoja1!$D$7,IF('Tabla de posibilidad Requisitos'!J27=1,IF('Tabla de posibilidad Localizaci'!J27=1,IF('Tabla de posibilidad Agencia'!J27=1,1,0),0),0),0),0)</f>
        <v>0</v>
      </c>
      <c r="K27">
        <f ca="1">IF('Tabla de posibilidad HG'!K27&lt;=Hoja1!$D$8,IF('Tabla de posibilidad HI'!K27&lt;=Hoja1!$D$7,IF('Tabla de posibilidad Requisitos'!K27=1,IF('Tabla de posibilidad Localizaci'!K27=1,IF('Tabla de posibilidad Agencia'!K27=1,1,0),0),0),0),0)</f>
        <v>0</v>
      </c>
      <c r="L27">
        <f ca="1">IF('Tabla de posibilidad HG'!L27&lt;=Hoja1!$D$8,IF('Tabla de posibilidad HI'!L27&lt;=Hoja1!$D$7,IF('Tabla de posibilidad Requisitos'!L27=1,IF('Tabla de posibilidad Localizaci'!L27=1,IF('Tabla de posibilidad Agencia'!L27=1,1,0),0),0),0),0)</f>
        <v>0</v>
      </c>
      <c r="M27">
        <f ca="1">IF('Tabla de posibilidad HG'!M27&lt;=Hoja1!$D$8,IF('Tabla de posibilidad HI'!M27&lt;=Hoja1!$D$7,IF('Tabla de posibilidad Requisitos'!M27=1,IF('Tabla de posibilidad Localizaci'!M27=1,IF('Tabla de posibilidad Agencia'!M27=1,1,0),0),0),0),0)</f>
        <v>0</v>
      </c>
      <c r="N27">
        <f ca="1">IF('Tabla de posibilidad HG'!N27&lt;=Hoja1!$D$8,IF('Tabla de posibilidad HI'!N27&lt;=Hoja1!$D$7,IF('Tabla de posibilidad Requisitos'!N27=1,IF('Tabla de posibilidad Localizaci'!N27=1,IF('Tabla de posibilidad Agencia'!N27=1,1,0),0),0),0),0)</f>
        <v>0</v>
      </c>
      <c r="O27">
        <f ca="1">IF('Tabla de posibilidad HG'!O27&lt;=Hoja1!$D$8,IF('Tabla de posibilidad HI'!O27&lt;=Hoja1!$D$7,IF('Tabla de posibilidad Requisitos'!O27=1,IF('Tabla de posibilidad Localizaci'!O27=1,IF('Tabla de posibilidad Agencia'!O27=1,1,0),0),0),0),0)</f>
        <v>0</v>
      </c>
      <c r="P27">
        <f ca="1">IF('Tabla de posibilidad HG'!P27&lt;=Hoja1!$D$8,IF('Tabla de posibilidad HI'!P27&lt;=Hoja1!$D$7,IF('Tabla de posibilidad Requisitos'!P27=1,IF('Tabla de posibilidad Localizaci'!P27=1,IF('Tabla de posibilidad Agencia'!P27=1,1,0),0),0),0),0)</f>
        <v>0</v>
      </c>
      <c r="Q27">
        <f ca="1">IF('Tabla de posibilidad HG'!Q27&lt;=Hoja1!$D$8,IF('Tabla de posibilidad HI'!Q27&lt;=Hoja1!$D$7,IF('Tabla de posibilidad Requisitos'!Q27=1,IF('Tabla de posibilidad Localizaci'!Q27=1,IF('Tabla de posibilidad Agencia'!Q27=1,1,0),0),0),0),0)</f>
        <v>0</v>
      </c>
      <c r="R27">
        <f ca="1">IF('Tabla de posibilidad HG'!R27&lt;=Hoja1!$D$8,IF('Tabla de posibilidad HI'!R27&lt;=Hoja1!$D$7,IF('Tabla de posibilidad Requisitos'!R27=1,IF('Tabla de posibilidad Localizaci'!R27=1,IF('Tabla de posibilidad Agencia'!R27=1,1,0),0),0),0),0)</f>
        <v>0</v>
      </c>
      <c r="S27">
        <f ca="1">IF('Tabla de posibilidad HG'!S27&lt;=Hoja1!$D$8,IF('Tabla de posibilidad HI'!S27&lt;=Hoja1!$D$7,IF('Tabla de posibilidad Requisitos'!S27=1,IF('Tabla de posibilidad Localizaci'!S27=1,IF('Tabla de posibilidad Agencia'!S27=1,1,0),0),0),0),0)</f>
        <v>0</v>
      </c>
      <c r="T27">
        <f ca="1">IF('Tabla de posibilidad HG'!T27&lt;=Hoja1!$D$8,IF('Tabla de posibilidad HI'!T27&lt;=Hoja1!$D$7,IF('Tabla de posibilidad Requisitos'!T27=1,IF('Tabla de posibilidad Localizaci'!T27=1,IF('Tabla de posibilidad Agencia'!T27=1,1,0),0),0),0),0)</f>
        <v>0</v>
      </c>
      <c r="U27">
        <f ca="1">IF('Tabla de posibilidad HG'!U27&lt;=Hoja1!$D$8,IF('Tabla de posibilidad HI'!U27&lt;=Hoja1!$D$7,IF('Tabla de posibilidad Requisitos'!U27=1,IF('Tabla de posibilidad Localizaci'!U27=1,IF('Tabla de posibilidad Agencia'!U27=1,1,0),0),0),0),0)</f>
        <v>0</v>
      </c>
      <c r="V27">
        <f ca="1">IF('Tabla de posibilidad HG'!V27&lt;=Hoja1!$D$8,IF('Tabla de posibilidad HI'!V27&lt;=Hoja1!$D$7,IF('Tabla de posibilidad Requisitos'!V27=1,IF('Tabla de posibilidad Localizaci'!V27=1,IF('Tabla de posibilidad Agencia'!V27=1,1,0),0),0),0),0)</f>
        <v>0</v>
      </c>
      <c r="W27">
        <f ca="1">IF('Tabla de posibilidad HG'!W27&lt;=Hoja1!$D$8,IF('Tabla de posibilidad HI'!W27&lt;=Hoja1!$D$7,IF('Tabla de posibilidad Requisitos'!W27=1,IF('Tabla de posibilidad Localizaci'!W27=1,IF('Tabla de posibilidad Agencia'!W27=1,1,0),0),0),0),0)</f>
        <v>0</v>
      </c>
      <c r="X27">
        <f ca="1">IF('Tabla de posibilidad HG'!X27&lt;=Hoja1!$D$8,IF('Tabla de posibilidad HI'!X27&lt;=Hoja1!$D$7,IF('Tabla de posibilidad Requisitos'!X27=1,IF('Tabla de posibilidad Localizaci'!X27=1,IF('Tabla de posibilidad Agencia'!X27=1,1,0),0),0),0),0)</f>
        <v>0</v>
      </c>
      <c r="Y27">
        <f ca="1">IF('Tabla de posibilidad HG'!Y27&lt;=Hoja1!$D$8,IF('Tabla de posibilidad HI'!Y27&lt;=Hoja1!$D$7,IF('Tabla de posibilidad Requisitos'!Y27=1,IF('Tabla de posibilidad Localizaci'!Y27=1,IF('Tabla de posibilidad Agencia'!Y27=1,1,0),0),0),0),0)</f>
        <v>0</v>
      </c>
      <c r="Z27">
        <f ca="1">IF('Tabla de posibilidad HG'!Z27&lt;=Hoja1!$D$8,IF('Tabla de posibilidad HI'!Z27&lt;=Hoja1!$D$7,IF('Tabla de posibilidad Requisitos'!Z27=1,IF('Tabla de posibilidad Localizaci'!Z27=1,IF('Tabla de posibilidad Agencia'!Z27=1,1,0),0),0),0),0)</f>
        <v>0</v>
      </c>
      <c r="AA27">
        <f ca="1">IF('Tabla de posibilidad HG'!AA27&lt;=Hoja1!$D$8,IF('Tabla de posibilidad HI'!AA27&lt;=Hoja1!$D$7,IF('Tabla de posibilidad Requisitos'!AA27=1,IF('Tabla de posibilidad Localizaci'!AA27=1,IF('Tabla de posibilidad Agencia'!AA27=1,1,0),0),0),0),0)</f>
        <v>0</v>
      </c>
      <c r="AB27">
        <f ca="1">IF('Tabla de posibilidad HG'!AB27&lt;=Hoja1!$D$8,IF('Tabla de posibilidad HI'!AB27&lt;=Hoja1!$D$7,IF('Tabla de posibilidad Requisitos'!AB27=1,IF('Tabla de posibilidad Localizaci'!AB27=1,IF('Tabla de posibilidad Agencia'!AB27=1,1,0),0),0),0),0)</f>
        <v>0</v>
      </c>
      <c r="AC27">
        <f ca="1">IF('Tabla de posibilidad HG'!AC27&lt;=Hoja1!$D$8,IF('Tabla de posibilidad HI'!AC27&lt;=Hoja1!$D$7,IF('Tabla de posibilidad Requisitos'!AC27=1,IF('Tabla de posibilidad Localizaci'!AC27=1,IF('Tabla de posibilidad Agencia'!AC27=1,1,0),0),0),0),0)</f>
        <v>0</v>
      </c>
      <c r="AD27">
        <f ca="1">IF('Tabla de posibilidad HG'!AD27&lt;=Hoja1!$D$8,IF('Tabla de posibilidad HI'!AD27&lt;=Hoja1!$D$7,IF('Tabla de posibilidad Requisitos'!AD27=1,IF('Tabla de posibilidad Localizaci'!AD27=1,IF('Tabla de posibilidad Agencia'!AD27=1,1,0),0),0),0),0)</f>
        <v>0</v>
      </c>
      <c r="AE27">
        <f ca="1">IF('Tabla de posibilidad HG'!AE27&lt;=Hoja1!$D$8,IF('Tabla de posibilidad HI'!AE27&lt;=Hoja1!$D$7,IF('Tabla de posibilidad Requisitos'!AE27=1,IF('Tabla de posibilidad Localizaci'!AE27=1,IF('Tabla de posibilidad Agencia'!AE27=1,1,0),0),0),0),0)</f>
        <v>0</v>
      </c>
      <c r="AF27">
        <f ca="1">IF('Tabla de posibilidad HG'!AF27&lt;=Hoja1!$D$8,IF('Tabla de posibilidad HI'!AF27&lt;=Hoja1!$D$7,IF('Tabla de posibilidad Requisitos'!AF27=1,IF('Tabla de posibilidad Localizaci'!AF27=1,IF('Tabla de posibilidad Agencia'!AF27=1,1,0),0),0),0),0)</f>
        <v>0</v>
      </c>
      <c r="AG27">
        <f ca="1">IF('Tabla de posibilidad HG'!AG27&lt;=Hoja1!$D$8,IF('Tabla de posibilidad HI'!AG27&lt;=Hoja1!$D$7,IF('Tabla de posibilidad Requisitos'!AG27=1,IF('Tabla de posibilidad Localizaci'!AG27=1,IF('Tabla de posibilidad Agencia'!AG27=1,1,0),0),0),0),0)</f>
        <v>0</v>
      </c>
      <c r="AH27">
        <f ca="1">IF('Tabla de posibilidad HG'!AH27&lt;=Hoja1!$D$8,IF('Tabla de posibilidad HI'!AH27&lt;=Hoja1!$D$7,IF('Tabla de posibilidad Requisitos'!AH27=1,IF('Tabla de posibilidad Localizaci'!AH27=1,IF('Tabla de posibilidad Agencia'!AH27=1,1,0),0),0),0),0)</f>
        <v>0</v>
      </c>
      <c r="AI27">
        <f ca="1">IF('Tabla de posibilidad HG'!AI27&lt;=Hoja1!$D$8,IF('Tabla de posibilidad HI'!AI27&lt;=Hoja1!$D$7,IF('Tabla de posibilidad Requisitos'!AI27=1,IF('Tabla de posibilidad Localizaci'!AI27=1,IF('Tabla de posibilidad Agencia'!AI27=1,1,0),0),0),0),0)</f>
        <v>0</v>
      </c>
      <c r="AJ27">
        <f ca="1">IF('Tabla de posibilidad HG'!AJ27&lt;=Hoja1!$D$8,IF('Tabla de posibilidad HI'!AJ27&lt;=Hoja1!$D$7,IF('Tabla de posibilidad Requisitos'!AJ27=1,IF('Tabla de posibilidad Localizaci'!AJ27=1,IF('Tabla de posibilidad Agencia'!AJ27=1,1,0),0),0),0),0)</f>
        <v>0</v>
      </c>
      <c r="AK27">
        <f ca="1">IF('Tabla de posibilidad HG'!AK27&lt;=Hoja1!$D$8,IF('Tabla de posibilidad HI'!AK27&lt;=Hoja1!$D$7,IF('Tabla de posibilidad Requisitos'!AK27=1,IF('Tabla de posibilidad Localizaci'!AK27=1,IF('Tabla de posibilidad Agencia'!AK27=1,1,0),0),0),0),0)</f>
        <v>0</v>
      </c>
      <c r="AL27">
        <f ca="1">IF('Tabla de posibilidad HG'!AL27&lt;=Hoja1!$D$8,IF('Tabla de posibilidad HI'!AL27&lt;=Hoja1!$D$7,IF('Tabla de posibilidad Requisitos'!AL27=1,IF('Tabla de posibilidad Localizaci'!AL27=1,IF('Tabla de posibilidad Agencia'!AL27=1,1,0),0),0),0),0)</f>
        <v>0</v>
      </c>
      <c r="AM27">
        <f ca="1">IF('Tabla de posibilidad HG'!AM27&lt;=Hoja1!$D$8,IF('Tabla de posibilidad HI'!AM27&lt;=Hoja1!$D$7,IF('Tabla de posibilidad Requisitos'!AM27=1,IF('Tabla de posibilidad Localizaci'!AM27=1,IF('Tabla de posibilidad Agencia'!AM27=1,1,0),0),0),0),0)</f>
        <v>0</v>
      </c>
      <c r="AN27">
        <f ca="1">IF('Tabla de posibilidad HG'!AN27&lt;=Hoja1!$D$8,IF('Tabla de posibilidad HI'!AN27&lt;=Hoja1!$D$7,IF('Tabla de posibilidad Requisitos'!AN27=1,IF('Tabla de posibilidad Localizaci'!AN27=1,IF('Tabla de posibilidad Agencia'!AN27=1,1,0),0),0),0),0)</f>
        <v>0</v>
      </c>
      <c r="AO27">
        <f ca="1">IF('Tabla de posibilidad HG'!AO27&lt;=Hoja1!$D$8,IF('Tabla de posibilidad HI'!AO27&lt;=Hoja1!$D$7,IF('Tabla de posibilidad Requisitos'!AO27=1,IF('Tabla de posibilidad Localizaci'!AO27=1,IF('Tabla de posibilidad Agencia'!AO27=1,1,0),0),0),0),0)</f>
        <v>0</v>
      </c>
      <c r="AP27">
        <f ca="1">IF('Tabla de posibilidad HG'!AP27&lt;=Hoja1!$D$8,IF('Tabla de posibilidad HI'!AP27&lt;=Hoja1!$D$7,IF('Tabla de posibilidad Requisitos'!AP27=1,IF('Tabla de posibilidad Localizaci'!AP27=1,IF('Tabla de posibilidad Agencia'!AP27=1,1,0),0),0),0),0)</f>
        <v>0</v>
      </c>
      <c r="AQ27">
        <f ca="1">IF('Tabla de posibilidad HG'!AQ27&lt;=Hoja1!$D$8,IF('Tabla de posibilidad HI'!AQ27&lt;=Hoja1!$D$7,IF('Tabla de posibilidad Requisitos'!AQ27=1,IF('Tabla de posibilidad Localizaci'!AQ27=1,IF('Tabla de posibilidad Agencia'!AQ27=1,1,0),0),0),0),0)</f>
        <v>0</v>
      </c>
      <c r="AR27">
        <f ca="1">IF('Tabla de posibilidad HG'!AR27&lt;=Hoja1!$D$8,IF('Tabla de posibilidad HI'!AR27&lt;=Hoja1!$D$7,IF('Tabla de posibilidad Requisitos'!AR27=1,IF('Tabla de posibilidad Localizaci'!AR27=1,IF('Tabla de posibilidad Agencia'!AR27=1,1,0),0),0),0),0)</f>
        <v>0</v>
      </c>
      <c r="AS27">
        <f ca="1">IF('Tabla de posibilidad HG'!AS27&lt;=Hoja1!$D$8,IF('Tabla de posibilidad HI'!AS27&lt;=Hoja1!$D$7,IF('Tabla de posibilidad Requisitos'!AS27=1,IF('Tabla de posibilidad Localizaci'!AS27=1,IF('Tabla de posibilidad Agencia'!AS27=1,1,0),0),0),0),0)</f>
        <v>0</v>
      </c>
      <c r="AT27">
        <f ca="1">IF('Tabla de posibilidad HG'!AT27&lt;=Hoja1!$D$8,IF('Tabla de posibilidad HI'!AT27&lt;=Hoja1!$D$7,IF('Tabla de posibilidad Requisitos'!AT27=1,IF('Tabla de posibilidad Localizaci'!AT27=1,IF('Tabla de posibilidad Agencia'!AT27=1,1,0),0),0),0),0)</f>
        <v>0</v>
      </c>
      <c r="AU27">
        <f ca="1">IF('Tabla de posibilidad HG'!AU27&lt;=Hoja1!$D$8,IF('Tabla de posibilidad HI'!AU27&lt;=Hoja1!$D$7,IF('Tabla de posibilidad Requisitos'!AU27=1,IF('Tabla de posibilidad Localizaci'!AU27=1,IF('Tabla de posibilidad Agencia'!AU27=1,1,0),0),0),0),0)</f>
        <v>0</v>
      </c>
      <c r="AV27">
        <f ca="1">IF('Tabla de posibilidad HG'!AV27&lt;=Hoja1!$D$8,IF('Tabla de posibilidad HI'!AV27&lt;=Hoja1!$D$7,IF('Tabla de posibilidad Requisitos'!AV27=1,IF('Tabla de posibilidad Localizaci'!AV27=1,IF('Tabla de posibilidad Agencia'!AV27=1,1,0),0),0),0),0)</f>
        <v>0</v>
      </c>
      <c r="AW27">
        <f ca="1">IF('Tabla de posibilidad HG'!AW27&lt;=Hoja1!$D$8,IF('Tabla de posibilidad HI'!AW27&lt;=Hoja1!$D$7,IF('Tabla de posibilidad Requisitos'!AW27=1,IF('Tabla de posibilidad Localizaci'!AW27=1,IF('Tabla de posibilidad Agencia'!AW27=1,1,0),0),0),0),0)</f>
        <v>0</v>
      </c>
      <c r="AX27">
        <f ca="1">IF('Tabla de posibilidad HG'!AX27&lt;=Hoja1!$D$8,IF('Tabla de posibilidad HI'!AX27&lt;=Hoja1!$D$7,IF('Tabla de posibilidad Requisitos'!AX27=1,IF('Tabla de posibilidad Localizaci'!AX27=1,IF('Tabla de posibilidad Agencia'!AX27=1,1,0),0),0),0),0)</f>
        <v>0</v>
      </c>
      <c r="AY27">
        <f ca="1">IF('Tabla de posibilidad HG'!AY27&lt;=Hoja1!$D$8,IF('Tabla de posibilidad HI'!AY27&lt;=Hoja1!$D$7,IF('Tabla de posibilidad Requisitos'!AY27=1,IF('Tabla de posibilidad Localizaci'!AY27=1,IF('Tabla de posibilidad Agencia'!AY27=1,1,0),0),0),0),0)</f>
        <v>0</v>
      </c>
      <c r="AZ27">
        <f ca="1">IF('Tabla de posibilidad HG'!AZ27&lt;=Hoja1!$D$8,IF('Tabla de posibilidad HI'!AZ27&lt;=Hoja1!$D$7,IF('Tabla de posibilidad Requisitos'!AZ27=1,IF('Tabla de posibilidad Localizaci'!AZ27=1,IF('Tabla de posibilidad Agencia'!AZ27=1,1,0),0),0),0),0)</f>
        <v>0</v>
      </c>
      <c r="BA27">
        <f ca="1">IF('Tabla de posibilidad HG'!BA27&lt;=Hoja1!$D$8,IF('Tabla de posibilidad HI'!BA27&lt;=Hoja1!$D$7,IF('Tabla de posibilidad Requisitos'!BA27=1,IF('Tabla de posibilidad Localizaci'!BA27=1,IF('Tabla de posibilidad Agencia'!BA27=1,1,0),0),0),0),0)</f>
        <v>0</v>
      </c>
      <c r="BB27">
        <f ca="1">IF('Tabla de posibilidad HG'!BB27&lt;=Hoja1!$D$8,IF('Tabla de posibilidad HI'!BB27&lt;=Hoja1!$D$7,IF('Tabla de posibilidad Requisitos'!BB27=1,IF('Tabla de posibilidad Localizaci'!BB27=1,IF('Tabla de posibilidad Agencia'!BB27=1,1,0),0),0),0),0)</f>
        <v>0</v>
      </c>
      <c r="BC27">
        <f ca="1">IF('Tabla de posibilidad HG'!BC27&lt;=Hoja1!$D$8,IF('Tabla de posibilidad HI'!BC27&lt;=Hoja1!$D$7,IF('Tabla de posibilidad Requisitos'!BC27=1,IF('Tabla de posibilidad Localizaci'!BC27=1,IF('Tabla de posibilidad Agencia'!BC27=1,1,0),0),0),0),0)</f>
        <v>0</v>
      </c>
      <c r="BD27">
        <f ca="1">IF('Tabla de posibilidad HG'!BD27&lt;=Hoja1!$D$8,IF('Tabla de posibilidad HI'!BD27&lt;=Hoja1!$D$7,IF('Tabla de posibilidad Requisitos'!BD27=1,IF('Tabla de posibilidad Localizaci'!BD27=1,IF('Tabla de posibilidad Agencia'!BD27=1,1,0),0),0),0),0)</f>
        <v>0</v>
      </c>
      <c r="BE27">
        <f ca="1">IF('Tabla de posibilidad HG'!BE27&lt;=Hoja1!$D$8,IF('Tabla de posibilidad HI'!BE27&lt;=Hoja1!$D$7,IF('Tabla de posibilidad Requisitos'!BE27=1,IF('Tabla de posibilidad Localizaci'!BE27=1,IF('Tabla de posibilidad Agencia'!BE27=1,1,0),0),0),0),0)</f>
        <v>0</v>
      </c>
      <c r="BF27">
        <f ca="1">IF('Tabla de posibilidad HG'!BF27&lt;=Hoja1!$D$8,IF('Tabla de posibilidad HI'!BF27&lt;=Hoja1!$D$7,IF('Tabla de posibilidad Requisitos'!BF27=1,IF('Tabla de posibilidad Localizaci'!BF27=1,IF('Tabla de posibilidad Agencia'!BF27=1,1,0),0),0),0),0)</f>
        <v>0</v>
      </c>
      <c r="BG27">
        <f ca="1">IF('Tabla de posibilidad HG'!BG27&lt;=Hoja1!$D$8,IF('Tabla de posibilidad HI'!BG27&lt;=Hoja1!$D$7,IF('Tabla de posibilidad Requisitos'!BG27=1,IF('Tabla de posibilidad Localizaci'!BG27=1,IF('Tabla de posibilidad Agencia'!BG27=1,1,0),0),0),0),0)</f>
        <v>0</v>
      </c>
      <c r="BH27">
        <f ca="1">IF('Tabla de posibilidad HG'!BH27&lt;=Hoja1!$D$8,IF('Tabla de posibilidad HI'!BH27&lt;=Hoja1!$D$7,IF('Tabla de posibilidad Requisitos'!BH27=1,IF('Tabla de posibilidad Localizaci'!BH27=1,IF('Tabla de posibilidad Agencia'!BH27=1,1,0),0),0),0),0)</f>
        <v>0</v>
      </c>
      <c r="BI27">
        <f ca="1">IF('Tabla de posibilidad HG'!BI27&lt;=Hoja1!$D$8,IF('Tabla de posibilidad HI'!BI27&lt;=Hoja1!$D$7,IF('Tabla de posibilidad Requisitos'!BI27=1,IF('Tabla de posibilidad Localizaci'!BI27=1,IF('Tabla de posibilidad Agencia'!BI27=1,1,0),0),0),0),0)</f>
        <v>0</v>
      </c>
    </row>
    <row r="28" spans="1:61" x14ac:dyDescent="0.25">
      <c r="A28" t="s">
        <v>104</v>
      </c>
      <c r="C28">
        <f ca="1">IF('Tabla de posibilidad HG'!C28&lt;=Hoja1!$D$8,IF('Tabla de posibilidad HI'!C28&lt;=Hoja1!$D$7,IF('Tabla de posibilidad Requisitos'!C28=1,IF('Tabla de posibilidad Localizaci'!C28=1,IF('Tabla de posibilidad Agencia'!C28=1,1,0),0),0),0),0)</f>
        <v>0</v>
      </c>
      <c r="D28">
        <f ca="1">IF('Tabla de posibilidad HG'!D28&lt;=Hoja1!$D$8,IF('Tabla de posibilidad HI'!D28&lt;=Hoja1!$D$7,IF('Tabla de posibilidad Requisitos'!D28=1,IF('Tabla de posibilidad Localizaci'!D28=1,IF('Tabla de posibilidad Agencia'!D28=1,1,0),0),0),0),0)</f>
        <v>0</v>
      </c>
      <c r="E28">
        <f ca="1">IF('Tabla de posibilidad HG'!E28&lt;=Hoja1!$D$8,IF('Tabla de posibilidad HI'!E28&lt;=Hoja1!$D$7,IF('Tabla de posibilidad Requisitos'!E28=1,IF('Tabla de posibilidad Localizaci'!E28=1,IF('Tabla de posibilidad Agencia'!E28=1,1,0),0),0),0),0)</f>
        <v>0</v>
      </c>
      <c r="F28">
        <f ca="1">IF('Tabla de posibilidad HG'!F28&lt;=Hoja1!$D$8,IF('Tabla de posibilidad HI'!F28&lt;=Hoja1!$D$7,IF('Tabla de posibilidad Requisitos'!F28=1,IF('Tabla de posibilidad Localizaci'!F28=1,IF('Tabla de posibilidad Agencia'!F28=1,1,0),0),0),0),0)</f>
        <v>0</v>
      </c>
      <c r="G28">
        <f ca="1">IF('Tabla de posibilidad HG'!G28&lt;=Hoja1!$D$8,IF('Tabla de posibilidad HI'!G28&lt;=Hoja1!$D$7,IF('Tabla de posibilidad Requisitos'!G28=1,IF('Tabla de posibilidad Localizaci'!G28=1,IF('Tabla de posibilidad Agencia'!G28=1,1,0),0),0),0),0)</f>
        <v>0</v>
      </c>
      <c r="H28">
        <f ca="1">IF('Tabla de posibilidad HG'!H28&lt;=Hoja1!$D$8,IF('Tabla de posibilidad HI'!H28&lt;=Hoja1!$D$7,IF('Tabla de posibilidad Requisitos'!H28=1,IF('Tabla de posibilidad Localizaci'!H28=1,IF('Tabla de posibilidad Agencia'!H28=1,1,0),0),0),0),0)</f>
        <v>0</v>
      </c>
      <c r="I28">
        <f ca="1">IF('Tabla de posibilidad HG'!I28&lt;=Hoja1!$D$8,IF('Tabla de posibilidad HI'!I28&lt;=Hoja1!$D$7,IF('Tabla de posibilidad Requisitos'!I28=1,IF('Tabla de posibilidad Localizaci'!I28=1,IF('Tabla de posibilidad Agencia'!I28=1,1,0),0),0),0),0)</f>
        <v>0</v>
      </c>
      <c r="J28">
        <f ca="1">IF('Tabla de posibilidad HG'!J28&lt;=Hoja1!$D$8,IF('Tabla de posibilidad HI'!J28&lt;=Hoja1!$D$7,IF('Tabla de posibilidad Requisitos'!J28=1,IF('Tabla de posibilidad Localizaci'!J28=1,IF('Tabla de posibilidad Agencia'!J28=1,1,0),0),0),0),0)</f>
        <v>0</v>
      </c>
      <c r="K28">
        <f ca="1">IF('Tabla de posibilidad HG'!K28&lt;=Hoja1!$D$8,IF('Tabla de posibilidad HI'!K28&lt;=Hoja1!$D$7,IF('Tabla de posibilidad Requisitos'!K28=1,IF('Tabla de posibilidad Localizaci'!K28=1,IF('Tabla de posibilidad Agencia'!K28=1,1,0),0),0),0),0)</f>
        <v>0</v>
      </c>
      <c r="L28">
        <f ca="1">IF('Tabla de posibilidad HG'!L28&lt;=Hoja1!$D$8,IF('Tabla de posibilidad HI'!L28&lt;=Hoja1!$D$7,IF('Tabla de posibilidad Requisitos'!L28=1,IF('Tabla de posibilidad Localizaci'!L28=1,IF('Tabla de posibilidad Agencia'!L28=1,1,0),0),0),0),0)</f>
        <v>0</v>
      </c>
      <c r="M28">
        <f ca="1">IF('Tabla de posibilidad HG'!M28&lt;=Hoja1!$D$8,IF('Tabla de posibilidad HI'!M28&lt;=Hoja1!$D$7,IF('Tabla de posibilidad Requisitos'!M28=1,IF('Tabla de posibilidad Localizaci'!M28=1,IF('Tabla de posibilidad Agencia'!M28=1,1,0),0),0),0),0)</f>
        <v>0</v>
      </c>
      <c r="N28">
        <f ca="1">IF('Tabla de posibilidad HG'!N28&lt;=Hoja1!$D$8,IF('Tabla de posibilidad HI'!N28&lt;=Hoja1!$D$7,IF('Tabla de posibilidad Requisitos'!N28=1,IF('Tabla de posibilidad Localizaci'!N28=1,IF('Tabla de posibilidad Agencia'!N28=1,1,0),0),0),0),0)</f>
        <v>0</v>
      </c>
      <c r="O28">
        <f ca="1">IF('Tabla de posibilidad HG'!O28&lt;=Hoja1!$D$8,IF('Tabla de posibilidad HI'!O28&lt;=Hoja1!$D$7,IF('Tabla de posibilidad Requisitos'!O28=1,IF('Tabla de posibilidad Localizaci'!O28=1,IF('Tabla de posibilidad Agencia'!O28=1,1,0),0),0),0),0)</f>
        <v>0</v>
      </c>
      <c r="P28">
        <f ca="1">IF('Tabla de posibilidad HG'!P28&lt;=Hoja1!$D$8,IF('Tabla de posibilidad HI'!P28&lt;=Hoja1!$D$7,IF('Tabla de posibilidad Requisitos'!P28=1,IF('Tabla de posibilidad Localizaci'!P28=1,IF('Tabla de posibilidad Agencia'!P28=1,1,0),0),0),0),0)</f>
        <v>0</v>
      </c>
      <c r="Q28">
        <f ca="1">IF('Tabla de posibilidad HG'!Q28&lt;=Hoja1!$D$8,IF('Tabla de posibilidad HI'!Q28&lt;=Hoja1!$D$7,IF('Tabla de posibilidad Requisitos'!Q28=1,IF('Tabla de posibilidad Localizaci'!Q28=1,IF('Tabla de posibilidad Agencia'!Q28=1,1,0),0),0),0),0)</f>
        <v>0</v>
      </c>
      <c r="R28">
        <f ca="1">IF('Tabla de posibilidad HG'!R28&lt;=Hoja1!$D$8,IF('Tabla de posibilidad HI'!R28&lt;=Hoja1!$D$7,IF('Tabla de posibilidad Requisitos'!R28=1,IF('Tabla de posibilidad Localizaci'!R28=1,IF('Tabla de posibilidad Agencia'!R28=1,1,0),0),0),0),0)</f>
        <v>0</v>
      </c>
      <c r="S28">
        <f ca="1">IF('Tabla de posibilidad HG'!S28&lt;=Hoja1!$D$8,IF('Tabla de posibilidad HI'!S28&lt;=Hoja1!$D$7,IF('Tabla de posibilidad Requisitos'!S28=1,IF('Tabla de posibilidad Localizaci'!S28=1,IF('Tabla de posibilidad Agencia'!S28=1,1,0),0),0),0),0)</f>
        <v>0</v>
      </c>
      <c r="T28">
        <f ca="1">IF('Tabla de posibilidad HG'!T28&lt;=Hoja1!$D$8,IF('Tabla de posibilidad HI'!T28&lt;=Hoja1!$D$7,IF('Tabla de posibilidad Requisitos'!T28=1,IF('Tabla de posibilidad Localizaci'!T28=1,IF('Tabla de posibilidad Agencia'!T28=1,1,0),0),0),0),0)</f>
        <v>0</v>
      </c>
      <c r="U28">
        <f ca="1">IF('Tabla de posibilidad HG'!U28&lt;=Hoja1!$D$8,IF('Tabla de posibilidad HI'!U28&lt;=Hoja1!$D$7,IF('Tabla de posibilidad Requisitos'!U28=1,IF('Tabla de posibilidad Localizaci'!U28=1,IF('Tabla de posibilidad Agencia'!U28=1,1,0),0),0),0),0)</f>
        <v>0</v>
      </c>
      <c r="V28">
        <f ca="1">IF('Tabla de posibilidad HG'!V28&lt;=Hoja1!$D$8,IF('Tabla de posibilidad HI'!V28&lt;=Hoja1!$D$7,IF('Tabla de posibilidad Requisitos'!V28=1,IF('Tabla de posibilidad Localizaci'!V28=1,IF('Tabla de posibilidad Agencia'!V28=1,1,0),0),0),0),0)</f>
        <v>0</v>
      </c>
      <c r="W28">
        <f ca="1">IF('Tabla de posibilidad HG'!W28&lt;=Hoja1!$D$8,IF('Tabla de posibilidad HI'!W28&lt;=Hoja1!$D$7,IF('Tabla de posibilidad Requisitos'!W28=1,IF('Tabla de posibilidad Localizaci'!W28=1,IF('Tabla de posibilidad Agencia'!W28=1,1,0),0),0),0),0)</f>
        <v>0</v>
      </c>
      <c r="X28">
        <f ca="1">IF('Tabla de posibilidad HG'!X28&lt;=Hoja1!$D$8,IF('Tabla de posibilidad HI'!X28&lt;=Hoja1!$D$7,IF('Tabla de posibilidad Requisitos'!X28=1,IF('Tabla de posibilidad Localizaci'!X28=1,IF('Tabla de posibilidad Agencia'!X28=1,1,0),0),0),0),0)</f>
        <v>0</v>
      </c>
      <c r="Y28">
        <f ca="1">IF('Tabla de posibilidad HG'!Y28&lt;=Hoja1!$D$8,IF('Tabla de posibilidad HI'!Y28&lt;=Hoja1!$D$7,IF('Tabla de posibilidad Requisitos'!Y28=1,IF('Tabla de posibilidad Localizaci'!Y28=1,IF('Tabla de posibilidad Agencia'!Y28=1,1,0),0),0),0),0)</f>
        <v>0</v>
      </c>
      <c r="Z28">
        <f ca="1">IF('Tabla de posibilidad HG'!Z28&lt;=Hoja1!$D$8,IF('Tabla de posibilidad HI'!Z28&lt;=Hoja1!$D$7,IF('Tabla de posibilidad Requisitos'!Z28=1,IF('Tabla de posibilidad Localizaci'!Z28=1,IF('Tabla de posibilidad Agencia'!Z28=1,1,0),0),0),0),0)</f>
        <v>0</v>
      </c>
      <c r="AA28">
        <f ca="1">IF('Tabla de posibilidad HG'!AA28&lt;=Hoja1!$D$8,IF('Tabla de posibilidad HI'!AA28&lt;=Hoja1!$D$7,IF('Tabla de posibilidad Requisitos'!AA28=1,IF('Tabla de posibilidad Localizaci'!AA28=1,IF('Tabla de posibilidad Agencia'!AA28=1,1,0),0),0),0),0)</f>
        <v>0</v>
      </c>
      <c r="AB28">
        <f ca="1">IF('Tabla de posibilidad HG'!AB28&lt;=Hoja1!$D$8,IF('Tabla de posibilidad HI'!AB28&lt;=Hoja1!$D$7,IF('Tabla de posibilidad Requisitos'!AB28=1,IF('Tabla de posibilidad Localizaci'!AB28=1,IF('Tabla de posibilidad Agencia'!AB28=1,1,0),0),0),0),0)</f>
        <v>0</v>
      </c>
      <c r="AC28">
        <f ca="1">IF('Tabla de posibilidad HG'!AC28&lt;=Hoja1!$D$8,IF('Tabla de posibilidad HI'!AC28&lt;=Hoja1!$D$7,IF('Tabla de posibilidad Requisitos'!AC28=1,IF('Tabla de posibilidad Localizaci'!AC28=1,IF('Tabla de posibilidad Agencia'!AC28=1,1,0),0),0),0),0)</f>
        <v>0</v>
      </c>
      <c r="AD28">
        <f ca="1">IF('Tabla de posibilidad HG'!AD28&lt;=Hoja1!$D$8,IF('Tabla de posibilidad HI'!AD28&lt;=Hoja1!$D$7,IF('Tabla de posibilidad Requisitos'!AD28=1,IF('Tabla de posibilidad Localizaci'!AD28=1,IF('Tabla de posibilidad Agencia'!AD28=1,1,0),0),0),0),0)</f>
        <v>0</v>
      </c>
      <c r="AE28">
        <f ca="1">IF('Tabla de posibilidad HG'!AE28&lt;=Hoja1!$D$8,IF('Tabla de posibilidad HI'!AE28&lt;=Hoja1!$D$7,IF('Tabla de posibilidad Requisitos'!AE28=1,IF('Tabla de posibilidad Localizaci'!AE28=1,IF('Tabla de posibilidad Agencia'!AE28=1,1,0),0),0),0),0)</f>
        <v>0</v>
      </c>
      <c r="AF28">
        <f ca="1">IF('Tabla de posibilidad HG'!AF28&lt;=Hoja1!$D$8,IF('Tabla de posibilidad HI'!AF28&lt;=Hoja1!$D$7,IF('Tabla de posibilidad Requisitos'!AF28=1,IF('Tabla de posibilidad Localizaci'!AF28=1,IF('Tabla de posibilidad Agencia'!AF28=1,1,0),0),0),0),0)</f>
        <v>0</v>
      </c>
      <c r="AG28">
        <f ca="1">IF('Tabla de posibilidad HG'!AG28&lt;=Hoja1!$D$8,IF('Tabla de posibilidad HI'!AG28&lt;=Hoja1!$D$7,IF('Tabla de posibilidad Requisitos'!AG28=1,IF('Tabla de posibilidad Localizaci'!AG28=1,IF('Tabla de posibilidad Agencia'!AG28=1,1,0),0),0),0),0)</f>
        <v>0</v>
      </c>
      <c r="AH28">
        <f ca="1">IF('Tabla de posibilidad HG'!AH28&lt;=Hoja1!$D$8,IF('Tabla de posibilidad HI'!AH28&lt;=Hoja1!$D$7,IF('Tabla de posibilidad Requisitos'!AH28=1,IF('Tabla de posibilidad Localizaci'!AH28=1,IF('Tabla de posibilidad Agencia'!AH28=1,1,0),0),0),0),0)</f>
        <v>0</v>
      </c>
      <c r="AI28">
        <f ca="1">IF('Tabla de posibilidad HG'!AI28&lt;=Hoja1!$D$8,IF('Tabla de posibilidad HI'!AI28&lt;=Hoja1!$D$7,IF('Tabla de posibilidad Requisitos'!AI28=1,IF('Tabla de posibilidad Localizaci'!AI28=1,IF('Tabla de posibilidad Agencia'!AI28=1,1,0),0),0),0),0)</f>
        <v>0</v>
      </c>
      <c r="AJ28">
        <f ca="1">IF('Tabla de posibilidad HG'!AJ28&lt;=Hoja1!$D$8,IF('Tabla de posibilidad HI'!AJ28&lt;=Hoja1!$D$7,IF('Tabla de posibilidad Requisitos'!AJ28=1,IF('Tabla de posibilidad Localizaci'!AJ28=1,IF('Tabla de posibilidad Agencia'!AJ28=1,1,0),0),0),0),0)</f>
        <v>0</v>
      </c>
      <c r="AK28">
        <f ca="1">IF('Tabla de posibilidad HG'!AK28&lt;=Hoja1!$D$8,IF('Tabla de posibilidad HI'!AK28&lt;=Hoja1!$D$7,IF('Tabla de posibilidad Requisitos'!AK28=1,IF('Tabla de posibilidad Localizaci'!AK28=1,IF('Tabla de posibilidad Agencia'!AK28=1,1,0),0),0),0),0)</f>
        <v>0</v>
      </c>
      <c r="AL28">
        <f ca="1">IF('Tabla de posibilidad HG'!AL28&lt;=Hoja1!$D$8,IF('Tabla de posibilidad HI'!AL28&lt;=Hoja1!$D$7,IF('Tabla de posibilidad Requisitos'!AL28=1,IF('Tabla de posibilidad Localizaci'!AL28=1,IF('Tabla de posibilidad Agencia'!AL28=1,1,0),0),0),0),0)</f>
        <v>0</v>
      </c>
      <c r="AM28">
        <f ca="1">IF('Tabla de posibilidad HG'!AM28&lt;=Hoja1!$D$8,IF('Tabla de posibilidad HI'!AM28&lt;=Hoja1!$D$7,IF('Tabla de posibilidad Requisitos'!AM28=1,IF('Tabla de posibilidad Localizaci'!AM28=1,IF('Tabla de posibilidad Agencia'!AM28=1,1,0),0),0),0),0)</f>
        <v>0</v>
      </c>
      <c r="AN28">
        <f ca="1">IF('Tabla de posibilidad HG'!AN28&lt;=Hoja1!$D$8,IF('Tabla de posibilidad HI'!AN28&lt;=Hoja1!$D$7,IF('Tabla de posibilidad Requisitos'!AN28=1,IF('Tabla de posibilidad Localizaci'!AN28=1,IF('Tabla de posibilidad Agencia'!AN28=1,1,0),0),0),0),0)</f>
        <v>0</v>
      </c>
      <c r="AO28">
        <f ca="1">IF('Tabla de posibilidad HG'!AO28&lt;=Hoja1!$D$8,IF('Tabla de posibilidad HI'!AO28&lt;=Hoja1!$D$7,IF('Tabla de posibilidad Requisitos'!AO28=1,IF('Tabla de posibilidad Localizaci'!AO28=1,IF('Tabla de posibilidad Agencia'!AO28=1,1,0),0),0),0),0)</f>
        <v>0</v>
      </c>
      <c r="AP28">
        <f ca="1">IF('Tabla de posibilidad HG'!AP28&lt;=Hoja1!$D$8,IF('Tabla de posibilidad HI'!AP28&lt;=Hoja1!$D$7,IF('Tabla de posibilidad Requisitos'!AP28=1,IF('Tabla de posibilidad Localizaci'!AP28=1,IF('Tabla de posibilidad Agencia'!AP28=1,1,0),0),0),0),0)</f>
        <v>0</v>
      </c>
      <c r="AQ28">
        <f ca="1">IF('Tabla de posibilidad HG'!AQ28&lt;=Hoja1!$D$8,IF('Tabla de posibilidad HI'!AQ28&lt;=Hoja1!$D$7,IF('Tabla de posibilidad Requisitos'!AQ28=1,IF('Tabla de posibilidad Localizaci'!AQ28=1,IF('Tabla de posibilidad Agencia'!AQ28=1,1,0),0),0),0),0)</f>
        <v>0</v>
      </c>
      <c r="AR28">
        <f ca="1">IF('Tabla de posibilidad HG'!AR28&lt;=Hoja1!$D$8,IF('Tabla de posibilidad HI'!AR28&lt;=Hoja1!$D$7,IF('Tabla de posibilidad Requisitos'!AR28=1,IF('Tabla de posibilidad Localizaci'!AR28=1,IF('Tabla de posibilidad Agencia'!AR28=1,1,0),0),0),0),0)</f>
        <v>0</v>
      </c>
      <c r="AS28">
        <f ca="1">IF('Tabla de posibilidad HG'!AS28&lt;=Hoja1!$D$8,IF('Tabla de posibilidad HI'!AS28&lt;=Hoja1!$D$7,IF('Tabla de posibilidad Requisitos'!AS28=1,IF('Tabla de posibilidad Localizaci'!AS28=1,IF('Tabla de posibilidad Agencia'!AS28=1,1,0),0),0),0),0)</f>
        <v>0</v>
      </c>
      <c r="AT28">
        <f ca="1">IF('Tabla de posibilidad HG'!AT28&lt;=Hoja1!$D$8,IF('Tabla de posibilidad HI'!AT28&lt;=Hoja1!$D$7,IF('Tabla de posibilidad Requisitos'!AT28=1,IF('Tabla de posibilidad Localizaci'!AT28=1,IF('Tabla de posibilidad Agencia'!AT28=1,1,0),0),0),0),0)</f>
        <v>0</v>
      </c>
      <c r="AU28">
        <f ca="1">IF('Tabla de posibilidad HG'!AU28&lt;=Hoja1!$D$8,IF('Tabla de posibilidad HI'!AU28&lt;=Hoja1!$D$7,IF('Tabla de posibilidad Requisitos'!AU28=1,IF('Tabla de posibilidad Localizaci'!AU28=1,IF('Tabla de posibilidad Agencia'!AU28=1,1,0),0),0),0),0)</f>
        <v>0</v>
      </c>
      <c r="AV28">
        <f ca="1">IF('Tabla de posibilidad HG'!AV28&lt;=Hoja1!$D$8,IF('Tabla de posibilidad HI'!AV28&lt;=Hoja1!$D$7,IF('Tabla de posibilidad Requisitos'!AV28=1,IF('Tabla de posibilidad Localizaci'!AV28=1,IF('Tabla de posibilidad Agencia'!AV28=1,1,0),0),0),0),0)</f>
        <v>0</v>
      </c>
      <c r="AW28">
        <f ca="1">IF('Tabla de posibilidad HG'!AW28&lt;=Hoja1!$D$8,IF('Tabla de posibilidad HI'!AW28&lt;=Hoja1!$D$7,IF('Tabla de posibilidad Requisitos'!AW28=1,IF('Tabla de posibilidad Localizaci'!AW28=1,IF('Tabla de posibilidad Agencia'!AW28=1,1,0),0),0),0),0)</f>
        <v>0</v>
      </c>
      <c r="AX28">
        <f ca="1">IF('Tabla de posibilidad HG'!AX28&lt;=Hoja1!$D$8,IF('Tabla de posibilidad HI'!AX28&lt;=Hoja1!$D$7,IF('Tabla de posibilidad Requisitos'!AX28=1,IF('Tabla de posibilidad Localizaci'!AX28=1,IF('Tabla de posibilidad Agencia'!AX28=1,1,0),0),0),0),0)</f>
        <v>0</v>
      </c>
      <c r="AY28">
        <f ca="1">IF('Tabla de posibilidad HG'!AY28&lt;=Hoja1!$D$8,IF('Tabla de posibilidad HI'!AY28&lt;=Hoja1!$D$7,IF('Tabla de posibilidad Requisitos'!AY28=1,IF('Tabla de posibilidad Localizaci'!AY28=1,IF('Tabla de posibilidad Agencia'!AY28=1,1,0),0),0),0),0)</f>
        <v>0</v>
      </c>
      <c r="AZ28">
        <f ca="1">IF('Tabla de posibilidad HG'!AZ28&lt;=Hoja1!$D$8,IF('Tabla de posibilidad HI'!AZ28&lt;=Hoja1!$D$7,IF('Tabla de posibilidad Requisitos'!AZ28=1,IF('Tabla de posibilidad Localizaci'!AZ28=1,IF('Tabla de posibilidad Agencia'!AZ28=1,1,0),0),0),0),0)</f>
        <v>0</v>
      </c>
      <c r="BA28">
        <f ca="1">IF('Tabla de posibilidad HG'!BA28&lt;=Hoja1!$D$8,IF('Tabla de posibilidad HI'!BA28&lt;=Hoja1!$D$7,IF('Tabla de posibilidad Requisitos'!BA28=1,IF('Tabla de posibilidad Localizaci'!BA28=1,IF('Tabla de posibilidad Agencia'!BA28=1,1,0),0),0),0),0)</f>
        <v>0</v>
      </c>
      <c r="BB28">
        <f ca="1">IF('Tabla de posibilidad HG'!BB28&lt;=Hoja1!$D$8,IF('Tabla de posibilidad HI'!BB28&lt;=Hoja1!$D$7,IF('Tabla de posibilidad Requisitos'!BB28=1,IF('Tabla de posibilidad Localizaci'!BB28=1,IF('Tabla de posibilidad Agencia'!BB28=1,1,0),0),0),0),0)</f>
        <v>0</v>
      </c>
      <c r="BC28">
        <f ca="1">IF('Tabla de posibilidad HG'!BC28&lt;=Hoja1!$D$8,IF('Tabla de posibilidad HI'!BC28&lt;=Hoja1!$D$7,IF('Tabla de posibilidad Requisitos'!BC28=1,IF('Tabla de posibilidad Localizaci'!BC28=1,IF('Tabla de posibilidad Agencia'!BC28=1,1,0),0),0),0),0)</f>
        <v>0</v>
      </c>
      <c r="BD28">
        <f ca="1">IF('Tabla de posibilidad HG'!BD28&lt;=Hoja1!$D$8,IF('Tabla de posibilidad HI'!BD28&lt;=Hoja1!$D$7,IF('Tabla de posibilidad Requisitos'!BD28=1,IF('Tabla de posibilidad Localizaci'!BD28=1,IF('Tabla de posibilidad Agencia'!BD28=1,1,0),0),0),0),0)</f>
        <v>0</v>
      </c>
      <c r="BE28">
        <f ca="1">IF('Tabla de posibilidad HG'!BE28&lt;=Hoja1!$D$8,IF('Tabla de posibilidad HI'!BE28&lt;=Hoja1!$D$7,IF('Tabla de posibilidad Requisitos'!BE28=1,IF('Tabla de posibilidad Localizaci'!BE28=1,IF('Tabla de posibilidad Agencia'!BE28=1,1,0),0),0),0),0)</f>
        <v>0</v>
      </c>
      <c r="BF28">
        <f ca="1">IF('Tabla de posibilidad HG'!BF28&lt;=Hoja1!$D$8,IF('Tabla de posibilidad HI'!BF28&lt;=Hoja1!$D$7,IF('Tabla de posibilidad Requisitos'!BF28=1,IF('Tabla de posibilidad Localizaci'!BF28=1,IF('Tabla de posibilidad Agencia'!BF28=1,1,0),0),0),0),0)</f>
        <v>0</v>
      </c>
      <c r="BG28">
        <f ca="1">IF('Tabla de posibilidad HG'!BG28&lt;=Hoja1!$D$8,IF('Tabla de posibilidad HI'!BG28&lt;=Hoja1!$D$7,IF('Tabla de posibilidad Requisitos'!BG28=1,IF('Tabla de posibilidad Localizaci'!BG28=1,IF('Tabla de posibilidad Agencia'!BG28=1,1,0),0),0),0),0)</f>
        <v>0</v>
      </c>
      <c r="BH28">
        <f ca="1">IF('Tabla de posibilidad HG'!BH28&lt;=Hoja1!$D$8,IF('Tabla de posibilidad HI'!BH28&lt;=Hoja1!$D$7,IF('Tabla de posibilidad Requisitos'!BH28=1,IF('Tabla de posibilidad Localizaci'!BH28=1,IF('Tabla de posibilidad Agencia'!BH28=1,1,0),0),0),0),0)</f>
        <v>0</v>
      </c>
      <c r="BI28">
        <f ca="1">IF('Tabla de posibilidad HG'!BI28&lt;=Hoja1!$D$8,IF('Tabla de posibilidad HI'!BI28&lt;=Hoja1!$D$7,IF('Tabla de posibilidad Requisitos'!BI28=1,IF('Tabla de posibilidad Localizaci'!BI28=1,IF('Tabla de posibilidad Agencia'!BI28=1,1,0),0),0),0),0)</f>
        <v>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2:CH160"/>
  <sheetViews>
    <sheetView workbookViewId="0">
      <selection activeCell="A93" sqref="A93:XFD160"/>
    </sheetView>
  </sheetViews>
  <sheetFormatPr baseColWidth="10" defaultRowHeight="15" x14ac:dyDescent="0.25"/>
  <cols>
    <col min="1" max="1" width="11.42578125" style="3"/>
    <col min="2" max="2" width="2.7109375" style="4" customWidth="1"/>
    <col min="3" max="3" width="2.7109375" style="5" customWidth="1"/>
    <col min="4" max="4" width="11.85546875" bestFit="1" customWidth="1"/>
    <col min="38" max="38" width="11.85546875" bestFit="1" customWidth="1"/>
  </cols>
  <sheetData>
    <row r="2" spans="1:86" x14ac:dyDescent="0.25">
      <c r="D2" s="2" t="s">
        <v>78</v>
      </c>
      <c r="E2" s="2"/>
      <c r="F2" s="2"/>
      <c r="G2" s="2"/>
    </row>
    <row r="3" spans="1:86" x14ac:dyDescent="0.25">
      <c r="D3" s="3">
        <v>1</v>
      </c>
      <c r="E3" s="3">
        <v>2</v>
      </c>
      <c r="F3" s="3">
        <v>3</v>
      </c>
      <c r="G3" s="3">
        <v>4</v>
      </c>
      <c r="H3" s="3">
        <v>5</v>
      </c>
      <c r="I3" s="3">
        <v>6</v>
      </c>
      <c r="J3" s="3">
        <v>7</v>
      </c>
      <c r="K3" s="3">
        <v>8</v>
      </c>
      <c r="L3" s="3">
        <v>9</v>
      </c>
      <c r="M3" s="3">
        <v>10</v>
      </c>
      <c r="N3" s="3">
        <v>11</v>
      </c>
      <c r="O3" s="3">
        <v>12</v>
      </c>
      <c r="P3" s="3">
        <v>13</v>
      </c>
      <c r="Q3" s="3">
        <v>14</v>
      </c>
      <c r="R3" s="3">
        <v>15</v>
      </c>
      <c r="S3" s="3">
        <v>16</v>
      </c>
      <c r="T3" s="3">
        <v>17</v>
      </c>
      <c r="U3" s="3">
        <v>18</v>
      </c>
      <c r="V3" s="3">
        <v>19</v>
      </c>
      <c r="W3" s="3">
        <v>20</v>
      </c>
      <c r="X3" s="3">
        <v>21</v>
      </c>
      <c r="Y3" s="3">
        <v>22</v>
      </c>
      <c r="Z3" s="3">
        <v>23</v>
      </c>
      <c r="AA3" s="3">
        <v>24</v>
      </c>
      <c r="AB3" s="3">
        <v>25</v>
      </c>
      <c r="AC3" s="3">
        <v>26</v>
      </c>
      <c r="AD3" s="3">
        <v>27</v>
      </c>
      <c r="AE3" s="3">
        <v>28</v>
      </c>
      <c r="AF3" s="3">
        <v>29</v>
      </c>
      <c r="AG3" s="3">
        <v>30</v>
      </c>
      <c r="AH3" s="3">
        <v>31</v>
      </c>
      <c r="AI3" s="3">
        <v>32</v>
      </c>
      <c r="AJ3" s="3">
        <v>33</v>
      </c>
      <c r="AK3" s="3">
        <v>34</v>
      </c>
      <c r="AL3" s="3">
        <v>35</v>
      </c>
      <c r="AM3" s="3">
        <v>36</v>
      </c>
      <c r="AN3" s="3">
        <v>37</v>
      </c>
      <c r="AO3" s="3">
        <v>38</v>
      </c>
      <c r="AP3" s="3">
        <v>39</v>
      </c>
      <c r="AQ3" s="3">
        <v>40</v>
      </c>
      <c r="AR3" s="3">
        <v>41</v>
      </c>
      <c r="AS3" s="3">
        <v>42</v>
      </c>
      <c r="AT3" s="3">
        <v>43</v>
      </c>
      <c r="AU3" s="3">
        <v>44</v>
      </c>
      <c r="AV3" s="3">
        <v>45</v>
      </c>
      <c r="AW3" s="3">
        <v>46</v>
      </c>
      <c r="AX3" s="3">
        <v>47</v>
      </c>
      <c r="AY3" s="3">
        <v>48</v>
      </c>
      <c r="AZ3" s="3">
        <v>49</v>
      </c>
      <c r="BA3" s="3">
        <v>50</v>
      </c>
      <c r="BB3" s="3">
        <v>51</v>
      </c>
      <c r="BC3" s="3">
        <v>52</v>
      </c>
      <c r="BD3" s="3">
        <v>53</v>
      </c>
      <c r="BE3" s="3">
        <v>54</v>
      </c>
      <c r="BF3" s="3">
        <v>55</v>
      </c>
      <c r="BG3" s="3">
        <v>56</v>
      </c>
      <c r="BH3" s="3">
        <v>57</v>
      </c>
      <c r="BI3" s="3">
        <v>58</v>
      </c>
      <c r="BJ3" s="3">
        <v>59</v>
      </c>
      <c r="BK3" s="3">
        <v>60</v>
      </c>
      <c r="BL3" s="3">
        <v>61</v>
      </c>
      <c r="BM3" s="3">
        <v>62</v>
      </c>
      <c r="BN3" s="3">
        <v>63</v>
      </c>
      <c r="BO3" s="3">
        <v>64</v>
      </c>
      <c r="BP3" s="3">
        <v>65</v>
      </c>
      <c r="BQ3" s="3">
        <v>66</v>
      </c>
      <c r="BR3" s="3">
        <v>67</v>
      </c>
      <c r="BS3" s="3">
        <v>68</v>
      </c>
      <c r="BT3" s="3">
        <v>69</v>
      </c>
      <c r="BU3" s="3">
        <v>70</v>
      </c>
      <c r="BV3" s="3">
        <v>71</v>
      </c>
      <c r="BW3" s="3">
        <v>72</v>
      </c>
      <c r="BX3" s="3">
        <v>73</v>
      </c>
      <c r="BY3" s="3">
        <v>74</v>
      </c>
      <c r="BZ3" s="3">
        <v>75</v>
      </c>
      <c r="CA3" s="3">
        <v>76</v>
      </c>
      <c r="CB3" s="3">
        <v>77</v>
      </c>
      <c r="CC3" s="3">
        <v>78</v>
      </c>
      <c r="CD3" s="3">
        <v>79</v>
      </c>
      <c r="CE3" s="3">
        <v>80</v>
      </c>
      <c r="CF3" s="3">
        <v>81</v>
      </c>
      <c r="CG3" s="3">
        <v>82</v>
      </c>
      <c r="CH3" s="3">
        <v>83</v>
      </c>
    </row>
    <row r="4" spans="1:86" x14ac:dyDescent="0.25">
      <c r="A4" s="3">
        <f ca="1">VLOOKUP(SMALL(B4:B5,1),B4:C5,2,0)</f>
        <v>1</v>
      </c>
      <c r="B4" s="4">
        <f ca="1">RANDBETWEEN(0,100000)</f>
        <v>30947</v>
      </c>
      <c r="C4" s="5">
        <v>1</v>
      </c>
      <c r="D4">
        <f ca="1">RANDBETWEEN(0,D3)</f>
        <v>1</v>
      </c>
      <c r="E4">
        <f t="shared" ref="E4:AL4" ca="1" si="0">RANDBETWEEN(0,E3)</f>
        <v>0</v>
      </c>
      <c r="F4">
        <f t="shared" ca="1" si="0"/>
        <v>0</v>
      </c>
      <c r="G4">
        <f t="shared" ca="1" si="0"/>
        <v>4</v>
      </c>
      <c r="H4">
        <f t="shared" ca="1" si="0"/>
        <v>1</v>
      </c>
      <c r="I4">
        <f t="shared" ca="1" si="0"/>
        <v>4</v>
      </c>
      <c r="J4">
        <f t="shared" ca="1" si="0"/>
        <v>6</v>
      </c>
      <c r="K4">
        <f t="shared" ca="1" si="0"/>
        <v>3</v>
      </c>
      <c r="L4">
        <f t="shared" ca="1" si="0"/>
        <v>8</v>
      </c>
      <c r="M4">
        <f t="shared" ca="1" si="0"/>
        <v>3</v>
      </c>
      <c r="N4">
        <f t="shared" ca="1" si="0"/>
        <v>11</v>
      </c>
      <c r="O4">
        <f t="shared" ca="1" si="0"/>
        <v>0</v>
      </c>
      <c r="P4">
        <f t="shared" ca="1" si="0"/>
        <v>3</v>
      </c>
      <c r="Q4">
        <f t="shared" ca="1" si="0"/>
        <v>2</v>
      </c>
      <c r="R4">
        <f t="shared" ca="1" si="0"/>
        <v>2</v>
      </c>
      <c r="S4">
        <f t="shared" ca="1" si="0"/>
        <v>11</v>
      </c>
      <c r="T4">
        <f t="shared" ca="1" si="0"/>
        <v>7</v>
      </c>
      <c r="U4">
        <f t="shared" ca="1" si="0"/>
        <v>4</v>
      </c>
      <c r="V4">
        <f t="shared" ca="1" si="0"/>
        <v>6</v>
      </c>
      <c r="W4">
        <f t="shared" ca="1" si="0"/>
        <v>16</v>
      </c>
      <c r="X4">
        <f t="shared" ca="1" si="0"/>
        <v>5</v>
      </c>
      <c r="Y4">
        <f t="shared" ca="1" si="0"/>
        <v>4</v>
      </c>
      <c r="Z4">
        <f t="shared" ca="1" si="0"/>
        <v>3</v>
      </c>
      <c r="AA4">
        <f t="shared" ca="1" si="0"/>
        <v>17</v>
      </c>
      <c r="AB4">
        <f t="shared" ca="1" si="0"/>
        <v>7</v>
      </c>
      <c r="AC4">
        <f t="shared" ca="1" si="0"/>
        <v>5</v>
      </c>
      <c r="AD4">
        <f t="shared" ca="1" si="0"/>
        <v>25</v>
      </c>
      <c r="AE4">
        <f t="shared" ca="1" si="0"/>
        <v>7</v>
      </c>
      <c r="AF4">
        <f t="shared" ca="1" si="0"/>
        <v>8</v>
      </c>
      <c r="AG4">
        <f t="shared" ca="1" si="0"/>
        <v>19</v>
      </c>
      <c r="AH4">
        <f t="shared" ca="1" si="0"/>
        <v>5</v>
      </c>
      <c r="AI4">
        <f t="shared" ca="1" si="0"/>
        <v>18</v>
      </c>
      <c r="AJ4">
        <f t="shared" ca="1" si="0"/>
        <v>32</v>
      </c>
      <c r="AK4">
        <f t="shared" ca="1" si="0"/>
        <v>3</v>
      </c>
      <c r="AL4">
        <f t="shared" ca="1" si="0"/>
        <v>4</v>
      </c>
      <c r="AM4">
        <f t="shared" ref="AM4:CH4" ca="1" si="1">RANDBETWEEN(0,AM3)</f>
        <v>20</v>
      </c>
      <c r="AN4">
        <f t="shared" ca="1" si="1"/>
        <v>2</v>
      </c>
      <c r="AO4">
        <f t="shared" ca="1" si="1"/>
        <v>25</v>
      </c>
      <c r="AP4">
        <f t="shared" ca="1" si="1"/>
        <v>26</v>
      </c>
      <c r="AQ4">
        <f t="shared" ca="1" si="1"/>
        <v>29</v>
      </c>
      <c r="AR4">
        <f t="shared" ca="1" si="1"/>
        <v>5</v>
      </c>
      <c r="AS4">
        <f t="shared" ca="1" si="1"/>
        <v>30</v>
      </c>
      <c r="AT4">
        <f t="shared" ca="1" si="1"/>
        <v>22</v>
      </c>
      <c r="AU4">
        <f t="shared" ca="1" si="1"/>
        <v>27</v>
      </c>
      <c r="AV4">
        <f t="shared" ca="1" si="1"/>
        <v>44</v>
      </c>
      <c r="AW4">
        <f t="shared" ca="1" si="1"/>
        <v>17</v>
      </c>
      <c r="AX4">
        <f t="shared" ca="1" si="1"/>
        <v>12</v>
      </c>
      <c r="AY4">
        <f t="shared" ca="1" si="1"/>
        <v>15</v>
      </c>
      <c r="AZ4">
        <f t="shared" ca="1" si="1"/>
        <v>26</v>
      </c>
      <c r="BA4">
        <f t="shared" ca="1" si="1"/>
        <v>18</v>
      </c>
      <c r="BB4">
        <f t="shared" ca="1" si="1"/>
        <v>10</v>
      </c>
      <c r="BC4">
        <f t="shared" ca="1" si="1"/>
        <v>10</v>
      </c>
      <c r="BD4">
        <f t="shared" ca="1" si="1"/>
        <v>2</v>
      </c>
      <c r="BE4">
        <f t="shared" ca="1" si="1"/>
        <v>12</v>
      </c>
      <c r="BF4">
        <f t="shared" ca="1" si="1"/>
        <v>23</v>
      </c>
      <c r="BG4">
        <f t="shared" ca="1" si="1"/>
        <v>29</v>
      </c>
      <c r="BH4">
        <f t="shared" ca="1" si="1"/>
        <v>12</v>
      </c>
      <c r="BI4">
        <f t="shared" ca="1" si="1"/>
        <v>43</v>
      </c>
      <c r="BJ4">
        <f t="shared" ca="1" si="1"/>
        <v>17</v>
      </c>
      <c r="BK4">
        <f t="shared" ca="1" si="1"/>
        <v>7</v>
      </c>
      <c r="BL4">
        <f t="shared" ca="1" si="1"/>
        <v>43</v>
      </c>
      <c r="BM4">
        <f t="shared" ca="1" si="1"/>
        <v>26</v>
      </c>
      <c r="BN4">
        <f t="shared" ca="1" si="1"/>
        <v>4</v>
      </c>
      <c r="BO4">
        <f t="shared" ca="1" si="1"/>
        <v>6</v>
      </c>
      <c r="BP4">
        <f t="shared" ca="1" si="1"/>
        <v>34</v>
      </c>
      <c r="BQ4">
        <f t="shared" ca="1" si="1"/>
        <v>48</v>
      </c>
      <c r="BR4">
        <f t="shared" ca="1" si="1"/>
        <v>58</v>
      </c>
      <c r="BS4">
        <f t="shared" ca="1" si="1"/>
        <v>37</v>
      </c>
      <c r="BT4">
        <f t="shared" ca="1" si="1"/>
        <v>64</v>
      </c>
      <c r="BU4">
        <f t="shared" ca="1" si="1"/>
        <v>32</v>
      </c>
      <c r="BV4">
        <f t="shared" ca="1" si="1"/>
        <v>26</v>
      </c>
      <c r="BW4">
        <f t="shared" ca="1" si="1"/>
        <v>71</v>
      </c>
      <c r="BX4">
        <f t="shared" ca="1" si="1"/>
        <v>45</v>
      </c>
      <c r="BY4">
        <f t="shared" ca="1" si="1"/>
        <v>51</v>
      </c>
      <c r="BZ4">
        <f t="shared" ca="1" si="1"/>
        <v>71</v>
      </c>
      <c r="CA4">
        <f t="shared" ca="1" si="1"/>
        <v>21</v>
      </c>
      <c r="CB4">
        <f t="shared" ca="1" si="1"/>
        <v>41</v>
      </c>
      <c r="CC4">
        <f t="shared" ca="1" si="1"/>
        <v>26</v>
      </c>
      <c r="CD4">
        <f t="shared" ca="1" si="1"/>
        <v>28</v>
      </c>
      <c r="CE4">
        <f t="shared" ca="1" si="1"/>
        <v>5</v>
      </c>
      <c r="CF4">
        <f t="shared" ca="1" si="1"/>
        <v>28</v>
      </c>
      <c r="CG4">
        <f t="shared" ca="1" si="1"/>
        <v>49</v>
      </c>
      <c r="CH4">
        <f t="shared" ca="1" si="1"/>
        <v>60</v>
      </c>
    </row>
    <row r="5" spans="1:86" x14ac:dyDescent="0.25">
      <c r="A5" s="3">
        <f ca="1">VLOOKUP(SMALL(B4:B5,2),B4:C5,2,0)</f>
        <v>2</v>
      </c>
      <c r="B5" s="4">
        <f ca="1">RANDBETWEEN(0,100000)</f>
        <v>52119</v>
      </c>
      <c r="C5" s="5">
        <v>2</v>
      </c>
      <c r="D5">
        <f ca="1">D3-D4</f>
        <v>0</v>
      </c>
      <c r="E5">
        <f t="shared" ref="E5:AL5" ca="1" si="2">E3-E4</f>
        <v>2</v>
      </c>
      <c r="F5">
        <f t="shared" ca="1" si="2"/>
        <v>3</v>
      </c>
      <c r="G5">
        <f t="shared" ca="1" si="2"/>
        <v>0</v>
      </c>
      <c r="H5">
        <f t="shared" ca="1" si="2"/>
        <v>4</v>
      </c>
      <c r="I5">
        <f t="shared" ca="1" si="2"/>
        <v>2</v>
      </c>
      <c r="J5">
        <f t="shared" ca="1" si="2"/>
        <v>1</v>
      </c>
      <c r="K5">
        <f t="shared" ca="1" si="2"/>
        <v>5</v>
      </c>
      <c r="L5">
        <f t="shared" ca="1" si="2"/>
        <v>1</v>
      </c>
      <c r="M5">
        <f t="shared" ca="1" si="2"/>
        <v>7</v>
      </c>
      <c r="N5">
        <f t="shared" ca="1" si="2"/>
        <v>0</v>
      </c>
      <c r="O5">
        <f t="shared" ca="1" si="2"/>
        <v>12</v>
      </c>
      <c r="P5">
        <f t="shared" ca="1" si="2"/>
        <v>10</v>
      </c>
      <c r="Q5">
        <f t="shared" ca="1" si="2"/>
        <v>12</v>
      </c>
      <c r="R5">
        <f t="shared" ca="1" si="2"/>
        <v>13</v>
      </c>
      <c r="S5">
        <f t="shared" ca="1" si="2"/>
        <v>5</v>
      </c>
      <c r="T5">
        <f t="shared" ca="1" si="2"/>
        <v>10</v>
      </c>
      <c r="U5">
        <f t="shared" ca="1" si="2"/>
        <v>14</v>
      </c>
      <c r="V5">
        <f t="shared" ca="1" si="2"/>
        <v>13</v>
      </c>
      <c r="W5">
        <f t="shared" ca="1" si="2"/>
        <v>4</v>
      </c>
      <c r="X5">
        <f t="shared" ca="1" si="2"/>
        <v>16</v>
      </c>
      <c r="Y5">
        <f t="shared" ca="1" si="2"/>
        <v>18</v>
      </c>
      <c r="Z5">
        <f t="shared" ca="1" si="2"/>
        <v>20</v>
      </c>
      <c r="AA5">
        <f t="shared" ca="1" si="2"/>
        <v>7</v>
      </c>
      <c r="AB5">
        <f t="shared" ca="1" si="2"/>
        <v>18</v>
      </c>
      <c r="AC5">
        <f t="shared" ca="1" si="2"/>
        <v>21</v>
      </c>
      <c r="AD5">
        <f t="shared" ca="1" si="2"/>
        <v>2</v>
      </c>
      <c r="AE5">
        <f t="shared" ca="1" si="2"/>
        <v>21</v>
      </c>
      <c r="AF5">
        <f t="shared" ca="1" si="2"/>
        <v>21</v>
      </c>
      <c r="AG5">
        <f t="shared" ca="1" si="2"/>
        <v>11</v>
      </c>
      <c r="AH5">
        <f t="shared" ca="1" si="2"/>
        <v>26</v>
      </c>
      <c r="AI5">
        <f t="shared" ca="1" si="2"/>
        <v>14</v>
      </c>
      <c r="AJ5">
        <f t="shared" ca="1" si="2"/>
        <v>1</v>
      </c>
      <c r="AK5">
        <f t="shared" ca="1" si="2"/>
        <v>31</v>
      </c>
      <c r="AL5">
        <f t="shared" ca="1" si="2"/>
        <v>31</v>
      </c>
      <c r="AM5">
        <f t="shared" ref="AM5:CH5" ca="1" si="3">AM3-AM4</f>
        <v>16</v>
      </c>
      <c r="AN5">
        <f t="shared" ca="1" si="3"/>
        <v>35</v>
      </c>
      <c r="AO5">
        <f t="shared" ca="1" si="3"/>
        <v>13</v>
      </c>
      <c r="AP5">
        <f t="shared" ca="1" si="3"/>
        <v>13</v>
      </c>
      <c r="AQ5">
        <f t="shared" ca="1" si="3"/>
        <v>11</v>
      </c>
      <c r="AR5">
        <f t="shared" ca="1" si="3"/>
        <v>36</v>
      </c>
      <c r="AS5">
        <f t="shared" ca="1" si="3"/>
        <v>12</v>
      </c>
      <c r="AT5">
        <f t="shared" ca="1" si="3"/>
        <v>21</v>
      </c>
      <c r="AU5">
        <f t="shared" ca="1" si="3"/>
        <v>17</v>
      </c>
      <c r="AV5">
        <f t="shared" ca="1" si="3"/>
        <v>1</v>
      </c>
      <c r="AW5">
        <f t="shared" ca="1" si="3"/>
        <v>29</v>
      </c>
      <c r="AX5">
        <f t="shared" ca="1" si="3"/>
        <v>35</v>
      </c>
      <c r="AY5">
        <f t="shared" ca="1" si="3"/>
        <v>33</v>
      </c>
      <c r="AZ5">
        <f t="shared" ca="1" si="3"/>
        <v>23</v>
      </c>
      <c r="BA5">
        <f t="shared" ca="1" si="3"/>
        <v>32</v>
      </c>
      <c r="BB5">
        <f t="shared" ca="1" si="3"/>
        <v>41</v>
      </c>
      <c r="BC5">
        <f t="shared" ca="1" si="3"/>
        <v>42</v>
      </c>
      <c r="BD5">
        <f t="shared" ca="1" si="3"/>
        <v>51</v>
      </c>
      <c r="BE5">
        <f t="shared" ca="1" si="3"/>
        <v>42</v>
      </c>
      <c r="BF5">
        <f t="shared" ca="1" si="3"/>
        <v>32</v>
      </c>
      <c r="BG5">
        <f t="shared" ca="1" si="3"/>
        <v>27</v>
      </c>
      <c r="BH5">
        <f t="shared" ca="1" si="3"/>
        <v>45</v>
      </c>
      <c r="BI5">
        <f t="shared" ca="1" si="3"/>
        <v>15</v>
      </c>
      <c r="BJ5">
        <f t="shared" ca="1" si="3"/>
        <v>42</v>
      </c>
      <c r="BK5">
        <f t="shared" ca="1" si="3"/>
        <v>53</v>
      </c>
      <c r="BL5">
        <f t="shared" ca="1" si="3"/>
        <v>18</v>
      </c>
      <c r="BM5">
        <f t="shared" ca="1" si="3"/>
        <v>36</v>
      </c>
      <c r="BN5">
        <f t="shared" ca="1" si="3"/>
        <v>59</v>
      </c>
      <c r="BO5">
        <f t="shared" ca="1" si="3"/>
        <v>58</v>
      </c>
      <c r="BP5">
        <f t="shared" ca="1" si="3"/>
        <v>31</v>
      </c>
      <c r="BQ5">
        <f t="shared" ca="1" si="3"/>
        <v>18</v>
      </c>
      <c r="BR5">
        <f t="shared" ca="1" si="3"/>
        <v>9</v>
      </c>
      <c r="BS5">
        <f t="shared" ca="1" si="3"/>
        <v>31</v>
      </c>
      <c r="BT5">
        <f t="shared" ca="1" si="3"/>
        <v>5</v>
      </c>
      <c r="BU5">
        <f t="shared" ca="1" si="3"/>
        <v>38</v>
      </c>
      <c r="BV5">
        <f t="shared" ca="1" si="3"/>
        <v>45</v>
      </c>
      <c r="BW5">
        <f t="shared" ca="1" si="3"/>
        <v>1</v>
      </c>
      <c r="BX5">
        <f t="shared" ca="1" si="3"/>
        <v>28</v>
      </c>
      <c r="BY5">
        <f t="shared" ca="1" si="3"/>
        <v>23</v>
      </c>
      <c r="BZ5">
        <f t="shared" ca="1" si="3"/>
        <v>4</v>
      </c>
      <c r="CA5">
        <f t="shared" ca="1" si="3"/>
        <v>55</v>
      </c>
      <c r="CB5">
        <f t="shared" ca="1" si="3"/>
        <v>36</v>
      </c>
      <c r="CC5">
        <f t="shared" ca="1" si="3"/>
        <v>52</v>
      </c>
      <c r="CD5">
        <f t="shared" ca="1" si="3"/>
        <v>51</v>
      </c>
      <c r="CE5">
        <f t="shared" ca="1" si="3"/>
        <v>75</v>
      </c>
      <c r="CF5">
        <f t="shared" ca="1" si="3"/>
        <v>53</v>
      </c>
      <c r="CG5">
        <f t="shared" ca="1" si="3"/>
        <v>33</v>
      </c>
      <c r="CH5">
        <f t="shared" ca="1" si="3"/>
        <v>23</v>
      </c>
    </row>
    <row r="7" spans="1:86" x14ac:dyDescent="0.25">
      <c r="C7" s="4">
        <v>3</v>
      </c>
      <c r="D7" s="197" t="s">
        <v>77</v>
      </c>
      <c r="E7" s="197"/>
      <c r="F7" s="197"/>
      <c r="G7" s="197"/>
      <c r="H7" s="197"/>
      <c r="I7" s="197"/>
    </row>
    <row r="8" spans="1:86" x14ac:dyDescent="0.25">
      <c r="D8" s="3">
        <v>1</v>
      </c>
      <c r="E8" s="3">
        <v>2</v>
      </c>
      <c r="F8" s="3">
        <v>3</v>
      </c>
      <c r="G8" s="3">
        <v>4</v>
      </c>
      <c r="H8" s="3">
        <v>5</v>
      </c>
      <c r="I8" s="3">
        <v>6</v>
      </c>
      <c r="J8" s="3">
        <v>7</v>
      </c>
      <c r="K8" s="3">
        <v>8</v>
      </c>
      <c r="L8" s="3">
        <v>9</v>
      </c>
      <c r="M8" s="3">
        <v>10</v>
      </c>
      <c r="N8" s="3">
        <v>11</v>
      </c>
      <c r="O8" s="3">
        <v>12</v>
      </c>
      <c r="P8" s="3">
        <v>13</v>
      </c>
      <c r="Q8" s="3">
        <v>14</v>
      </c>
      <c r="R8" s="3">
        <v>15</v>
      </c>
      <c r="S8" s="3">
        <v>16</v>
      </c>
      <c r="T8" s="3">
        <v>17</v>
      </c>
      <c r="U8" s="3">
        <v>18</v>
      </c>
      <c r="V8" s="3">
        <v>19</v>
      </c>
      <c r="W8" s="3">
        <v>20</v>
      </c>
      <c r="X8" s="3">
        <v>21</v>
      </c>
      <c r="Y8" s="3">
        <v>22</v>
      </c>
      <c r="Z8" s="3">
        <v>23</v>
      </c>
      <c r="AA8" s="3">
        <v>24</v>
      </c>
      <c r="AB8" s="3">
        <v>25</v>
      </c>
      <c r="AC8" s="3">
        <v>26</v>
      </c>
      <c r="AD8" s="3">
        <v>27</v>
      </c>
      <c r="AE8" s="3">
        <v>28</v>
      </c>
      <c r="AF8" s="3">
        <v>29</v>
      </c>
      <c r="AG8" s="3">
        <v>30</v>
      </c>
      <c r="AH8" s="3">
        <v>31</v>
      </c>
      <c r="AI8" s="3">
        <v>32</v>
      </c>
      <c r="AJ8" s="3">
        <v>33</v>
      </c>
      <c r="AK8" s="3">
        <v>34</v>
      </c>
      <c r="AL8" s="3">
        <v>35</v>
      </c>
      <c r="AM8" s="3">
        <v>36</v>
      </c>
      <c r="AN8" s="3">
        <v>37</v>
      </c>
      <c r="AO8" s="3">
        <v>38</v>
      </c>
      <c r="AP8" s="3">
        <v>39</v>
      </c>
      <c r="AQ8" s="3">
        <v>40</v>
      </c>
      <c r="AR8" s="3">
        <v>41</v>
      </c>
      <c r="AS8" s="3">
        <v>42</v>
      </c>
      <c r="AT8" s="3">
        <v>43</v>
      </c>
      <c r="AU8" s="3">
        <v>44</v>
      </c>
      <c r="AV8" s="3">
        <v>45</v>
      </c>
      <c r="AW8" s="3">
        <v>46</v>
      </c>
      <c r="AX8" s="3">
        <v>47</v>
      </c>
      <c r="AY8" s="3">
        <v>48</v>
      </c>
      <c r="AZ8" s="3">
        <v>49</v>
      </c>
      <c r="BA8" s="3">
        <v>50</v>
      </c>
      <c r="BB8" s="3">
        <v>51</v>
      </c>
      <c r="BC8" s="3">
        <v>52</v>
      </c>
      <c r="BD8" s="3">
        <v>53</v>
      </c>
      <c r="BE8" s="3">
        <v>54</v>
      </c>
      <c r="BF8" s="3">
        <v>55</v>
      </c>
      <c r="BG8" s="3">
        <v>56</v>
      </c>
      <c r="BH8" s="3">
        <v>57</v>
      </c>
      <c r="BI8" s="3">
        <v>58</v>
      </c>
      <c r="BJ8" s="3">
        <v>59</v>
      </c>
      <c r="BK8" s="3">
        <v>60</v>
      </c>
      <c r="BL8" s="3">
        <v>61</v>
      </c>
      <c r="BM8" s="3">
        <v>62</v>
      </c>
      <c r="BN8" s="3">
        <v>63</v>
      </c>
      <c r="BO8" s="3">
        <v>64</v>
      </c>
      <c r="BP8" s="3">
        <v>65</v>
      </c>
      <c r="BQ8" s="3">
        <v>66</v>
      </c>
      <c r="BR8" s="3">
        <v>67</v>
      </c>
      <c r="BS8" s="3">
        <v>68</v>
      </c>
      <c r="BT8" s="3">
        <v>69</v>
      </c>
      <c r="BU8" s="3">
        <v>70</v>
      </c>
      <c r="BV8" s="3">
        <v>71</v>
      </c>
      <c r="BW8" s="3">
        <v>72</v>
      </c>
      <c r="BX8" s="3">
        <v>73</v>
      </c>
      <c r="BY8" s="3">
        <v>74</v>
      </c>
      <c r="BZ8" s="3">
        <v>75</v>
      </c>
      <c r="CA8" s="3">
        <v>76</v>
      </c>
      <c r="CB8" s="3">
        <v>77</v>
      </c>
      <c r="CC8" s="3">
        <v>78</v>
      </c>
      <c r="CD8" s="3">
        <v>79</v>
      </c>
      <c r="CE8" s="3">
        <v>80</v>
      </c>
      <c r="CF8" s="3">
        <v>81</v>
      </c>
      <c r="CG8" s="3">
        <v>82</v>
      </c>
      <c r="CH8" s="3">
        <v>83</v>
      </c>
    </row>
    <row r="9" spans="1:86" x14ac:dyDescent="0.25">
      <c r="C9" s="4"/>
      <c r="D9" s="4">
        <v>1</v>
      </c>
      <c r="E9" s="4">
        <v>2</v>
      </c>
      <c r="F9" s="4">
        <f t="shared" ref="F9:AL9" si="4">ROUNDDOWN(F8*1/2,0)</f>
        <v>1</v>
      </c>
      <c r="G9" s="4">
        <f t="shared" si="4"/>
        <v>2</v>
      </c>
      <c r="H9" s="4">
        <f t="shared" si="4"/>
        <v>2</v>
      </c>
      <c r="I9" s="4">
        <f t="shared" si="4"/>
        <v>3</v>
      </c>
      <c r="J9" s="4">
        <f t="shared" si="4"/>
        <v>3</v>
      </c>
      <c r="K9" s="4">
        <f t="shared" si="4"/>
        <v>4</v>
      </c>
      <c r="L9" s="4">
        <f t="shared" si="4"/>
        <v>4</v>
      </c>
      <c r="M9" s="4">
        <f t="shared" si="4"/>
        <v>5</v>
      </c>
      <c r="N9" s="4">
        <f t="shared" si="4"/>
        <v>5</v>
      </c>
      <c r="O9" s="4">
        <f t="shared" si="4"/>
        <v>6</v>
      </c>
      <c r="P9" s="4">
        <f t="shared" si="4"/>
        <v>6</v>
      </c>
      <c r="Q9" s="4">
        <f t="shared" si="4"/>
        <v>7</v>
      </c>
      <c r="R9" s="4">
        <f t="shared" si="4"/>
        <v>7</v>
      </c>
      <c r="S9" s="4">
        <f t="shared" si="4"/>
        <v>8</v>
      </c>
      <c r="T9" s="4">
        <f t="shared" si="4"/>
        <v>8</v>
      </c>
      <c r="U9" s="4">
        <f t="shared" si="4"/>
        <v>9</v>
      </c>
      <c r="V9" s="4">
        <f t="shared" si="4"/>
        <v>9</v>
      </c>
      <c r="W9" s="4">
        <f t="shared" si="4"/>
        <v>10</v>
      </c>
      <c r="X9" s="4">
        <f t="shared" si="4"/>
        <v>10</v>
      </c>
      <c r="Y9" s="4">
        <f t="shared" si="4"/>
        <v>11</v>
      </c>
      <c r="Z9" s="4">
        <f t="shared" si="4"/>
        <v>11</v>
      </c>
      <c r="AA9" s="4">
        <f t="shared" si="4"/>
        <v>12</v>
      </c>
      <c r="AB9" s="4">
        <f t="shared" si="4"/>
        <v>12</v>
      </c>
      <c r="AC9" s="4">
        <f t="shared" si="4"/>
        <v>13</v>
      </c>
      <c r="AD9" s="4">
        <f t="shared" si="4"/>
        <v>13</v>
      </c>
      <c r="AE9" s="4">
        <f t="shared" si="4"/>
        <v>14</v>
      </c>
      <c r="AF9" s="4">
        <f t="shared" si="4"/>
        <v>14</v>
      </c>
      <c r="AG9" s="4">
        <f t="shared" si="4"/>
        <v>15</v>
      </c>
      <c r="AH9" s="4">
        <f t="shared" si="4"/>
        <v>15</v>
      </c>
      <c r="AI9" s="4">
        <f t="shared" si="4"/>
        <v>16</v>
      </c>
      <c r="AJ9" s="4">
        <f t="shared" si="4"/>
        <v>16</v>
      </c>
      <c r="AK9" s="4">
        <f t="shared" si="4"/>
        <v>17</v>
      </c>
      <c r="AL9" s="4">
        <f t="shared" si="4"/>
        <v>17</v>
      </c>
      <c r="AM9" s="4">
        <f t="shared" ref="AM9:CH9" si="5">ROUNDDOWN(AM8*1/2,0)</f>
        <v>18</v>
      </c>
      <c r="AN9" s="4">
        <f t="shared" si="5"/>
        <v>18</v>
      </c>
      <c r="AO9" s="4">
        <f t="shared" si="5"/>
        <v>19</v>
      </c>
      <c r="AP9" s="4">
        <f t="shared" si="5"/>
        <v>19</v>
      </c>
      <c r="AQ9" s="4">
        <f t="shared" si="5"/>
        <v>20</v>
      </c>
      <c r="AR9" s="4">
        <f t="shared" si="5"/>
        <v>20</v>
      </c>
      <c r="AS9" s="4">
        <f t="shared" si="5"/>
        <v>21</v>
      </c>
      <c r="AT9" s="4">
        <f t="shared" si="5"/>
        <v>21</v>
      </c>
      <c r="AU9" s="4">
        <f t="shared" si="5"/>
        <v>22</v>
      </c>
      <c r="AV9" s="4">
        <f t="shared" si="5"/>
        <v>22</v>
      </c>
      <c r="AW9" s="4">
        <f t="shared" si="5"/>
        <v>23</v>
      </c>
      <c r="AX9" s="4">
        <f t="shared" si="5"/>
        <v>23</v>
      </c>
      <c r="AY9" s="4">
        <f t="shared" si="5"/>
        <v>24</v>
      </c>
      <c r="AZ9" s="4">
        <f t="shared" si="5"/>
        <v>24</v>
      </c>
      <c r="BA9" s="4">
        <f t="shared" si="5"/>
        <v>25</v>
      </c>
      <c r="BB9" s="4">
        <f t="shared" si="5"/>
        <v>25</v>
      </c>
      <c r="BC9" s="4">
        <f t="shared" si="5"/>
        <v>26</v>
      </c>
      <c r="BD9" s="4">
        <f t="shared" si="5"/>
        <v>26</v>
      </c>
      <c r="BE9" s="4">
        <f t="shared" si="5"/>
        <v>27</v>
      </c>
      <c r="BF9" s="4">
        <f t="shared" si="5"/>
        <v>27</v>
      </c>
      <c r="BG9" s="4">
        <f t="shared" si="5"/>
        <v>28</v>
      </c>
      <c r="BH9" s="4">
        <f t="shared" si="5"/>
        <v>28</v>
      </c>
      <c r="BI9" s="4">
        <f t="shared" si="5"/>
        <v>29</v>
      </c>
      <c r="BJ9" s="4">
        <f t="shared" si="5"/>
        <v>29</v>
      </c>
      <c r="BK9" s="4">
        <f t="shared" si="5"/>
        <v>30</v>
      </c>
      <c r="BL9" s="4">
        <f t="shared" si="5"/>
        <v>30</v>
      </c>
      <c r="BM9" s="4">
        <f t="shared" si="5"/>
        <v>31</v>
      </c>
      <c r="BN9" s="4">
        <f t="shared" si="5"/>
        <v>31</v>
      </c>
      <c r="BO9" s="4">
        <f t="shared" si="5"/>
        <v>32</v>
      </c>
      <c r="BP9" s="4">
        <f t="shared" si="5"/>
        <v>32</v>
      </c>
      <c r="BQ9" s="4">
        <f t="shared" si="5"/>
        <v>33</v>
      </c>
      <c r="BR9" s="4">
        <f t="shared" si="5"/>
        <v>33</v>
      </c>
      <c r="BS9" s="4">
        <f t="shared" si="5"/>
        <v>34</v>
      </c>
      <c r="BT9" s="4">
        <f t="shared" si="5"/>
        <v>34</v>
      </c>
      <c r="BU9" s="4">
        <f t="shared" si="5"/>
        <v>35</v>
      </c>
      <c r="BV9" s="4">
        <f t="shared" si="5"/>
        <v>35</v>
      </c>
      <c r="BW9" s="4">
        <f t="shared" si="5"/>
        <v>36</v>
      </c>
      <c r="BX9" s="4">
        <f t="shared" si="5"/>
        <v>36</v>
      </c>
      <c r="BY9" s="4">
        <f t="shared" si="5"/>
        <v>37</v>
      </c>
      <c r="BZ9" s="4">
        <f t="shared" si="5"/>
        <v>37</v>
      </c>
      <c r="CA9" s="4">
        <f t="shared" si="5"/>
        <v>38</v>
      </c>
      <c r="CB9" s="4">
        <f t="shared" si="5"/>
        <v>38</v>
      </c>
      <c r="CC9" s="4">
        <f t="shared" si="5"/>
        <v>39</v>
      </c>
      <c r="CD9" s="4">
        <f t="shared" si="5"/>
        <v>39</v>
      </c>
      <c r="CE9" s="4">
        <f t="shared" si="5"/>
        <v>40</v>
      </c>
      <c r="CF9" s="4">
        <f t="shared" si="5"/>
        <v>40</v>
      </c>
      <c r="CG9" s="4">
        <f t="shared" si="5"/>
        <v>41</v>
      </c>
      <c r="CH9" s="4">
        <f t="shared" si="5"/>
        <v>41</v>
      </c>
    </row>
    <row r="10" spans="1:86" x14ac:dyDescent="0.25">
      <c r="A10" s="3">
        <f ca="1">VLOOKUP(SMALL(B10:B12,1),B10:C12,2,0)</f>
        <v>3</v>
      </c>
      <c r="B10" s="4">
        <f ca="1">RANDBETWEEN(0,100000)</f>
        <v>65022</v>
      </c>
      <c r="C10" s="5">
        <v>1</v>
      </c>
      <c r="D10">
        <f ca="1">D8-SUM(D11:D12)</f>
        <v>0</v>
      </c>
      <c r="E10">
        <f t="shared" ref="E10:AL10" ca="1" si="6">E8-SUM(E11:E12)</f>
        <v>0</v>
      </c>
      <c r="F10">
        <f t="shared" ca="1" si="6"/>
        <v>2</v>
      </c>
      <c r="G10">
        <f t="shared" ca="1" si="6"/>
        <v>2</v>
      </c>
      <c r="H10">
        <f t="shared" ca="1" si="6"/>
        <v>1</v>
      </c>
      <c r="I10">
        <f t="shared" ca="1" si="6"/>
        <v>3</v>
      </c>
      <c r="J10">
        <f t="shared" ca="1" si="6"/>
        <v>2</v>
      </c>
      <c r="K10">
        <f t="shared" ca="1" si="6"/>
        <v>2</v>
      </c>
      <c r="L10">
        <f t="shared" ca="1" si="6"/>
        <v>5</v>
      </c>
      <c r="M10">
        <f t="shared" ca="1" si="6"/>
        <v>3</v>
      </c>
      <c r="N10">
        <f t="shared" ca="1" si="6"/>
        <v>3</v>
      </c>
      <c r="O10">
        <f t="shared" ca="1" si="6"/>
        <v>9</v>
      </c>
      <c r="P10">
        <f t="shared" ca="1" si="6"/>
        <v>6</v>
      </c>
      <c r="Q10">
        <f t="shared" ca="1" si="6"/>
        <v>9</v>
      </c>
      <c r="R10">
        <f t="shared" ca="1" si="6"/>
        <v>8</v>
      </c>
      <c r="S10">
        <f t="shared" ca="1" si="6"/>
        <v>5</v>
      </c>
      <c r="T10">
        <f t="shared" ca="1" si="6"/>
        <v>16</v>
      </c>
      <c r="U10">
        <f t="shared" ca="1" si="6"/>
        <v>9</v>
      </c>
      <c r="V10">
        <f t="shared" ca="1" si="6"/>
        <v>9</v>
      </c>
      <c r="W10">
        <f t="shared" ca="1" si="6"/>
        <v>6</v>
      </c>
      <c r="X10">
        <f t="shared" ca="1" si="6"/>
        <v>9</v>
      </c>
      <c r="Y10">
        <f t="shared" ca="1" si="6"/>
        <v>18</v>
      </c>
      <c r="Z10">
        <f t="shared" ca="1" si="6"/>
        <v>20</v>
      </c>
      <c r="AA10">
        <f t="shared" ca="1" si="6"/>
        <v>16</v>
      </c>
      <c r="AB10">
        <f t="shared" ca="1" si="6"/>
        <v>13</v>
      </c>
      <c r="AC10">
        <f t="shared" ca="1" si="6"/>
        <v>8</v>
      </c>
      <c r="AD10">
        <f t="shared" ca="1" si="6"/>
        <v>9</v>
      </c>
      <c r="AE10">
        <f t="shared" ca="1" si="6"/>
        <v>9</v>
      </c>
      <c r="AF10">
        <f t="shared" ca="1" si="6"/>
        <v>9</v>
      </c>
      <c r="AG10">
        <f t="shared" ca="1" si="6"/>
        <v>15</v>
      </c>
      <c r="AH10">
        <f t="shared" ca="1" si="6"/>
        <v>21</v>
      </c>
      <c r="AI10">
        <f t="shared" ca="1" si="6"/>
        <v>11</v>
      </c>
      <c r="AJ10">
        <f t="shared" ca="1" si="6"/>
        <v>11</v>
      </c>
      <c r="AK10">
        <f t="shared" ca="1" si="6"/>
        <v>14</v>
      </c>
      <c r="AL10">
        <f t="shared" ca="1" si="6"/>
        <v>11</v>
      </c>
      <c r="AM10">
        <f t="shared" ref="AM10:CH10" ca="1" si="7">AM8-SUM(AM11:AM12)</f>
        <v>26</v>
      </c>
      <c r="AN10">
        <f t="shared" ca="1" si="7"/>
        <v>12</v>
      </c>
      <c r="AO10">
        <f t="shared" ca="1" si="7"/>
        <v>12</v>
      </c>
      <c r="AP10">
        <f t="shared" ca="1" si="7"/>
        <v>23</v>
      </c>
      <c r="AQ10">
        <f t="shared" ca="1" si="7"/>
        <v>28</v>
      </c>
      <c r="AR10">
        <f t="shared" ca="1" si="7"/>
        <v>21</v>
      </c>
      <c r="AS10">
        <f t="shared" ca="1" si="7"/>
        <v>14</v>
      </c>
      <c r="AT10">
        <f t="shared" ca="1" si="7"/>
        <v>26</v>
      </c>
      <c r="AU10">
        <f t="shared" ca="1" si="7"/>
        <v>27</v>
      </c>
      <c r="AV10">
        <f t="shared" ca="1" si="7"/>
        <v>15</v>
      </c>
      <c r="AW10">
        <f t="shared" ca="1" si="7"/>
        <v>24</v>
      </c>
      <c r="AX10">
        <f t="shared" ca="1" si="7"/>
        <v>15</v>
      </c>
      <c r="AY10">
        <f t="shared" ca="1" si="7"/>
        <v>25</v>
      </c>
      <c r="AZ10">
        <f t="shared" ca="1" si="7"/>
        <v>34</v>
      </c>
      <c r="BA10">
        <f t="shared" ca="1" si="7"/>
        <v>16</v>
      </c>
      <c r="BB10">
        <f t="shared" ca="1" si="7"/>
        <v>17</v>
      </c>
      <c r="BC10">
        <f t="shared" ca="1" si="7"/>
        <v>17</v>
      </c>
      <c r="BD10">
        <f t="shared" ca="1" si="7"/>
        <v>35</v>
      </c>
      <c r="BE10">
        <f t="shared" ca="1" si="7"/>
        <v>18</v>
      </c>
      <c r="BF10">
        <f t="shared" ca="1" si="7"/>
        <v>32</v>
      </c>
      <c r="BG10">
        <f t="shared" ca="1" si="7"/>
        <v>37</v>
      </c>
      <c r="BH10">
        <f t="shared" ca="1" si="7"/>
        <v>29</v>
      </c>
      <c r="BI10">
        <f t="shared" ca="1" si="7"/>
        <v>52</v>
      </c>
      <c r="BJ10">
        <f t="shared" ca="1" si="7"/>
        <v>37</v>
      </c>
      <c r="BK10">
        <f t="shared" ca="1" si="7"/>
        <v>34</v>
      </c>
      <c r="BL10">
        <f t="shared" ca="1" si="7"/>
        <v>35</v>
      </c>
      <c r="BM10">
        <f t="shared" ca="1" si="7"/>
        <v>31</v>
      </c>
      <c r="BN10">
        <f t="shared" ca="1" si="7"/>
        <v>32</v>
      </c>
      <c r="BO10">
        <f t="shared" ca="1" si="7"/>
        <v>50</v>
      </c>
      <c r="BP10">
        <f t="shared" ca="1" si="7"/>
        <v>54</v>
      </c>
      <c r="BQ10">
        <f t="shared" ca="1" si="7"/>
        <v>33</v>
      </c>
      <c r="BR10">
        <f t="shared" ca="1" si="7"/>
        <v>22</v>
      </c>
      <c r="BS10">
        <f t="shared" ca="1" si="7"/>
        <v>40</v>
      </c>
      <c r="BT10">
        <f t="shared" ca="1" si="7"/>
        <v>23</v>
      </c>
      <c r="BU10">
        <f t="shared" ca="1" si="7"/>
        <v>57</v>
      </c>
      <c r="BV10">
        <f t="shared" ca="1" si="7"/>
        <v>23</v>
      </c>
      <c r="BW10">
        <f t="shared" ca="1" si="7"/>
        <v>40</v>
      </c>
      <c r="BX10">
        <f t="shared" ca="1" si="7"/>
        <v>24</v>
      </c>
      <c r="BY10">
        <f t="shared" ca="1" si="7"/>
        <v>51</v>
      </c>
      <c r="BZ10">
        <f t="shared" ca="1" si="7"/>
        <v>39</v>
      </c>
      <c r="CA10">
        <f t="shared" ca="1" si="7"/>
        <v>39</v>
      </c>
      <c r="CB10">
        <f t="shared" ca="1" si="7"/>
        <v>25</v>
      </c>
      <c r="CC10">
        <f t="shared" ca="1" si="7"/>
        <v>26</v>
      </c>
      <c r="CD10">
        <f t="shared" ca="1" si="7"/>
        <v>26</v>
      </c>
      <c r="CE10">
        <f t="shared" ca="1" si="7"/>
        <v>26</v>
      </c>
      <c r="CF10">
        <f t="shared" ca="1" si="7"/>
        <v>57</v>
      </c>
      <c r="CG10">
        <f t="shared" ca="1" si="7"/>
        <v>52</v>
      </c>
      <c r="CH10">
        <f t="shared" ca="1" si="7"/>
        <v>27</v>
      </c>
    </row>
    <row r="11" spans="1:86" x14ac:dyDescent="0.25">
      <c r="A11" s="3">
        <f ca="1">VLOOKUP(SMALL(B10:B12,2),B10:C12,2,0)</f>
        <v>1</v>
      </c>
      <c r="B11" s="4">
        <f ca="1">RANDBETWEEN(0,100000)</f>
        <v>69007</v>
      </c>
      <c r="C11" s="5">
        <v>2</v>
      </c>
      <c r="D11">
        <f ca="1">MIN(RANDBETWEEN(0,D8),ROUNDUP(D8*2/$C$7,0))</f>
        <v>1</v>
      </c>
      <c r="E11">
        <f t="shared" ref="E11:AL11" ca="1" si="8">MIN(RANDBETWEEN(0,E8),ROUNDUP(E8*2/$C$7,0))</f>
        <v>2</v>
      </c>
      <c r="F11">
        <f t="shared" ca="1" si="8"/>
        <v>1</v>
      </c>
      <c r="G11">
        <f t="shared" ca="1" si="8"/>
        <v>0</v>
      </c>
      <c r="H11">
        <f t="shared" ca="1" si="8"/>
        <v>4</v>
      </c>
      <c r="I11">
        <f t="shared" ca="1" si="8"/>
        <v>2</v>
      </c>
      <c r="J11">
        <f t="shared" ca="1" si="8"/>
        <v>5</v>
      </c>
      <c r="K11">
        <f t="shared" ca="1" si="8"/>
        <v>6</v>
      </c>
      <c r="L11">
        <f t="shared" ca="1" si="8"/>
        <v>4</v>
      </c>
      <c r="M11">
        <f t="shared" ca="1" si="8"/>
        <v>7</v>
      </c>
      <c r="N11">
        <f t="shared" ca="1" si="8"/>
        <v>8</v>
      </c>
      <c r="O11">
        <f t="shared" ca="1" si="8"/>
        <v>2</v>
      </c>
      <c r="P11">
        <f t="shared" ca="1" si="8"/>
        <v>7</v>
      </c>
      <c r="Q11">
        <f t="shared" ca="1" si="8"/>
        <v>4</v>
      </c>
      <c r="R11">
        <f t="shared" ca="1" si="8"/>
        <v>5</v>
      </c>
      <c r="S11">
        <f t="shared" ca="1" si="8"/>
        <v>11</v>
      </c>
      <c r="T11">
        <f t="shared" ca="1" si="8"/>
        <v>1</v>
      </c>
      <c r="U11">
        <f t="shared" ca="1" si="8"/>
        <v>5</v>
      </c>
      <c r="V11">
        <f t="shared" ca="1" si="8"/>
        <v>10</v>
      </c>
      <c r="W11">
        <f t="shared" ca="1" si="8"/>
        <v>14</v>
      </c>
      <c r="X11">
        <f t="shared" ca="1" si="8"/>
        <v>12</v>
      </c>
      <c r="Y11">
        <f t="shared" ca="1" si="8"/>
        <v>0</v>
      </c>
      <c r="Z11">
        <f t="shared" ca="1" si="8"/>
        <v>0</v>
      </c>
      <c r="AA11">
        <f t="shared" ca="1" si="8"/>
        <v>0</v>
      </c>
      <c r="AB11">
        <f t="shared" ca="1" si="8"/>
        <v>12</v>
      </c>
      <c r="AC11">
        <f t="shared" ca="1" si="8"/>
        <v>18</v>
      </c>
      <c r="AD11">
        <f t="shared" ca="1" si="8"/>
        <v>18</v>
      </c>
      <c r="AE11">
        <f t="shared" ca="1" si="8"/>
        <v>19</v>
      </c>
      <c r="AF11">
        <f t="shared" ca="1" si="8"/>
        <v>20</v>
      </c>
      <c r="AG11">
        <f t="shared" ca="1" si="8"/>
        <v>9</v>
      </c>
      <c r="AH11">
        <f t="shared" ca="1" si="8"/>
        <v>10</v>
      </c>
      <c r="AI11">
        <f t="shared" ca="1" si="8"/>
        <v>21</v>
      </c>
      <c r="AJ11">
        <f t="shared" ca="1" si="8"/>
        <v>22</v>
      </c>
      <c r="AK11">
        <f t="shared" ca="1" si="8"/>
        <v>20</v>
      </c>
      <c r="AL11">
        <f t="shared" ca="1" si="8"/>
        <v>24</v>
      </c>
      <c r="AM11">
        <f t="shared" ref="AM11:CH11" ca="1" si="9">MIN(RANDBETWEEN(0,AM8),ROUNDUP(AM8*2/$C$7,0))</f>
        <v>4</v>
      </c>
      <c r="AN11">
        <f t="shared" ca="1" si="9"/>
        <v>25</v>
      </c>
      <c r="AO11">
        <f t="shared" ca="1" si="9"/>
        <v>26</v>
      </c>
      <c r="AP11">
        <f t="shared" ca="1" si="9"/>
        <v>15</v>
      </c>
      <c r="AQ11">
        <f t="shared" ca="1" si="9"/>
        <v>11</v>
      </c>
      <c r="AR11">
        <f t="shared" ca="1" si="9"/>
        <v>19</v>
      </c>
      <c r="AS11">
        <f t="shared" ca="1" si="9"/>
        <v>28</v>
      </c>
      <c r="AT11">
        <f t="shared" ca="1" si="9"/>
        <v>3</v>
      </c>
      <c r="AU11">
        <f t="shared" ca="1" si="9"/>
        <v>4</v>
      </c>
      <c r="AV11">
        <f t="shared" ca="1" si="9"/>
        <v>30</v>
      </c>
      <c r="AW11">
        <f t="shared" ca="1" si="9"/>
        <v>10</v>
      </c>
      <c r="AX11">
        <f t="shared" ca="1" si="9"/>
        <v>32</v>
      </c>
      <c r="AY11">
        <f t="shared" ca="1" si="9"/>
        <v>22</v>
      </c>
      <c r="AZ11">
        <f t="shared" ca="1" si="9"/>
        <v>11</v>
      </c>
      <c r="BA11">
        <f t="shared" ca="1" si="9"/>
        <v>34</v>
      </c>
      <c r="BB11">
        <f t="shared" ca="1" si="9"/>
        <v>34</v>
      </c>
      <c r="BC11">
        <f t="shared" ca="1" si="9"/>
        <v>35</v>
      </c>
      <c r="BD11">
        <f t="shared" ca="1" si="9"/>
        <v>17</v>
      </c>
      <c r="BE11">
        <f t="shared" ca="1" si="9"/>
        <v>36</v>
      </c>
      <c r="BF11">
        <f t="shared" ca="1" si="9"/>
        <v>19</v>
      </c>
      <c r="BG11">
        <f t="shared" ca="1" si="9"/>
        <v>19</v>
      </c>
      <c r="BH11">
        <f t="shared" ca="1" si="9"/>
        <v>26</v>
      </c>
      <c r="BI11">
        <f t="shared" ca="1" si="9"/>
        <v>3</v>
      </c>
      <c r="BJ11">
        <f t="shared" ca="1" si="9"/>
        <v>2</v>
      </c>
      <c r="BK11">
        <f t="shared" ca="1" si="9"/>
        <v>10</v>
      </c>
      <c r="BL11">
        <f t="shared" ca="1" si="9"/>
        <v>22</v>
      </c>
      <c r="BM11">
        <f t="shared" ca="1" si="9"/>
        <v>26</v>
      </c>
      <c r="BN11">
        <f t="shared" ca="1" si="9"/>
        <v>31</v>
      </c>
      <c r="BO11">
        <f t="shared" ca="1" si="9"/>
        <v>14</v>
      </c>
      <c r="BP11">
        <f t="shared" ca="1" si="9"/>
        <v>11</v>
      </c>
      <c r="BQ11">
        <f t="shared" ca="1" si="9"/>
        <v>30</v>
      </c>
      <c r="BR11">
        <f t="shared" ca="1" si="9"/>
        <v>45</v>
      </c>
      <c r="BS11">
        <f t="shared" ca="1" si="9"/>
        <v>22</v>
      </c>
      <c r="BT11">
        <f t="shared" ca="1" si="9"/>
        <v>46</v>
      </c>
      <c r="BU11">
        <f t="shared" ca="1" si="9"/>
        <v>11</v>
      </c>
      <c r="BV11">
        <f t="shared" ca="1" si="9"/>
        <v>48</v>
      </c>
      <c r="BW11">
        <f t="shared" ca="1" si="9"/>
        <v>28</v>
      </c>
      <c r="BX11">
        <f t="shared" ca="1" si="9"/>
        <v>49</v>
      </c>
      <c r="BY11">
        <f t="shared" ca="1" si="9"/>
        <v>7</v>
      </c>
      <c r="BZ11">
        <f t="shared" ca="1" si="9"/>
        <v>27</v>
      </c>
      <c r="CA11">
        <f t="shared" ca="1" si="9"/>
        <v>37</v>
      </c>
      <c r="CB11">
        <f t="shared" ca="1" si="9"/>
        <v>52</v>
      </c>
      <c r="CC11">
        <f t="shared" ca="1" si="9"/>
        <v>52</v>
      </c>
      <c r="CD11">
        <f t="shared" ca="1" si="9"/>
        <v>53</v>
      </c>
      <c r="CE11">
        <f t="shared" ca="1" si="9"/>
        <v>54</v>
      </c>
      <c r="CF11">
        <f t="shared" ca="1" si="9"/>
        <v>20</v>
      </c>
      <c r="CG11">
        <f t="shared" ca="1" si="9"/>
        <v>2</v>
      </c>
      <c r="CH11">
        <f t="shared" ca="1" si="9"/>
        <v>56</v>
      </c>
    </row>
    <row r="12" spans="1:86" x14ac:dyDescent="0.25">
      <c r="A12" s="3">
        <f ca="1">VLOOKUP(SMALL(B10:B12,3),B10:C12,2,0)</f>
        <v>2</v>
      </c>
      <c r="B12" s="4">
        <f ca="1">RANDBETWEEN(0,100000)</f>
        <v>52523</v>
      </c>
      <c r="C12" s="5">
        <v>3</v>
      </c>
      <c r="D12">
        <f ca="1">IFERROR(MIN(RANDBETWEEN(0,D9-D11),ROUNDUP(D9*2/$C$7,0)),0)</f>
        <v>0</v>
      </c>
      <c r="E12">
        <f t="shared" ref="E12:AL12" ca="1" si="10">IFERROR(MIN(RANDBETWEEN(0,E9-E11),ROUNDUP(E9*2/$C$7,0)),0)</f>
        <v>0</v>
      </c>
      <c r="F12">
        <f t="shared" ca="1" si="10"/>
        <v>0</v>
      </c>
      <c r="G12">
        <f t="shared" ca="1" si="10"/>
        <v>2</v>
      </c>
      <c r="H12">
        <f t="shared" ca="1" si="10"/>
        <v>0</v>
      </c>
      <c r="I12">
        <f t="shared" ca="1" si="10"/>
        <v>1</v>
      </c>
      <c r="J12">
        <f t="shared" ca="1" si="10"/>
        <v>0</v>
      </c>
      <c r="K12">
        <f t="shared" ca="1" si="10"/>
        <v>0</v>
      </c>
      <c r="L12">
        <f t="shared" ca="1" si="10"/>
        <v>0</v>
      </c>
      <c r="M12">
        <f t="shared" ca="1" si="10"/>
        <v>0</v>
      </c>
      <c r="N12">
        <f t="shared" ca="1" si="10"/>
        <v>0</v>
      </c>
      <c r="O12">
        <f t="shared" ca="1" si="10"/>
        <v>1</v>
      </c>
      <c r="P12">
        <f t="shared" ca="1" si="10"/>
        <v>0</v>
      </c>
      <c r="Q12">
        <f t="shared" ca="1" si="10"/>
        <v>1</v>
      </c>
      <c r="R12">
        <f t="shared" ca="1" si="10"/>
        <v>2</v>
      </c>
      <c r="S12">
        <f t="shared" ca="1" si="10"/>
        <v>0</v>
      </c>
      <c r="T12">
        <f t="shared" ca="1" si="10"/>
        <v>0</v>
      </c>
      <c r="U12">
        <f t="shared" ca="1" si="10"/>
        <v>4</v>
      </c>
      <c r="V12">
        <f t="shared" ca="1" si="10"/>
        <v>0</v>
      </c>
      <c r="W12">
        <f t="shared" ca="1" si="10"/>
        <v>0</v>
      </c>
      <c r="X12">
        <f t="shared" ca="1" si="10"/>
        <v>0</v>
      </c>
      <c r="Y12">
        <f t="shared" ca="1" si="10"/>
        <v>4</v>
      </c>
      <c r="Z12">
        <f t="shared" ca="1" si="10"/>
        <v>3</v>
      </c>
      <c r="AA12">
        <f t="shared" ca="1" si="10"/>
        <v>8</v>
      </c>
      <c r="AB12">
        <f t="shared" ca="1" si="10"/>
        <v>0</v>
      </c>
      <c r="AC12">
        <f t="shared" ca="1" si="10"/>
        <v>0</v>
      </c>
      <c r="AD12">
        <f t="shared" ca="1" si="10"/>
        <v>0</v>
      </c>
      <c r="AE12">
        <f t="shared" ca="1" si="10"/>
        <v>0</v>
      </c>
      <c r="AF12">
        <f t="shared" ca="1" si="10"/>
        <v>0</v>
      </c>
      <c r="AG12">
        <f t="shared" ca="1" si="10"/>
        <v>6</v>
      </c>
      <c r="AH12">
        <f t="shared" ca="1" si="10"/>
        <v>0</v>
      </c>
      <c r="AI12">
        <f t="shared" ca="1" si="10"/>
        <v>0</v>
      </c>
      <c r="AJ12">
        <f t="shared" ca="1" si="10"/>
        <v>0</v>
      </c>
      <c r="AK12">
        <f t="shared" ca="1" si="10"/>
        <v>0</v>
      </c>
      <c r="AL12">
        <f t="shared" ca="1" si="10"/>
        <v>0</v>
      </c>
      <c r="AM12">
        <f t="shared" ref="AM12:CH12" ca="1" si="11">IFERROR(MIN(RANDBETWEEN(0,AM9-AM11),ROUNDUP(AM9*2/$C$7,0)),0)</f>
        <v>6</v>
      </c>
      <c r="AN12">
        <f t="shared" ca="1" si="11"/>
        <v>0</v>
      </c>
      <c r="AO12">
        <f t="shared" ca="1" si="11"/>
        <v>0</v>
      </c>
      <c r="AP12">
        <f t="shared" ca="1" si="11"/>
        <v>1</v>
      </c>
      <c r="AQ12">
        <f t="shared" ca="1" si="11"/>
        <v>1</v>
      </c>
      <c r="AR12">
        <f t="shared" ca="1" si="11"/>
        <v>1</v>
      </c>
      <c r="AS12">
        <f t="shared" ca="1" si="11"/>
        <v>0</v>
      </c>
      <c r="AT12">
        <f t="shared" ca="1" si="11"/>
        <v>14</v>
      </c>
      <c r="AU12">
        <f t="shared" ca="1" si="11"/>
        <v>13</v>
      </c>
      <c r="AV12">
        <f t="shared" ca="1" si="11"/>
        <v>0</v>
      </c>
      <c r="AW12">
        <f t="shared" ca="1" si="11"/>
        <v>12</v>
      </c>
      <c r="AX12">
        <f t="shared" ca="1" si="11"/>
        <v>0</v>
      </c>
      <c r="AY12">
        <f t="shared" ca="1" si="11"/>
        <v>1</v>
      </c>
      <c r="AZ12">
        <f t="shared" ca="1" si="11"/>
        <v>4</v>
      </c>
      <c r="BA12">
        <f t="shared" ca="1" si="11"/>
        <v>0</v>
      </c>
      <c r="BB12">
        <f t="shared" ca="1" si="11"/>
        <v>0</v>
      </c>
      <c r="BC12">
        <f t="shared" ca="1" si="11"/>
        <v>0</v>
      </c>
      <c r="BD12">
        <f t="shared" ca="1" si="11"/>
        <v>1</v>
      </c>
      <c r="BE12">
        <f t="shared" ca="1" si="11"/>
        <v>0</v>
      </c>
      <c r="BF12">
        <f t="shared" ca="1" si="11"/>
        <v>4</v>
      </c>
      <c r="BG12">
        <f t="shared" ca="1" si="11"/>
        <v>0</v>
      </c>
      <c r="BH12">
        <f t="shared" ca="1" si="11"/>
        <v>2</v>
      </c>
      <c r="BI12">
        <f t="shared" ca="1" si="11"/>
        <v>3</v>
      </c>
      <c r="BJ12">
        <f t="shared" ca="1" si="11"/>
        <v>20</v>
      </c>
      <c r="BK12">
        <f t="shared" ca="1" si="11"/>
        <v>16</v>
      </c>
      <c r="BL12">
        <f t="shared" ca="1" si="11"/>
        <v>4</v>
      </c>
      <c r="BM12">
        <f t="shared" ca="1" si="11"/>
        <v>5</v>
      </c>
      <c r="BN12">
        <f t="shared" ca="1" si="11"/>
        <v>0</v>
      </c>
      <c r="BO12">
        <f t="shared" ca="1" si="11"/>
        <v>0</v>
      </c>
      <c r="BP12">
        <f t="shared" ca="1" si="11"/>
        <v>0</v>
      </c>
      <c r="BQ12">
        <f t="shared" ca="1" si="11"/>
        <v>3</v>
      </c>
      <c r="BR12">
        <f t="shared" ca="1" si="11"/>
        <v>0</v>
      </c>
      <c r="BS12">
        <f t="shared" ca="1" si="11"/>
        <v>6</v>
      </c>
      <c r="BT12">
        <f t="shared" ca="1" si="11"/>
        <v>0</v>
      </c>
      <c r="BU12">
        <f t="shared" ca="1" si="11"/>
        <v>2</v>
      </c>
      <c r="BV12">
        <f t="shared" ca="1" si="11"/>
        <v>0</v>
      </c>
      <c r="BW12">
        <f t="shared" ca="1" si="11"/>
        <v>4</v>
      </c>
      <c r="BX12">
        <f t="shared" ca="1" si="11"/>
        <v>0</v>
      </c>
      <c r="BY12">
        <f t="shared" ca="1" si="11"/>
        <v>16</v>
      </c>
      <c r="BZ12">
        <f t="shared" ca="1" si="11"/>
        <v>9</v>
      </c>
      <c r="CA12">
        <f t="shared" ca="1" si="11"/>
        <v>0</v>
      </c>
      <c r="CB12">
        <f t="shared" ca="1" si="11"/>
        <v>0</v>
      </c>
      <c r="CC12">
        <f t="shared" ca="1" si="11"/>
        <v>0</v>
      </c>
      <c r="CD12">
        <f t="shared" ca="1" si="11"/>
        <v>0</v>
      </c>
      <c r="CE12">
        <f t="shared" ca="1" si="11"/>
        <v>0</v>
      </c>
      <c r="CF12">
        <f t="shared" ca="1" si="11"/>
        <v>4</v>
      </c>
      <c r="CG12">
        <f t="shared" ca="1" si="11"/>
        <v>28</v>
      </c>
      <c r="CH12">
        <f t="shared" ca="1" si="11"/>
        <v>0</v>
      </c>
    </row>
    <row r="14" spans="1:86" x14ac:dyDescent="0.25">
      <c r="C14" s="5">
        <v>4</v>
      </c>
      <c r="D14" s="197" t="s">
        <v>79</v>
      </c>
      <c r="E14" s="197"/>
      <c r="F14" s="197"/>
      <c r="G14" s="197"/>
      <c r="H14" s="197"/>
      <c r="I14" s="197"/>
    </row>
    <row r="15" spans="1:86" x14ac:dyDescent="0.25">
      <c r="D15" s="3">
        <v>1</v>
      </c>
      <c r="E15" s="3">
        <v>2</v>
      </c>
      <c r="F15" s="3">
        <v>3</v>
      </c>
      <c r="G15" s="3">
        <v>4</v>
      </c>
      <c r="H15" s="3">
        <v>5</v>
      </c>
      <c r="I15" s="3">
        <v>6</v>
      </c>
      <c r="J15" s="3">
        <v>7</v>
      </c>
      <c r="K15" s="3">
        <v>8</v>
      </c>
      <c r="L15" s="3">
        <v>9</v>
      </c>
      <c r="M15" s="3">
        <v>10</v>
      </c>
      <c r="N15" s="3">
        <v>11</v>
      </c>
      <c r="O15" s="3">
        <v>12</v>
      </c>
      <c r="P15" s="3">
        <v>13</v>
      </c>
      <c r="Q15" s="3">
        <v>14</v>
      </c>
      <c r="R15" s="3">
        <v>15</v>
      </c>
      <c r="S15" s="3">
        <v>16</v>
      </c>
      <c r="T15" s="3">
        <v>17</v>
      </c>
      <c r="U15" s="3">
        <v>18</v>
      </c>
      <c r="V15" s="3">
        <v>19</v>
      </c>
      <c r="W15" s="3">
        <v>20</v>
      </c>
      <c r="X15" s="3">
        <v>21</v>
      </c>
      <c r="Y15" s="3">
        <v>22</v>
      </c>
      <c r="Z15" s="3">
        <v>23</v>
      </c>
      <c r="AA15" s="3">
        <v>24</v>
      </c>
      <c r="AB15" s="3">
        <v>25</v>
      </c>
      <c r="AC15" s="3">
        <v>26</v>
      </c>
      <c r="AD15" s="3">
        <v>27</v>
      </c>
      <c r="AE15" s="3">
        <v>28</v>
      </c>
      <c r="AF15" s="3">
        <v>29</v>
      </c>
      <c r="AG15" s="3">
        <v>30</v>
      </c>
      <c r="AH15" s="3">
        <v>31</v>
      </c>
      <c r="AI15" s="3">
        <v>32</v>
      </c>
      <c r="AJ15" s="3">
        <v>33</v>
      </c>
      <c r="AK15" s="3">
        <v>34</v>
      </c>
      <c r="AL15" s="3">
        <v>35</v>
      </c>
      <c r="AM15" s="3">
        <v>36</v>
      </c>
      <c r="AN15" s="3">
        <v>37</v>
      </c>
      <c r="AO15" s="3">
        <v>38</v>
      </c>
      <c r="AP15" s="3">
        <v>39</v>
      </c>
      <c r="AQ15" s="3">
        <v>40</v>
      </c>
      <c r="AR15" s="3">
        <v>41</v>
      </c>
      <c r="AS15" s="3">
        <v>42</v>
      </c>
      <c r="AT15" s="3">
        <v>43</v>
      </c>
      <c r="AU15" s="3">
        <v>44</v>
      </c>
      <c r="AV15" s="3">
        <v>45</v>
      </c>
      <c r="AW15" s="3">
        <v>46</v>
      </c>
      <c r="AX15" s="3">
        <v>47</v>
      </c>
      <c r="AY15" s="3">
        <v>48</v>
      </c>
      <c r="AZ15" s="3">
        <v>49</v>
      </c>
      <c r="BA15" s="3">
        <v>50</v>
      </c>
      <c r="BB15" s="3">
        <v>51</v>
      </c>
      <c r="BC15" s="3">
        <v>52</v>
      </c>
      <c r="BD15" s="3">
        <v>53</v>
      </c>
      <c r="BE15" s="3">
        <v>54</v>
      </c>
      <c r="BF15" s="3">
        <v>55</v>
      </c>
      <c r="BG15" s="3">
        <v>56</v>
      </c>
      <c r="BH15" s="3">
        <v>57</v>
      </c>
      <c r="BI15" s="3">
        <v>58</v>
      </c>
      <c r="BJ15" s="3">
        <v>59</v>
      </c>
      <c r="BK15" s="3">
        <v>60</v>
      </c>
      <c r="BL15" s="3">
        <v>61</v>
      </c>
      <c r="BM15" s="3">
        <v>62</v>
      </c>
      <c r="BN15" s="3">
        <v>63</v>
      </c>
      <c r="BO15" s="3">
        <v>64</v>
      </c>
      <c r="BP15" s="3">
        <v>65</v>
      </c>
      <c r="BQ15" s="3">
        <v>66</v>
      </c>
      <c r="BR15" s="3">
        <v>67</v>
      </c>
      <c r="BS15" s="3">
        <v>68</v>
      </c>
      <c r="BT15" s="3">
        <v>69</v>
      </c>
      <c r="BU15" s="3">
        <v>70</v>
      </c>
      <c r="BV15" s="3">
        <v>71</v>
      </c>
      <c r="BW15" s="3">
        <v>72</v>
      </c>
      <c r="BX15" s="3">
        <v>73</v>
      </c>
      <c r="BY15" s="3">
        <v>74</v>
      </c>
      <c r="BZ15" s="3">
        <v>75</v>
      </c>
      <c r="CA15" s="3">
        <v>76</v>
      </c>
      <c r="CB15" s="3">
        <v>77</v>
      </c>
      <c r="CC15" s="3">
        <v>78</v>
      </c>
      <c r="CD15" s="3">
        <v>79</v>
      </c>
      <c r="CE15" s="3">
        <v>80</v>
      </c>
      <c r="CF15" s="3">
        <v>81</v>
      </c>
      <c r="CG15" s="3">
        <v>82</v>
      </c>
      <c r="CH15" s="3">
        <v>83</v>
      </c>
    </row>
    <row r="16" spans="1:86" x14ac:dyDescent="0.25">
      <c r="C16" s="4"/>
      <c r="D16" s="4">
        <v>1</v>
      </c>
      <c r="E16" s="4">
        <v>2</v>
      </c>
      <c r="F16" s="4">
        <f t="shared" ref="F16:AL16" si="12">ROUNDDOWN(F15*1/2,0)</f>
        <v>1</v>
      </c>
      <c r="G16" s="4">
        <f t="shared" si="12"/>
        <v>2</v>
      </c>
      <c r="H16" s="4">
        <f t="shared" si="12"/>
        <v>2</v>
      </c>
      <c r="I16" s="4">
        <f t="shared" si="12"/>
        <v>3</v>
      </c>
      <c r="J16" s="4">
        <f t="shared" si="12"/>
        <v>3</v>
      </c>
      <c r="K16" s="4">
        <f t="shared" si="12"/>
        <v>4</v>
      </c>
      <c r="L16" s="4">
        <f t="shared" si="12"/>
        <v>4</v>
      </c>
      <c r="M16" s="4">
        <f t="shared" si="12"/>
        <v>5</v>
      </c>
      <c r="N16" s="4">
        <f t="shared" si="12"/>
        <v>5</v>
      </c>
      <c r="O16" s="4">
        <f t="shared" si="12"/>
        <v>6</v>
      </c>
      <c r="P16" s="4">
        <f t="shared" si="12"/>
        <v>6</v>
      </c>
      <c r="Q16" s="4">
        <f t="shared" si="12"/>
        <v>7</v>
      </c>
      <c r="R16" s="4">
        <f t="shared" si="12"/>
        <v>7</v>
      </c>
      <c r="S16" s="4">
        <f t="shared" si="12"/>
        <v>8</v>
      </c>
      <c r="T16" s="4">
        <f t="shared" si="12"/>
        <v>8</v>
      </c>
      <c r="U16" s="4">
        <f t="shared" si="12"/>
        <v>9</v>
      </c>
      <c r="V16" s="4">
        <f t="shared" si="12"/>
        <v>9</v>
      </c>
      <c r="W16" s="4">
        <f t="shared" si="12"/>
        <v>10</v>
      </c>
      <c r="X16" s="4">
        <f t="shared" si="12"/>
        <v>10</v>
      </c>
      <c r="Y16" s="4">
        <f t="shared" si="12"/>
        <v>11</v>
      </c>
      <c r="Z16" s="4">
        <f t="shared" si="12"/>
        <v>11</v>
      </c>
      <c r="AA16" s="4">
        <f t="shared" si="12"/>
        <v>12</v>
      </c>
      <c r="AB16" s="4">
        <f t="shared" si="12"/>
        <v>12</v>
      </c>
      <c r="AC16" s="4">
        <f t="shared" si="12"/>
        <v>13</v>
      </c>
      <c r="AD16" s="4">
        <f t="shared" si="12"/>
        <v>13</v>
      </c>
      <c r="AE16" s="4">
        <f t="shared" si="12"/>
        <v>14</v>
      </c>
      <c r="AF16" s="4">
        <f t="shared" si="12"/>
        <v>14</v>
      </c>
      <c r="AG16" s="4">
        <f t="shared" si="12"/>
        <v>15</v>
      </c>
      <c r="AH16" s="4">
        <f t="shared" si="12"/>
        <v>15</v>
      </c>
      <c r="AI16" s="4">
        <f t="shared" si="12"/>
        <v>16</v>
      </c>
      <c r="AJ16" s="4">
        <f t="shared" si="12"/>
        <v>16</v>
      </c>
      <c r="AK16" s="4">
        <f t="shared" si="12"/>
        <v>17</v>
      </c>
      <c r="AL16" s="4">
        <f t="shared" si="12"/>
        <v>17</v>
      </c>
      <c r="AM16" s="4">
        <f t="shared" ref="AM16:CH16" si="13">ROUNDDOWN(AM15*1/2,0)</f>
        <v>18</v>
      </c>
      <c r="AN16" s="4">
        <f t="shared" si="13"/>
        <v>18</v>
      </c>
      <c r="AO16" s="4">
        <f t="shared" si="13"/>
        <v>19</v>
      </c>
      <c r="AP16" s="4">
        <f t="shared" si="13"/>
        <v>19</v>
      </c>
      <c r="AQ16" s="4">
        <f t="shared" si="13"/>
        <v>20</v>
      </c>
      <c r="AR16" s="4">
        <f t="shared" si="13"/>
        <v>20</v>
      </c>
      <c r="AS16" s="4">
        <f t="shared" si="13"/>
        <v>21</v>
      </c>
      <c r="AT16" s="4">
        <f t="shared" si="13"/>
        <v>21</v>
      </c>
      <c r="AU16" s="4">
        <f t="shared" si="13"/>
        <v>22</v>
      </c>
      <c r="AV16" s="4">
        <f t="shared" si="13"/>
        <v>22</v>
      </c>
      <c r="AW16" s="4">
        <f t="shared" si="13"/>
        <v>23</v>
      </c>
      <c r="AX16" s="4">
        <f t="shared" si="13"/>
        <v>23</v>
      </c>
      <c r="AY16" s="4">
        <f t="shared" si="13"/>
        <v>24</v>
      </c>
      <c r="AZ16" s="4">
        <f t="shared" si="13"/>
        <v>24</v>
      </c>
      <c r="BA16" s="4">
        <f t="shared" si="13"/>
        <v>25</v>
      </c>
      <c r="BB16" s="4">
        <f t="shared" si="13"/>
        <v>25</v>
      </c>
      <c r="BC16" s="4">
        <f t="shared" si="13"/>
        <v>26</v>
      </c>
      <c r="BD16" s="4">
        <f t="shared" si="13"/>
        <v>26</v>
      </c>
      <c r="BE16" s="4">
        <f t="shared" si="13"/>
        <v>27</v>
      </c>
      <c r="BF16" s="4">
        <f t="shared" si="13"/>
        <v>27</v>
      </c>
      <c r="BG16" s="4">
        <f t="shared" si="13"/>
        <v>28</v>
      </c>
      <c r="BH16" s="4">
        <f t="shared" si="13"/>
        <v>28</v>
      </c>
      <c r="BI16" s="4">
        <f t="shared" si="13"/>
        <v>29</v>
      </c>
      <c r="BJ16" s="4">
        <f t="shared" si="13"/>
        <v>29</v>
      </c>
      <c r="BK16" s="4">
        <f t="shared" si="13"/>
        <v>30</v>
      </c>
      <c r="BL16" s="4">
        <f t="shared" si="13"/>
        <v>30</v>
      </c>
      <c r="BM16" s="4">
        <f t="shared" si="13"/>
        <v>31</v>
      </c>
      <c r="BN16" s="4">
        <f t="shared" si="13"/>
        <v>31</v>
      </c>
      <c r="BO16" s="4">
        <f t="shared" si="13"/>
        <v>32</v>
      </c>
      <c r="BP16" s="4">
        <f t="shared" si="13"/>
        <v>32</v>
      </c>
      <c r="BQ16" s="4">
        <f t="shared" si="13"/>
        <v>33</v>
      </c>
      <c r="BR16" s="4">
        <f t="shared" si="13"/>
        <v>33</v>
      </c>
      <c r="BS16" s="4">
        <f t="shared" si="13"/>
        <v>34</v>
      </c>
      <c r="BT16" s="4">
        <f t="shared" si="13"/>
        <v>34</v>
      </c>
      <c r="BU16" s="4">
        <f t="shared" si="13"/>
        <v>35</v>
      </c>
      <c r="BV16" s="4">
        <f t="shared" si="13"/>
        <v>35</v>
      </c>
      <c r="BW16" s="4">
        <f t="shared" si="13"/>
        <v>36</v>
      </c>
      <c r="BX16" s="4">
        <f t="shared" si="13"/>
        <v>36</v>
      </c>
      <c r="BY16" s="4">
        <f t="shared" si="13"/>
        <v>37</v>
      </c>
      <c r="BZ16" s="4">
        <f t="shared" si="13"/>
        <v>37</v>
      </c>
      <c r="CA16" s="4">
        <f t="shared" si="13"/>
        <v>38</v>
      </c>
      <c r="CB16" s="4">
        <f t="shared" si="13"/>
        <v>38</v>
      </c>
      <c r="CC16" s="4">
        <f t="shared" si="13"/>
        <v>39</v>
      </c>
      <c r="CD16" s="4">
        <f t="shared" si="13"/>
        <v>39</v>
      </c>
      <c r="CE16" s="4">
        <f t="shared" si="13"/>
        <v>40</v>
      </c>
      <c r="CF16" s="4">
        <f t="shared" si="13"/>
        <v>40</v>
      </c>
      <c r="CG16" s="4">
        <f t="shared" si="13"/>
        <v>41</v>
      </c>
      <c r="CH16" s="4">
        <f t="shared" si="13"/>
        <v>41</v>
      </c>
    </row>
    <row r="17" spans="1:86" x14ac:dyDescent="0.25">
      <c r="A17" s="3">
        <f ca="1">VLOOKUP(SMALL(B17:B20,1),B17:C20,2,0)</f>
        <v>2</v>
      </c>
      <c r="B17" s="4">
        <f ca="1">RANDBETWEEN(0,100000)</f>
        <v>64721</v>
      </c>
      <c r="C17" s="5">
        <v>1</v>
      </c>
      <c r="D17">
        <f ca="1">D15-SUM(D18:D20)</f>
        <v>0</v>
      </c>
      <c r="E17">
        <f t="shared" ref="E17" ca="1" si="14">E15-SUM(E18:E20)</f>
        <v>0</v>
      </c>
      <c r="F17">
        <f t="shared" ref="F17" ca="1" si="15">F15-SUM(F18:F20)</f>
        <v>0</v>
      </c>
      <c r="G17">
        <f t="shared" ref="G17" ca="1" si="16">G15-SUM(G18:G20)</f>
        <v>1</v>
      </c>
      <c r="H17">
        <f t="shared" ref="H17" ca="1" si="17">H15-SUM(H18:H20)</f>
        <v>0</v>
      </c>
      <c r="I17">
        <f t="shared" ref="I17" ca="1" si="18">I15-SUM(I18:I20)</f>
        <v>1</v>
      </c>
      <c r="J17">
        <f t="shared" ref="J17" ca="1" si="19">J15-SUM(J18:J20)</f>
        <v>0</v>
      </c>
      <c r="K17">
        <f t="shared" ref="K17" ca="1" si="20">K15-SUM(K18:K20)</f>
        <v>2</v>
      </c>
      <c r="L17">
        <f t="shared" ref="L17" ca="1" si="21">L15-SUM(L18:L20)</f>
        <v>0</v>
      </c>
      <c r="M17">
        <f t="shared" ref="M17" ca="1" si="22">M15-SUM(M18:M20)</f>
        <v>0</v>
      </c>
      <c r="N17">
        <f t="shared" ref="N17" ca="1" si="23">N15-SUM(N18:N20)</f>
        <v>1</v>
      </c>
      <c r="O17">
        <f t="shared" ref="O17" ca="1" si="24">O15-SUM(O18:O20)</f>
        <v>5</v>
      </c>
      <c r="P17">
        <f t="shared" ref="P17" ca="1" si="25">P15-SUM(P18:P20)</f>
        <v>4</v>
      </c>
      <c r="Q17">
        <f t="shared" ref="Q17" ca="1" si="26">Q15-SUM(Q18:Q20)</f>
        <v>1</v>
      </c>
      <c r="R17">
        <f t="shared" ref="R17" ca="1" si="27">R15-SUM(R18:R20)</f>
        <v>2</v>
      </c>
      <c r="S17">
        <f t="shared" ref="S17" ca="1" si="28">S15-SUM(S18:S20)</f>
        <v>11</v>
      </c>
      <c r="T17">
        <f t="shared" ref="T17" ca="1" si="29">T15-SUM(T18:T20)</f>
        <v>5</v>
      </c>
      <c r="U17">
        <f t="shared" ref="U17" ca="1" si="30">U15-SUM(U18:U20)</f>
        <v>11</v>
      </c>
      <c r="V17">
        <f t="shared" ref="V17" ca="1" si="31">V15-SUM(V18:V20)</f>
        <v>1</v>
      </c>
      <c r="W17">
        <f t="shared" ref="W17" ca="1" si="32">W15-SUM(W18:W20)</f>
        <v>0</v>
      </c>
      <c r="X17">
        <f t="shared" ref="X17" ca="1" si="33">X15-SUM(X18:X20)</f>
        <v>7</v>
      </c>
      <c r="Y17">
        <f t="shared" ref="Y17" ca="1" si="34">Y15-SUM(Y18:Y20)</f>
        <v>15</v>
      </c>
      <c r="Z17">
        <f t="shared" ref="Z17" ca="1" si="35">Z15-SUM(Z18:Z20)</f>
        <v>0</v>
      </c>
      <c r="AA17">
        <f t="shared" ref="AA17" ca="1" si="36">AA15-SUM(AA18:AA20)</f>
        <v>6</v>
      </c>
      <c r="AB17">
        <f t="shared" ref="AB17" ca="1" si="37">AB15-SUM(AB18:AB20)</f>
        <v>0</v>
      </c>
      <c r="AC17">
        <f t="shared" ref="AC17" ca="1" si="38">AC15-SUM(AC18:AC20)</f>
        <v>5</v>
      </c>
      <c r="AD17">
        <f t="shared" ref="AD17" ca="1" si="39">AD15-SUM(AD18:AD20)</f>
        <v>0</v>
      </c>
      <c r="AE17">
        <f t="shared" ref="AE17" ca="1" si="40">AE15-SUM(AE18:AE20)</f>
        <v>2</v>
      </c>
      <c r="AF17">
        <f t="shared" ref="AF17" ca="1" si="41">AF15-SUM(AF18:AF20)</f>
        <v>1</v>
      </c>
      <c r="AG17">
        <f t="shared" ref="AG17" ca="1" si="42">AG15-SUM(AG18:AG20)</f>
        <v>1</v>
      </c>
      <c r="AH17">
        <f t="shared" ref="AH17" ca="1" si="43">AH15-SUM(AH18:AH20)</f>
        <v>11</v>
      </c>
      <c r="AI17">
        <f t="shared" ref="AI17" ca="1" si="44">AI15-SUM(AI18:AI20)</f>
        <v>9</v>
      </c>
      <c r="AJ17">
        <f t="shared" ref="AJ17" ca="1" si="45">AJ15-SUM(AJ18:AJ20)</f>
        <v>3</v>
      </c>
      <c r="AK17">
        <f t="shared" ref="AK17:CG17" ca="1" si="46">AK15-SUM(AK18:AK20)</f>
        <v>1</v>
      </c>
      <c r="AL17">
        <f t="shared" ref="AL17:CH17" ca="1" si="47">AL15-SUM(AL18:AL20)</f>
        <v>10</v>
      </c>
      <c r="AM17">
        <f t="shared" ca="1" si="46"/>
        <v>1</v>
      </c>
      <c r="AN17">
        <f t="shared" ca="1" si="47"/>
        <v>31</v>
      </c>
      <c r="AO17">
        <f t="shared" ca="1" si="46"/>
        <v>16</v>
      </c>
      <c r="AP17">
        <f t="shared" ca="1" si="47"/>
        <v>7</v>
      </c>
      <c r="AQ17">
        <f t="shared" ca="1" si="46"/>
        <v>1</v>
      </c>
      <c r="AR17">
        <f t="shared" ca="1" si="47"/>
        <v>8</v>
      </c>
      <c r="AS17">
        <f t="shared" ca="1" si="46"/>
        <v>20</v>
      </c>
      <c r="AT17">
        <f t="shared" ca="1" si="47"/>
        <v>16</v>
      </c>
      <c r="AU17">
        <f t="shared" ca="1" si="46"/>
        <v>7</v>
      </c>
      <c r="AV17">
        <f t="shared" ca="1" si="47"/>
        <v>0</v>
      </c>
      <c r="AW17">
        <f t="shared" ca="1" si="46"/>
        <v>9</v>
      </c>
      <c r="AX17">
        <f t="shared" ca="1" si="47"/>
        <v>36</v>
      </c>
      <c r="AY17">
        <f t="shared" ca="1" si="46"/>
        <v>4</v>
      </c>
      <c r="AZ17">
        <f t="shared" ca="1" si="47"/>
        <v>8</v>
      </c>
      <c r="BA17">
        <f t="shared" ca="1" si="46"/>
        <v>6</v>
      </c>
      <c r="BB17">
        <f t="shared" ca="1" si="47"/>
        <v>5</v>
      </c>
      <c r="BC17">
        <f t="shared" ca="1" si="46"/>
        <v>17</v>
      </c>
      <c r="BD17">
        <f t="shared" ca="1" si="47"/>
        <v>0</v>
      </c>
      <c r="BE17">
        <f t="shared" ca="1" si="46"/>
        <v>13</v>
      </c>
      <c r="BF17">
        <f t="shared" ca="1" si="47"/>
        <v>3</v>
      </c>
      <c r="BG17">
        <f t="shared" ca="1" si="46"/>
        <v>16</v>
      </c>
      <c r="BH17">
        <f t="shared" ca="1" si="47"/>
        <v>10</v>
      </c>
      <c r="BI17">
        <f t="shared" ca="1" si="46"/>
        <v>6</v>
      </c>
      <c r="BJ17">
        <f t="shared" ca="1" si="47"/>
        <v>10</v>
      </c>
      <c r="BK17">
        <f t="shared" ca="1" si="46"/>
        <v>5</v>
      </c>
      <c r="BL17">
        <f t="shared" ca="1" si="47"/>
        <v>12</v>
      </c>
      <c r="BM17">
        <f t="shared" ca="1" si="46"/>
        <v>8</v>
      </c>
      <c r="BN17">
        <f t="shared" ca="1" si="47"/>
        <v>12</v>
      </c>
      <c r="BO17">
        <f t="shared" ca="1" si="46"/>
        <v>2</v>
      </c>
      <c r="BP17">
        <f t="shared" ca="1" si="47"/>
        <v>0</v>
      </c>
      <c r="BQ17">
        <f t="shared" ca="1" si="46"/>
        <v>12</v>
      </c>
      <c r="BR17">
        <f t="shared" ca="1" si="47"/>
        <v>5</v>
      </c>
      <c r="BS17">
        <f t="shared" ca="1" si="46"/>
        <v>3</v>
      </c>
      <c r="BT17">
        <f t="shared" ca="1" si="47"/>
        <v>4</v>
      </c>
      <c r="BU17">
        <f t="shared" ca="1" si="46"/>
        <v>7</v>
      </c>
      <c r="BV17">
        <f t="shared" ca="1" si="47"/>
        <v>28</v>
      </c>
      <c r="BW17">
        <f t="shared" ca="1" si="46"/>
        <v>32</v>
      </c>
      <c r="BX17">
        <f t="shared" ca="1" si="47"/>
        <v>5</v>
      </c>
      <c r="BY17">
        <f t="shared" ca="1" si="46"/>
        <v>8</v>
      </c>
      <c r="BZ17">
        <f t="shared" ca="1" si="47"/>
        <v>13</v>
      </c>
      <c r="CA17">
        <f t="shared" ca="1" si="46"/>
        <v>5</v>
      </c>
      <c r="CB17">
        <f t="shared" ca="1" si="47"/>
        <v>19</v>
      </c>
      <c r="CC17">
        <f t="shared" ca="1" si="46"/>
        <v>0</v>
      </c>
      <c r="CD17">
        <f t="shared" ca="1" si="47"/>
        <v>14</v>
      </c>
      <c r="CE17">
        <f t="shared" ca="1" si="46"/>
        <v>3</v>
      </c>
      <c r="CF17">
        <f t="shared" ca="1" si="47"/>
        <v>4</v>
      </c>
      <c r="CG17">
        <f t="shared" ca="1" si="46"/>
        <v>9</v>
      </c>
      <c r="CH17">
        <f t="shared" ca="1" si="47"/>
        <v>18</v>
      </c>
    </row>
    <row r="18" spans="1:86" x14ac:dyDescent="0.25">
      <c r="A18" s="3">
        <f ca="1">VLOOKUP(SMALL(B17:B20,2),B17:C20,2,0)</f>
        <v>3</v>
      </c>
      <c r="B18" s="4">
        <f t="shared" ref="B18:B20" ca="1" si="48">RANDBETWEEN(0,100000)</f>
        <v>15078</v>
      </c>
      <c r="C18" s="5">
        <v>2</v>
      </c>
      <c r="D18">
        <f t="shared" ref="D18:AK18" ca="1" si="49">MIN(RANDBETWEEN(0,D15),ROUNDUP(D15*2/$C$14,0))</f>
        <v>1</v>
      </c>
      <c r="E18">
        <f t="shared" ca="1" si="49"/>
        <v>1</v>
      </c>
      <c r="F18">
        <f t="shared" ca="1" si="49"/>
        <v>2</v>
      </c>
      <c r="G18">
        <f t="shared" ca="1" si="49"/>
        <v>2</v>
      </c>
      <c r="H18">
        <f t="shared" ca="1" si="49"/>
        <v>3</v>
      </c>
      <c r="I18">
        <f t="shared" ca="1" si="49"/>
        <v>3</v>
      </c>
      <c r="J18">
        <f t="shared" ca="1" si="49"/>
        <v>4</v>
      </c>
      <c r="K18">
        <f t="shared" ca="1" si="49"/>
        <v>4</v>
      </c>
      <c r="L18">
        <f t="shared" ca="1" si="49"/>
        <v>4</v>
      </c>
      <c r="M18">
        <f t="shared" ca="1" si="49"/>
        <v>4</v>
      </c>
      <c r="N18">
        <f t="shared" ca="1" si="49"/>
        <v>6</v>
      </c>
      <c r="O18">
        <f t="shared" ca="1" si="49"/>
        <v>6</v>
      </c>
      <c r="P18">
        <f t="shared" ca="1" si="49"/>
        <v>7</v>
      </c>
      <c r="Q18">
        <f t="shared" ca="1" si="49"/>
        <v>6</v>
      </c>
      <c r="R18">
        <f t="shared" ca="1" si="49"/>
        <v>8</v>
      </c>
      <c r="S18">
        <f t="shared" ca="1" si="49"/>
        <v>5</v>
      </c>
      <c r="T18">
        <f t="shared" ca="1" si="49"/>
        <v>3</v>
      </c>
      <c r="U18">
        <f t="shared" ca="1" si="49"/>
        <v>0</v>
      </c>
      <c r="V18">
        <f t="shared" ca="1" si="49"/>
        <v>10</v>
      </c>
      <c r="W18">
        <f t="shared" ca="1" si="49"/>
        <v>10</v>
      </c>
      <c r="X18">
        <f t="shared" ca="1" si="49"/>
        <v>11</v>
      </c>
      <c r="Y18">
        <f t="shared" ca="1" si="49"/>
        <v>5</v>
      </c>
      <c r="Z18">
        <f t="shared" ca="1" si="49"/>
        <v>11</v>
      </c>
      <c r="AA18">
        <f t="shared" ca="1" si="49"/>
        <v>3</v>
      </c>
      <c r="AB18">
        <f t="shared" ca="1" si="49"/>
        <v>13</v>
      </c>
      <c r="AC18">
        <f t="shared" ca="1" si="49"/>
        <v>13</v>
      </c>
      <c r="AD18">
        <f t="shared" ca="1" si="49"/>
        <v>14</v>
      </c>
      <c r="AE18">
        <f t="shared" ca="1" si="49"/>
        <v>5</v>
      </c>
      <c r="AF18">
        <f t="shared" ca="1" si="49"/>
        <v>15</v>
      </c>
      <c r="AG18">
        <f t="shared" ca="1" si="49"/>
        <v>15</v>
      </c>
      <c r="AH18">
        <f t="shared" ca="1" si="49"/>
        <v>5</v>
      </c>
      <c r="AI18">
        <f t="shared" ca="1" si="49"/>
        <v>16</v>
      </c>
      <c r="AJ18">
        <f t="shared" ca="1" si="49"/>
        <v>17</v>
      </c>
      <c r="AK18">
        <f t="shared" ca="1" si="49"/>
        <v>7</v>
      </c>
      <c r="AL18">
        <f t="shared" ref="AL18:AM18" ca="1" si="50">MIN(RANDBETWEEN(0,AL15),ROUNDUP(AL15*2/$C$14,0))</f>
        <v>7</v>
      </c>
      <c r="AM18">
        <f t="shared" ca="1" si="50"/>
        <v>18</v>
      </c>
      <c r="AN18">
        <f t="shared" ref="AN18:CH18" ca="1" si="51">MIN(RANDBETWEEN(0,AN15),ROUNDUP(AN15*2/$C$14,0))</f>
        <v>2</v>
      </c>
      <c r="AO18">
        <f t="shared" ca="1" si="51"/>
        <v>19</v>
      </c>
      <c r="AP18">
        <f t="shared" ca="1" si="51"/>
        <v>9</v>
      </c>
      <c r="AQ18">
        <f t="shared" ca="1" si="51"/>
        <v>20</v>
      </c>
      <c r="AR18">
        <f t="shared" ca="1" si="51"/>
        <v>7</v>
      </c>
      <c r="AS18">
        <f t="shared" ca="1" si="51"/>
        <v>14</v>
      </c>
      <c r="AT18">
        <f t="shared" ca="1" si="51"/>
        <v>22</v>
      </c>
      <c r="AU18">
        <f t="shared" ca="1" si="51"/>
        <v>22</v>
      </c>
      <c r="AV18">
        <f t="shared" ca="1" si="51"/>
        <v>23</v>
      </c>
      <c r="AW18">
        <f t="shared" ca="1" si="51"/>
        <v>16</v>
      </c>
      <c r="AX18">
        <f t="shared" ca="1" si="51"/>
        <v>8</v>
      </c>
      <c r="AY18">
        <f t="shared" ca="1" si="51"/>
        <v>19</v>
      </c>
      <c r="AZ18">
        <f t="shared" ca="1" si="51"/>
        <v>25</v>
      </c>
      <c r="BA18">
        <f t="shared" ca="1" si="51"/>
        <v>16</v>
      </c>
      <c r="BB18">
        <f t="shared" ca="1" si="51"/>
        <v>26</v>
      </c>
      <c r="BC18">
        <f t="shared" ca="1" si="51"/>
        <v>19</v>
      </c>
      <c r="BD18">
        <f t="shared" ca="1" si="51"/>
        <v>27</v>
      </c>
      <c r="BE18">
        <f t="shared" ca="1" si="51"/>
        <v>4</v>
      </c>
      <c r="BF18">
        <f t="shared" ca="1" si="51"/>
        <v>28</v>
      </c>
      <c r="BG18">
        <f t="shared" ca="1" si="51"/>
        <v>28</v>
      </c>
      <c r="BH18">
        <f t="shared" ca="1" si="51"/>
        <v>29</v>
      </c>
      <c r="BI18">
        <f t="shared" ca="1" si="51"/>
        <v>17</v>
      </c>
      <c r="BJ18">
        <f t="shared" ca="1" si="51"/>
        <v>24</v>
      </c>
      <c r="BK18">
        <f t="shared" ca="1" si="51"/>
        <v>30</v>
      </c>
      <c r="BL18">
        <f t="shared" ca="1" si="51"/>
        <v>31</v>
      </c>
      <c r="BM18">
        <f t="shared" ca="1" si="51"/>
        <v>31</v>
      </c>
      <c r="BN18">
        <f t="shared" ca="1" si="51"/>
        <v>1</v>
      </c>
      <c r="BO18">
        <f t="shared" ca="1" si="51"/>
        <v>32</v>
      </c>
      <c r="BP18">
        <f t="shared" ca="1" si="51"/>
        <v>33</v>
      </c>
      <c r="BQ18">
        <f t="shared" ca="1" si="51"/>
        <v>2</v>
      </c>
      <c r="BR18">
        <f t="shared" ca="1" si="51"/>
        <v>34</v>
      </c>
      <c r="BS18">
        <f t="shared" ca="1" si="51"/>
        <v>5</v>
      </c>
      <c r="BT18">
        <f t="shared" ca="1" si="51"/>
        <v>35</v>
      </c>
      <c r="BU18">
        <f t="shared" ca="1" si="51"/>
        <v>35</v>
      </c>
      <c r="BV18">
        <f t="shared" ca="1" si="51"/>
        <v>3</v>
      </c>
      <c r="BW18">
        <f t="shared" ca="1" si="51"/>
        <v>7</v>
      </c>
      <c r="BX18">
        <f t="shared" ca="1" si="51"/>
        <v>20</v>
      </c>
      <c r="BY18">
        <f t="shared" ca="1" si="51"/>
        <v>37</v>
      </c>
      <c r="BZ18">
        <f t="shared" ca="1" si="51"/>
        <v>24</v>
      </c>
      <c r="CA18">
        <f t="shared" ca="1" si="51"/>
        <v>33</v>
      </c>
      <c r="CB18">
        <f t="shared" ca="1" si="51"/>
        <v>13</v>
      </c>
      <c r="CC18">
        <f t="shared" ca="1" si="51"/>
        <v>32</v>
      </c>
      <c r="CD18">
        <f t="shared" ca="1" si="51"/>
        <v>7</v>
      </c>
      <c r="CE18">
        <f t="shared" ca="1" si="51"/>
        <v>18</v>
      </c>
      <c r="CF18">
        <f t="shared" ca="1" si="51"/>
        <v>41</v>
      </c>
      <c r="CG18">
        <f t="shared" ca="1" si="51"/>
        <v>34</v>
      </c>
      <c r="CH18">
        <f t="shared" ca="1" si="51"/>
        <v>23</v>
      </c>
    </row>
    <row r="19" spans="1:86" x14ac:dyDescent="0.25">
      <c r="A19" s="3">
        <f ca="1">VLOOKUP(SMALL(B17:B20,3),B17:C20,2,0)</f>
        <v>1</v>
      </c>
      <c r="B19" s="4">
        <f t="shared" ca="1" si="48"/>
        <v>59118</v>
      </c>
      <c r="C19" s="5">
        <v>3</v>
      </c>
      <c r="D19">
        <f t="shared" ref="D19:AK19" ca="1" si="52">IFERROR(MIN(RANDBETWEEN(0,D15-D18),ROUNDUP(D15*2/$C$14,0)),0)</f>
        <v>0</v>
      </c>
      <c r="E19">
        <f t="shared" ca="1" si="52"/>
        <v>1</v>
      </c>
      <c r="F19">
        <f t="shared" ca="1" si="52"/>
        <v>1</v>
      </c>
      <c r="G19">
        <f t="shared" ca="1" si="52"/>
        <v>1</v>
      </c>
      <c r="H19">
        <f t="shared" ca="1" si="52"/>
        <v>0</v>
      </c>
      <c r="I19">
        <f t="shared" ca="1" si="52"/>
        <v>0</v>
      </c>
      <c r="J19">
        <f t="shared" ca="1" si="52"/>
        <v>1</v>
      </c>
      <c r="K19">
        <f t="shared" ca="1" si="52"/>
        <v>2</v>
      </c>
      <c r="L19">
        <f t="shared" ca="1" si="52"/>
        <v>4</v>
      </c>
      <c r="M19">
        <f t="shared" ca="1" si="52"/>
        <v>2</v>
      </c>
      <c r="N19">
        <f t="shared" ca="1" si="52"/>
        <v>3</v>
      </c>
      <c r="O19">
        <f t="shared" ca="1" si="52"/>
        <v>1</v>
      </c>
      <c r="P19">
        <f t="shared" ca="1" si="52"/>
        <v>2</v>
      </c>
      <c r="Q19">
        <f t="shared" ca="1" si="52"/>
        <v>3</v>
      </c>
      <c r="R19">
        <f t="shared" ca="1" si="52"/>
        <v>3</v>
      </c>
      <c r="S19">
        <f t="shared" ca="1" si="52"/>
        <v>0</v>
      </c>
      <c r="T19">
        <f t="shared" ca="1" si="52"/>
        <v>9</v>
      </c>
      <c r="U19">
        <f t="shared" ca="1" si="52"/>
        <v>2</v>
      </c>
      <c r="V19">
        <f t="shared" ca="1" si="52"/>
        <v>7</v>
      </c>
      <c r="W19">
        <f t="shared" ca="1" si="52"/>
        <v>8</v>
      </c>
      <c r="X19">
        <f t="shared" ca="1" si="52"/>
        <v>3</v>
      </c>
      <c r="Y19">
        <f t="shared" ca="1" si="52"/>
        <v>1</v>
      </c>
      <c r="Z19">
        <f t="shared" ca="1" si="52"/>
        <v>10</v>
      </c>
      <c r="AA19">
        <f t="shared" ca="1" si="52"/>
        <v>7</v>
      </c>
      <c r="AB19">
        <f t="shared" ca="1" si="52"/>
        <v>12</v>
      </c>
      <c r="AC19">
        <f t="shared" ca="1" si="52"/>
        <v>2</v>
      </c>
      <c r="AD19">
        <f t="shared" ca="1" si="52"/>
        <v>10</v>
      </c>
      <c r="AE19">
        <f t="shared" ca="1" si="52"/>
        <v>14</v>
      </c>
      <c r="AF19">
        <f t="shared" ca="1" si="52"/>
        <v>9</v>
      </c>
      <c r="AG19">
        <f t="shared" ca="1" si="52"/>
        <v>13</v>
      </c>
      <c r="AH19">
        <f t="shared" ca="1" si="52"/>
        <v>14</v>
      </c>
      <c r="AI19">
        <f t="shared" ca="1" si="52"/>
        <v>1</v>
      </c>
      <c r="AJ19">
        <f t="shared" ca="1" si="52"/>
        <v>9</v>
      </c>
      <c r="AK19">
        <f t="shared" ca="1" si="52"/>
        <v>17</v>
      </c>
      <c r="AL19">
        <f ca="1">IFERROR(MIN(RANDBETWEEN(0,AL15-AL18),ROUNDUP(AL15*2/$C$14,0)),0)</f>
        <v>8</v>
      </c>
      <c r="AM19">
        <f t="shared" ref="AM19:CH19" ca="1" si="53">IFERROR(MIN(RANDBETWEEN(0,AM15-AM18),ROUNDUP(AM15*2/$C$14,0)),0)</f>
        <v>0</v>
      </c>
      <c r="AN19">
        <f t="shared" ca="1" si="53"/>
        <v>2</v>
      </c>
      <c r="AO19">
        <f t="shared" ca="1" si="53"/>
        <v>0</v>
      </c>
      <c r="AP19">
        <f t="shared" ca="1" si="53"/>
        <v>18</v>
      </c>
      <c r="AQ19">
        <f t="shared" ca="1" si="53"/>
        <v>9</v>
      </c>
      <c r="AR19">
        <f t="shared" ca="1" si="53"/>
        <v>21</v>
      </c>
      <c r="AS19">
        <f t="shared" ca="1" si="53"/>
        <v>5</v>
      </c>
      <c r="AT19">
        <f t="shared" ca="1" si="53"/>
        <v>0</v>
      </c>
      <c r="AU19">
        <f t="shared" ca="1" si="53"/>
        <v>15</v>
      </c>
      <c r="AV19">
        <f t="shared" ca="1" si="53"/>
        <v>3</v>
      </c>
      <c r="AW19">
        <f t="shared" ca="1" si="53"/>
        <v>13</v>
      </c>
      <c r="AX19">
        <f t="shared" ca="1" si="53"/>
        <v>0</v>
      </c>
      <c r="AY19">
        <f t="shared" ca="1" si="53"/>
        <v>17</v>
      </c>
      <c r="AZ19">
        <f t="shared" ca="1" si="53"/>
        <v>0</v>
      </c>
      <c r="BA19">
        <f t="shared" ca="1" si="53"/>
        <v>13</v>
      </c>
      <c r="BB19">
        <f t="shared" ca="1" si="53"/>
        <v>19</v>
      </c>
      <c r="BC19">
        <f t="shared" ca="1" si="53"/>
        <v>14</v>
      </c>
      <c r="BD19">
        <f t="shared" ca="1" si="53"/>
        <v>26</v>
      </c>
      <c r="BE19">
        <f t="shared" ca="1" si="53"/>
        <v>27</v>
      </c>
      <c r="BF19">
        <f t="shared" ca="1" si="53"/>
        <v>6</v>
      </c>
      <c r="BG19">
        <f t="shared" ca="1" si="53"/>
        <v>3</v>
      </c>
      <c r="BH19">
        <f t="shared" ca="1" si="53"/>
        <v>17</v>
      </c>
      <c r="BI19">
        <f t="shared" ca="1" si="53"/>
        <v>29</v>
      </c>
      <c r="BJ19">
        <f t="shared" ca="1" si="53"/>
        <v>17</v>
      </c>
      <c r="BK19">
        <f t="shared" ca="1" si="53"/>
        <v>20</v>
      </c>
      <c r="BL19">
        <f t="shared" ca="1" si="53"/>
        <v>15</v>
      </c>
      <c r="BM19">
        <f t="shared" ca="1" si="53"/>
        <v>23</v>
      </c>
      <c r="BN19">
        <f t="shared" ca="1" si="53"/>
        <v>32</v>
      </c>
      <c r="BO19">
        <f t="shared" ca="1" si="53"/>
        <v>27</v>
      </c>
      <c r="BP19">
        <f t="shared" ca="1" si="53"/>
        <v>31</v>
      </c>
      <c r="BQ19">
        <f t="shared" ca="1" si="53"/>
        <v>33</v>
      </c>
      <c r="BR19">
        <f t="shared" ca="1" si="53"/>
        <v>12</v>
      </c>
      <c r="BS19">
        <f t="shared" ca="1" si="53"/>
        <v>34</v>
      </c>
      <c r="BT19">
        <f t="shared" ca="1" si="53"/>
        <v>7</v>
      </c>
      <c r="BU19">
        <f t="shared" ca="1" si="53"/>
        <v>15</v>
      </c>
      <c r="BV19">
        <f t="shared" ca="1" si="53"/>
        <v>36</v>
      </c>
      <c r="BW19">
        <f t="shared" ca="1" si="53"/>
        <v>18</v>
      </c>
      <c r="BX19">
        <f t="shared" ca="1" si="53"/>
        <v>26</v>
      </c>
      <c r="BY19">
        <f t="shared" ca="1" si="53"/>
        <v>24</v>
      </c>
      <c r="BZ19">
        <f t="shared" ca="1" si="53"/>
        <v>3</v>
      </c>
      <c r="CA19">
        <f t="shared" ca="1" si="53"/>
        <v>34</v>
      </c>
      <c r="CB19">
        <f t="shared" ca="1" si="53"/>
        <v>36</v>
      </c>
      <c r="CC19">
        <f t="shared" ca="1" si="53"/>
        <v>39</v>
      </c>
      <c r="CD19">
        <f t="shared" ca="1" si="53"/>
        <v>40</v>
      </c>
      <c r="CE19">
        <f t="shared" ca="1" si="53"/>
        <v>40</v>
      </c>
      <c r="CF19">
        <f t="shared" ca="1" si="53"/>
        <v>11</v>
      </c>
      <c r="CG19">
        <f t="shared" ca="1" si="53"/>
        <v>4</v>
      </c>
      <c r="CH19">
        <f t="shared" ca="1" si="53"/>
        <v>0</v>
      </c>
    </row>
    <row r="20" spans="1:86" x14ac:dyDescent="0.25">
      <c r="A20" s="3">
        <f ca="1">VLOOKUP(SMALL(B17:B20,4),B17:C20,2,0)</f>
        <v>4</v>
      </c>
      <c r="B20" s="4">
        <f t="shared" ca="1" si="48"/>
        <v>88060</v>
      </c>
      <c r="C20" s="5">
        <v>4</v>
      </c>
      <c r="D20">
        <f ca="1">IFERROR(MIN(RANDBETWEEN(0,D15-SUM(D18:D19)),ROUNDUP(D15*2/$C$14,0)),0)</f>
        <v>0</v>
      </c>
      <c r="E20">
        <f t="shared" ref="E20:AK20" ca="1" si="54">IFERROR(MIN(RANDBETWEEN(0,E15-SUM(E18:E19)),ROUNDUP(E15*2/$C$14,0)),0)</f>
        <v>0</v>
      </c>
      <c r="F20">
        <f t="shared" ca="1" si="54"/>
        <v>0</v>
      </c>
      <c r="G20">
        <f t="shared" ca="1" si="54"/>
        <v>0</v>
      </c>
      <c r="H20">
        <f t="shared" ca="1" si="54"/>
        <v>2</v>
      </c>
      <c r="I20">
        <f t="shared" ca="1" si="54"/>
        <v>2</v>
      </c>
      <c r="J20">
        <f t="shared" ca="1" si="54"/>
        <v>2</v>
      </c>
      <c r="K20">
        <f t="shared" ca="1" si="54"/>
        <v>0</v>
      </c>
      <c r="L20">
        <f t="shared" ca="1" si="54"/>
        <v>1</v>
      </c>
      <c r="M20">
        <f t="shared" ca="1" si="54"/>
        <v>4</v>
      </c>
      <c r="N20">
        <f t="shared" ca="1" si="54"/>
        <v>1</v>
      </c>
      <c r="O20">
        <f t="shared" ca="1" si="54"/>
        <v>0</v>
      </c>
      <c r="P20">
        <f t="shared" ca="1" si="54"/>
        <v>0</v>
      </c>
      <c r="Q20">
        <f t="shared" ca="1" si="54"/>
        <v>4</v>
      </c>
      <c r="R20">
        <f t="shared" ca="1" si="54"/>
        <v>2</v>
      </c>
      <c r="S20">
        <f t="shared" ca="1" si="54"/>
        <v>0</v>
      </c>
      <c r="T20">
        <f t="shared" ca="1" si="54"/>
        <v>0</v>
      </c>
      <c r="U20">
        <f t="shared" ca="1" si="54"/>
        <v>5</v>
      </c>
      <c r="V20">
        <f t="shared" ca="1" si="54"/>
        <v>1</v>
      </c>
      <c r="W20">
        <f t="shared" ca="1" si="54"/>
        <v>2</v>
      </c>
      <c r="X20">
        <f t="shared" ca="1" si="54"/>
        <v>0</v>
      </c>
      <c r="Y20">
        <f t="shared" ca="1" si="54"/>
        <v>1</v>
      </c>
      <c r="Z20">
        <f t="shared" ca="1" si="54"/>
        <v>2</v>
      </c>
      <c r="AA20">
        <f t="shared" ca="1" si="54"/>
        <v>8</v>
      </c>
      <c r="AB20">
        <f t="shared" ca="1" si="54"/>
        <v>0</v>
      </c>
      <c r="AC20">
        <f t="shared" ca="1" si="54"/>
        <v>6</v>
      </c>
      <c r="AD20">
        <f t="shared" ca="1" si="54"/>
        <v>3</v>
      </c>
      <c r="AE20">
        <f t="shared" ca="1" si="54"/>
        <v>7</v>
      </c>
      <c r="AF20">
        <f t="shared" ca="1" si="54"/>
        <v>4</v>
      </c>
      <c r="AG20">
        <f t="shared" ca="1" si="54"/>
        <v>1</v>
      </c>
      <c r="AH20">
        <f t="shared" ca="1" si="54"/>
        <v>1</v>
      </c>
      <c r="AI20">
        <f t="shared" ca="1" si="54"/>
        <v>6</v>
      </c>
      <c r="AJ20">
        <f t="shared" ca="1" si="54"/>
        <v>4</v>
      </c>
      <c r="AK20">
        <f t="shared" ca="1" si="54"/>
        <v>9</v>
      </c>
      <c r="AL20">
        <f ca="1">IFERROR(MIN(RANDBETWEEN(0,AL15-SUM(AL18:AL19)),ROUNDUP(AL15*2/$C$14,0)),0)</f>
        <v>10</v>
      </c>
      <c r="AM20">
        <f t="shared" ref="AM20:CH20" ca="1" si="55">IFERROR(MIN(RANDBETWEEN(0,AM15-SUM(AM18:AM19)),ROUNDUP(AM15*2/$C$14,0)),0)</f>
        <v>17</v>
      </c>
      <c r="AN20">
        <f t="shared" ca="1" si="55"/>
        <v>2</v>
      </c>
      <c r="AO20">
        <f t="shared" ca="1" si="55"/>
        <v>3</v>
      </c>
      <c r="AP20">
        <f t="shared" ca="1" si="55"/>
        <v>5</v>
      </c>
      <c r="AQ20">
        <f t="shared" ca="1" si="55"/>
        <v>10</v>
      </c>
      <c r="AR20">
        <f t="shared" ca="1" si="55"/>
        <v>5</v>
      </c>
      <c r="AS20">
        <f t="shared" ca="1" si="55"/>
        <v>3</v>
      </c>
      <c r="AT20">
        <f t="shared" ca="1" si="55"/>
        <v>5</v>
      </c>
      <c r="AU20">
        <f t="shared" ca="1" si="55"/>
        <v>0</v>
      </c>
      <c r="AV20">
        <f t="shared" ca="1" si="55"/>
        <v>19</v>
      </c>
      <c r="AW20">
        <f t="shared" ca="1" si="55"/>
        <v>8</v>
      </c>
      <c r="AX20">
        <f t="shared" ca="1" si="55"/>
        <v>3</v>
      </c>
      <c r="AY20">
        <f t="shared" ca="1" si="55"/>
        <v>8</v>
      </c>
      <c r="AZ20">
        <f t="shared" ca="1" si="55"/>
        <v>16</v>
      </c>
      <c r="BA20">
        <f t="shared" ca="1" si="55"/>
        <v>15</v>
      </c>
      <c r="BB20">
        <f t="shared" ca="1" si="55"/>
        <v>1</v>
      </c>
      <c r="BC20">
        <f t="shared" ca="1" si="55"/>
        <v>2</v>
      </c>
      <c r="BD20">
        <f t="shared" ca="1" si="55"/>
        <v>0</v>
      </c>
      <c r="BE20">
        <f t="shared" ca="1" si="55"/>
        <v>10</v>
      </c>
      <c r="BF20">
        <f t="shared" ca="1" si="55"/>
        <v>18</v>
      </c>
      <c r="BG20">
        <f t="shared" ca="1" si="55"/>
        <v>9</v>
      </c>
      <c r="BH20">
        <f t="shared" ca="1" si="55"/>
        <v>1</v>
      </c>
      <c r="BI20">
        <f t="shared" ca="1" si="55"/>
        <v>6</v>
      </c>
      <c r="BJ20">
        <f t="shared" ca="1" si="55"/>
        <v>8</v>
      </c>
      <c r="BK20">
        <f t="shared" ca="1" si="55"/>
        <v>5</v>
      </c>
      <c r="BL20">
        <f t="shared" ca="1" si="55"/>
        <v>3</v>
      </c>
      <c r="BM20">
        <f t="shared" ca="1" si="55"/>
        <v>0</v>
      </c>
      <c r="BN20">
        <f t="shared" ca="1" si="55"/>
        <v>18</v>
      </c>
      <c r="BO20">
        <f t="shared" ca="1" si="55"/>
        <v>3</v>
      </c>
      <c r="BP20">
        <f t="shared" ca="1" si="55"/>
        <v>1</v>
      </c>
      <c r="BQ20">
        <f t="shared" ca="1" si="55"/>
        <v>19</v>
      </c>
      <c r="BR20">
        <f t="shared" ca="1" si="55"/>
        <v>16</v>
      </c>
      <c r="BS20">
        <f t="shared" ca="1" si="55"/>
        <v>26</v>
      </c>
      <c r="BT20">
        <f t="shared" ca="1" si="55"/>
        <v>23</v>
      </c>
      <c r="BU20">
        <f t="shared" ca="1" si="55"/>
        <v>13</v>
      </c>
      <c r="BV20">
        <f t="shared" ca="1" si="55"/>
        <v>4</v>
      </c>
      <c r="BW20">
        <f t="shared" ca="1" si="55"/>
        <v>15</v>
      </c>
      <c r="BX20">
        <f t="shared" ca="1" si="55"/>
        <v>22</v>
      </c>
      <c r="BY20">
        <f t="shared" ca="1" si="55"/>
        <v>5</v>
      </c>
      <c r="BZ20">
        <f t="shared" ca="1" si="55"/>
        <v>35</v>
      </c>
      <c r="CA20">
        <f t="shared" ca="1" si="55"/>
        <v>4</v>
      </c>
      <c r="CB20">
        <f t="shared" ca="1" si="55"/>
        <v>9</v>
      </c>
      <c r="CC20">
        <f t="shared" ca="1" si="55"/>
        <v>7</v>
      </c>
      <c r="CD20">
        <f t="shared" ca="1" si="55"/>
        <v>18</v>
      </c>
      <c r="CE20">
        <f t="shared" ca="1" si="55"/>
        <v>19</v>
      </c>
      <c r="CF20">
        <f t="shared" ca="1" si="55"/>
        <v>25</v>
      </c>
      <c r="CG20">
        <f t="shared" ca="1" si="55"/>
        <v>35</v>
      </c>
      <c r="CH20">
        <f t="shared" ca="1" si="55"/>
        <v>42</v>
      </c>
    </row>
    <row r="22" spans="1:86" x14ac:dyDescent="0.25">
      <c r="C22" s="5">
        <v>5</v>
      </c>
      <c r="D22" s="197" t="s">
        <v>80</v>
      </c>
      <c r="E22" s="197"/>
      <c r="F22" s="197"/>
      <c r="G22" s="197"/>
      <c r="H22" s="197"/>
      <c r="I22" s="197"/>
      <c r="AL22">
        <f ca="1">SUM(AL18:AL19)</f>
        <v>15</v>
      </c>
      <c r="AN22">
        <f t="shared" ref="AN22" ca="1" si="56">SUM(AN18:AN19)</f>
        <v>4</v>
      </c>
      <c r="AP22">
        <f t="shared" ref="AP22" ca="1" si="57">SUM(AP18:AP19)</f>
        <v>27</v>
      </c>
      <c r="AR22">
        <f t="shared" ref="AR22" ca="1" si="58">SUM(AR18:AR19)</f>
        <v>28</v>
      </c>
      <c r="AT22">
        <f t="shared" ref="AT22" ca="1" si="59">SUM(AT18:AT19)</f>
        <v>22</v>
      </c>
      <c r="AV22">
        <f t="shared" ref="AV22" ca="1" si="60">SUM(AV18:AV19)</f>
        <v>26</v>
      </c>
      <c r="AX22">
        <f t="shared" ref="AX22" ca="1" si="61">SUM(AX18:AX19)</f>
        <v>8</v>
      </c>
      <c r="AZ22">
        <f t="shared" ref="AZ22" ca="1" si="62">SUM(AZ18:AZ19)</f>
        <v>25</v>
      </c>
      <c r="BB22">
        <f t="shared" ref="BB22" ca="1" si="63">SUM(BB18:BB19)</f>
        <v>45</v>
      </c>
      <c r="BD22">
        <f t="shared" ref="BD22" ca="1" si="64">SUM(BD18:BD19)</f>
        <v>53</v>
      </c>
      <c r="BF22">
        <f t="shared" ref="BF22" ca="1" si="65">SUM(BF18:BF19)</f>
        <v>34</v>
      </c>
      <c r="BH22">
        <f t="shared" ref="BH22" ca="1" si="66">SUM(BH18:BH19)</f>
        <v>46</v>
      </c>
      <c r="BJ22">
        <f t="shared" ref="BJ22" ca="1" si="67">SUM(BJ18:BJ19)</f>
        <v>41</v>
      </c>
      <c r="BL22">
        <f t="shared" ref="BL22" ca="1" si="68">SUM(BL18:BL19)</f>
        <v>46</v>
      </c>
      <c r="BN22">
        <f t="shared" ref="BN22" ca="1" si="69">SUM(BN18:BN19)</f>
        <v>33</v>
      </c>
      <c r="BP22">
        <f t="shared" ref="BP22" ca="1" si="70">SUM(BP18:BP19)</f>
        <v>64</v>
      </c>
      <c r="BR22">
        <f t="shared" ref="BR22" ca="1" si="71">SUM(BR18:BR19)</f>
        <v>46</v>
      </c>
      <c r="BT22">
        <f t="shared" ref="BT22" ca="1" si="72">SUM(BT18:BT19)</f>
        <v>42</v>
      </c>
      <c r="BV22">
        <f t="shared" ref="BV22" ca="1" si="73">SUM(BV18:BV19)</f>
        <v>39</v>
      </c>
      <c r="BX22">
        <f t="shared" ref="BX22" ca="1" si="74">SUM(BX18:BX19)</f>
        <v>46</v>
      </c>
      <c r="BZ22">
        <f t="shared" ref="BZ22" ca="1" si="75">SUM(BZ18:BZ19)</f>
        <v>27</v>
      </c>
      <c r="CB22">
        <f t="shared" ref="CB22" ca="1" si="76">SUM(CB18:CB19)</f>
        <v>49</v>
      </c>
      <c r="CD22">
        <f t="shared" ref="CD22" ca="1" si="77">SUM(CD18:CD19)</f>
        <v>47</v>
      </c>
      <c r="CF22">
        <f t="shared" ref="CF22" ca="1" si="78">SUM(CF18:CF19)</f>
        <v>52</v>
      </c>
      <c r="CH22">
        <f t="shared" ref="CH22" ca="1" si="79">SUM(CH18:CH19)</f>
        <v>23</v>
      </c>
    </row>
    <row r="23" spans="1:86" x14ac:dyDescent="0.25">
      <c r="D23" s="3">
        <v>1</v>
      </c>
      <c r="E23" s="3">
        <v>2</v>
      </c>
      <c r="F23" s="3">
        <v>3</v>
      </c>
      <c r="G23" s="3">
        <v>4</v>
      </c>
      <c r="H23" s="3">
        <v>5</v>
      </c>
      <c r="I23" s="3">
        <v>6</v>
      </c>
      <c r="J23" s="3">
        <v>7</v>
      </c>
      <c r="K23" s="3">
        <v>8</v>
      </c>
      <c r="L23" s="3">
        <v>9</v>
      </c>
      <c r="M23" s="3">
        <v>10</v>
      </c>
      <c r="N23" s="3">
        <v>11</v>
      </c>
      <c r="O23" s="3">
        <v>12</v>
      </c>
      <c r="P23" s="3">
        <v>13</v>
      </c>
      <c r="Q23" s="3">
        <v>14</v>
      </c>
      <c r="R23" s="3">
        <v>15</v>
      </c>
      <c r="S23" s="3">
        <v>16</v>
      </c>
      <c r="T23" s="3">
        <v>17</v>
      </c>
      <c r="U23" s="3">
        <v>18</v>
      </c>
      <c r="V23" s="3">
        <v>19</v>
      </c>
      <c r="W23" s="3">
        <v>20</v>
      </c>
      <c r="X23" s="3">
        <v>21</v>
      </c>
      <c r="Y23" s="3">
        <v>22</v>
      </c>
      <c r="Z23" s="3">
        <v>23</v>
      </c>
      <c r="AA23" s="3">
        <v>24</v>
      </c>
      <c r="AB23" s="3">
        <v>25</v>
      </c>
      <c r="AC23" s="3">
        <v>26</v>
      </c>
      <c r="AD23" s="3">
        <v>27</v>
      </c>
      <c r="AE23" s="3">
        <v>28</v>
      </c>
      <c r="AF23" s="3">
        <v>29</v>
      </c>
      <c r="AG23" s="3">
        <v>30</v>
      </c>
      <c r="AH23" s="3">
        <v>31</v>
      </c>
      <c r="AI23" s="3">
        <v>32</v>
      </c>
      <c r="AJ23" s="3">
        <v>33</v>
      </c>
      <c r="AK23" s="3">
        <v>34</v>
      </c>
      <c r="AL23" s="3">
        <v>35</v>
      </c>
      <c r="AM23" s="3">
        <v>36</v>
      </c>
      <c r="AN23" s="3">
        <v>37</v>
      </c>
      <c r="AO23" s="3">
        <v>38</v>
      </c>
      <c r="AP23" s="3">
        <v>39</v>
      </c>
      <c r="AQ23" s="3">
        <v>40</v>
      </c>
      <c r="AR23" s="3">
        <v>41</v>
      </c>
      <c r="AS23" s="3">
        <v>42</v>
      </c>
      <c r="AT23" s="3">
        <v>43</v>
      </c>
      <c r="AU23" s="3">
        <v>44</v>
      </c>
      <c r="AV23" s="3">
        <v>45</v>
      </c>
      <c r="AW23" s="3">
        <v>46</v>
      </c>
      <c r="AX23" s="3">
        <v>47</v>
      </c>
      <c r="AY23" s="3">
        <v>48</v>
      </c>
      <c r="AZ23" s="3">
        <v>49</v>
      </c>
      <c r="BA23" s="3">
        <v>50</v>
      </c>
      <c r="BB23" s="3">
        <v>51</v>
      </c>
      <c r="BC23" s="3">
        <v>52</v>
      </c>
      <c r="BD23" s="3">
        <v>53</v>
      </c>
      <c r="BE23" s="3">
        <v>54</v>
      </c>
      <c r="BF23" s="3">
        <v>55</v>
      </c>
      <c r="BG23" s="3">
        <v>56</v>
      </c>
      <c r="BH23" s="3">
        <v>57</v>
      </c>
      <c r="BI23" s="3">
        <v>58</v>
      </c>
      <c r="BJ23" s="3">
        <v>59</v>
      </c>
      <c r="BK23" s="3">
        <v>60</v>
      </c>
      <c r="BL23" s="3">
        <v>61</v>
      </c>
      <c r="BM23" s="3">
        <v>62</v>
      </c>
      <c r="BN23" s="3">
        <v>63</v>
      </c>
      <c r="BO23" s="3">
        <v>64</v>
      </c>
      <c r="BP23" s="3">
        <v>65</v>
      </c>
      <c r="BQ23" s="3">
        <v>66</v>
      </c>
      <c r="BR23" s="3">
        <v>67</v>
      </c>
      <c r="BS23" s="3">
        <v>68</v>
      </c>
      <c r="BT23" s="3">
        <v>69</v>
      </c>
      <c r="BU23" s="3">
        <v>70</v>
      </c>
      <c r="BV23" s="3">
        <v>71</v>
      </c>
      <c r="BW23" s="3">
        <v>72</v>
      </c>
      <c r="BX23" s="3">
        <v>73</v>
      </c>
      <c r="BY23" s="3">
        <v>74</v>
      </c>
      <c r="BZ23" s="3">
        <v>75</v>
      </c>
      <c r="CA23" s="3">
        <v>76</v>
      </c>
      <c r="CB23" s="3">
        <v>77</v>
      </c>
      <c r="CC23" s="3">
        <v>78</v>
      </c>
      <c r="CD23" s="3">
        <v>79</v>
      </c>
      <c r="CE23" s="3">
        <v>80</v>
      </c>
      <c r="CF23" s="3">
        <v>81</v>
      </c>
      <c r="CG23" s="3">
        <v>82</v>
      </c>
      <c r="CH23" s="3">
        <v>83</v>
      </c>
    </row>
    <row r="24" spans="1:86" x14ac:dyDescent="0.25">
      <c r="C24" s="4"/>
      <c r="D24" s="4">
        <v>1</v>
      </c>
      <c r="E24" s="4">
        <v>2</v>
      </c>
      <c r="F24" s="4">
        <f t="shared" ref="F24:AL24" si="80">ROUNDDOWN(F23*1/2,0)</f>
        <v>1</v>
      </c>
      <c r="G24" s="4">
        <f t="shared" si="80"/>
        <v>2</v>
      </c>
      <c r="H24" s="4">
        <f t="shared" si="80"/>
        <v>2</v>
      </c>
      <c r="I24" s="4">
        <f t="shared" si="80"/>
        <v>3</v>
      </c>
      <c r="J24" s="4">
        <f t="shared" si="80"/>
        <v>3</v>
      </c>
      <c r="K24" s="4">
        <f t="shared" si="80"/>
        <v>4</v>
      </c>
      <c r="L24" s="4">
        <f t="shared" si="80"/>
        <v>4</v>
      </c>
      <c r="M24" s="4">
        <f t="shared" si="80"/>
        <v>5</v>
      </c>
      <c r="N24" s="4">
        <f t="shared" si="80"/>
        <v>5</v>
      </c>
      <c r="O24" s="4">
        <f t="shared" si="80"/>
        <v>6</v>
      </c>
      <c r="P24" s="4">
        <f t="shared" si="80"/>
        <v>6</v>
      </c>
      <c r="Q24" s="4">
        <f t="shared" si="80"/>
        <v>7</v>
      </c>
      <c r="R24" s="4">
        <f t="shared" si="80"/>
        <v>7</v>
      </c>
      <c r="S24" s="4">
        <f t="shared" si="80"/>
        <v>8</v>
      </c>
      <c r="T24" s="4">
        <f t="shared" si="80"/>
        <v>8</v>
      </c>
      <c r="U24" s="4">
        <f t="shared" si="80"/>
        <v>9</v>
      </c>
      <c r="V24" s="4">
        <f t="shared" si="80"/>
        <v>9</v>
      </c>
      <c r="W24" s="4">
        <f t="shared" si="80"/>
        <v>10</v>
      </c>
      <c r="X24" s="4">
        <f t="shared" si="80"/>
        <v>10</v>
      </c>
      <c r="Y24" s="4">
        <f t="shared" si="80"/>
        <v>11</v>
      </c>
      <c r="Z24" s="4">
        <f t="shared" si="80"/>
        <v>11</v>
      </c>
      <c r="AA24" s="4">
        <f t="shared" si="80"/>
        <v>12</v>
      </c>
      <c r="AB24" s="4">
        <f t="shared" si="80"/>
        <v>12</v>
      </c>
      <c r="AC24" s="4">
        <f t="shared" si="80"/>
        <v>13</v>
      </c>
      <c r="AD24" s="4">
        <f t="shared" si="80"/>
        <v>13</v>
      </c>
      <c r="AE24" s="4">
        <f t="shared" si="80"/>
        <v>14</v>
      </c>
      <c r="AF24" s="4">
        <f t="shared" si="80"/>
        <v>14</v>
      </c>
      <c r="AG24" s="4">
        <f t="shared" si="80"/>
        <v>15</v>
      </c>
      <c r="AH24" s="4">
        <f t="shared" si="80"/>
        <v>15</v>
      </c>
      <c r="AI24" s="4">
        <f t="shared" si="80"/>
        <v>16</v>
      </c>
      <c r="AJ24" s="4">
        <f t="shared" si="80"/>
        <v>16</v>
      </c>
      <c r="AK24" s="4">
        <f t="shared" si="80"/>
        <v>17</v>
      </c>
      <c r="AL24" s="4">
        <f t="shared" si="80"/>
        <v>17</v>
      </c>
      <c r="AM24" s="4">
        <f t="shared" ref="AM24:CH24" si="81">ROUNDDOWN(AM23*1/2,0)</f>
        <v>18</v>
      </c>
      <c r="AN24" s="4">
        <f t="shared" si="81"/>
        <v>18</v>
      </c>
      <c r="AO24" s="4">
        <f t="shared" si="81"/>
        <v>19</v>
      </c>
      <c r="AP24" s="4">
        <f t="shared" si="81"/>
        <v>19</v>
      </c>
      <c r="AQ24" s="4">
        <f t="shared" si="81"/>
        <v>20</v>
      </c>
      <c r="AR24" s="4">
        <f t="shared" si="81"/>
        <v>20</v>
      </c>
      <c r="AS24" s="4">
        <f t="shared" si="81"/>
        <v>21</v>
      </c>
      <c r="AT24" s="4">
        <f t="shared" si="81"/>
        <v>21</v>
      </c>
      <c r="AU24" s="4">
        <f t="shared" si="81"/>
        <v>22</v>
      </c>
      <c r="AV24" s="4">
        <f t="shared" si="81"/>
        <v>22</v>
      </c>
      <c r="AW24" s="4">
        <f t="shared" si="81"/>
        <v>23</v>
      </c>
      <c r="AX24" s="4">
        <f t="shared" si="81"/>
        <v>23</v>
      </c>
      <c r="AY24" s="4">
        <f t="shared" si="81"/>
        <v>24</v>
      </c>
      <c r="AZ24" s="4">
        <f t="shared" si="81"/>
        <v>24</v>
      </c>
      <c r="BA24" s="4">
        <f t="shared" si="81"/>
        <v>25</v>
      </c>
      <c r="BB24" s="4">
        <f t="shared" si="81"/>
        <v>25</v>
      </c>
      <c r="BC24" s="4">
        <f t="shared" si="81"/>
        <v>26</v>
      </c>
      <c r="BD24" s="4">
        <f t="shared" si="81"/>
        <v>26</v>
      </c>
      <c r="BE24" s="4">
        <f t="shared" si="81"/>
        <v>27</v>
      </c>
      <c r="BF24" s="4">
        <f t="shared" si="81"/>
        <v>27</v>
      </c>
      <c r="BG24" s="4">
        <f t="shared" si="81"/>
        <v>28</v>
      </c>
      <c r="BH24" s="4">
        <f t="shared" si="81"/>
        <v>28</v>
      </c>
      <c r="BI24" s="4">
        <f t="shared" si="81"/>
        <v>29</v>
      </c>
      <c r="BJ24" s="4">
        <f t="shared" si="81"/>
        <v>29</v>
      </c>
      <c r="BK24" s="4">
        <f t="shared" si="81"/>
        <v>30</v>
      </c>
      <c r="BL24" s="4">
        <f t="shared" si="81"/>
        <v>30</v>
      </c>
      <c r="BM24" s="4">
        <f t="shared" si="81"/>
        <v>31</v>
      </c>
      <c r="BN24" s="4">
        <f t="shared" si="81"/>
        <v>31</v>
      </c>
      <c r="BO24" s="4">
        <f t="shared" si="81"/>
        <v>32</v>
      </c>
      <c r="BP24" s="4">
        <f t="shared" si="81"/>
        <v>32</v>
      </c>
      <c r="BQ24" s="4">
        <f t="shared" si="81"/>
        <v>33</v>
      </c>
      <c r="BR24" s="4">
        <f t="shared" si="81"/>
        <v>33</v>
      </c>
      <c r="BS24" s="4">
        <f t="shared" si="81"/>
        <v>34</v>
      </c>
      <c r="BT24" s="4">
        <f t="shared" si="81"/>
        <v>34</v>
      </c>
      <c r="BU24" s="4">
        <f t="shared" si="81"/>
        <v>35</v>
      </c>
      <c r="BV24" s="4">
        <f t="shared" si="81"/>
        <v>35</v>
      </c>
      <c r="BW24" s="4">
        <f t="shared" si="81"/>
        <v>36</v>
      </c>
      <c r="BX24" s="4">
        <f t="shared" si="81"/>
        <v>36</v>
      </c>
      <c r="BY24" s="4">
        <f t="shared" si="81"/>
        <v>37</v>
      </c>
      <c r="BZ24" s="4">
        <f t="shared" si="81"/>
        <v>37</v>
      </c>
      <c r="CA24" s="4">
        <f t="shared" si="81"/>
        <v>38</v>
      </c>
      <c r="CB24" s="4">
        <f t="shared" si="81"/>
        <v>38</v>
      </c>
      <c r="CC24" s="4">
        <f t="shared" si="81"/>
        <v>39</v>
      </c>
      <c r="CD24" s="4">
        <f t="shared" si="81"/>
        <v>39</v>
      </c>
      <c r="CE24" s="4">
        <f t="shared" si="81"/>
        <v>40</v>
      </c>
      <c r="CF24" s="4">
        <f t="shared" si="81"/>
        <v>40</v>
      </c>
      <c r="CG24" s="4">
        <f t="shared" si="81"/>
        <v>41</v>
      </c>
      <c r="CH24" s="4">
        <f t="shared" si="81"/>
        <v>41</v>
      </c>
    </row>
    <row r="25" spans="1:86" x14ac:dyDescent="0.25">
      <c r="A25" s="3">
        <f ca="1">VLOOKUP(SMALL(B25:B29,1),B25:C29,2,0)</f>
        <v>3</v>
      </c>
      <c r="B25" s="4">
        <f ca="1">RANDBETWEEN(0,100000)</f>
        <v>20949</v>
      </c>
      <c r="C25" s="5">
        <v>1</v>
      </c>
      <c r="D25">
        <f ca="1">D23-SUM(D26:D29)</f>
        <v>0</v>
      </c>
      <c r="E25">
        <f t="shared" ref="E25:AL25" ca="1" si="82">E23-SUM(E26:E29)</f>
        <v>0</v>
      </c>
      <c r="F25">
        <f t="shared" ca="1" si="82"/>
        <v>0</v>
      </c>
      <c r="G25">
        <f t="shared" ca="1" si="82"/>
        <v>0</v>
      </c>
      <c r="H25">
        <f t="shared" ca="1" si="82"/>
        <v>0</v>
      </c>
      <c r="I25">
        <f t="shared" ca="1" si="82"/>
        <v>0</v>
      </c>
      <c r="J25">
        <f t="shared" ca="1" si="82"/>
        <v>1</v>
      </c>
      <c r="K25">
        <f t="shared" ca="1" si="82"/>
        <v>0</v>
      </c>
      <c r="L25">
        <f t="shared" ca="1" si="82"/>
        <v>0</v>
      </c>
      <c r="M25">
        <f t="shared" ca="1" si="82"/>
        <v>0</v>
      </c>
      <c r="N25">
        <f t="shared" ca="1" si="82"/>
        <v>0</v>
      </c>
      <c r="O25">
        <f t="shared" ca="1" si="82"/>
        <v>1</v>
      </c>
      <c r="P25">
        <f t="shared" ca="1" si="82"/>
        <v>3</v>
      </c>
      <c r="Q25">
        <f t="shared" ca="1" si="82"/>
        <v>0</v>
      </c>
      <c r="R25">
        <f t="shared" ca="1" si="82"/>
        <v>0</v>
      </c>
      <c r="S25">
        <f t="shared" ca="1" si="82"/>
        <v>0</v>
      </c>
      <c r="T25">
        <f t="shared" ca="1" si="82"/>
        <v>2</v>
      </c>
      <c r="U25">
        <f t="shared" ca="1" si="82"/>
        <v>2</v>
      </c>
      <c r="V25">
        <f t="shared" ca="1" si="82"/>
        <v>5</v>
      </c>
      <c r="W25">
        <f t="shared" ca="1" si="82"/>
        <v>2</v>
      </c>
      <c r="X25">
        <f t="shared" ca="1" si="82"/>
        <v>0</v>
      </c>
      <c r="Y25">
        <f t="shared" ca="1" si="82"/>
        <v>2</v>
      </c>
      <c r="Z25">
        <f t="shared" ca="1" si="82"/>
        <v>3</v>
      </c>
      <c r="AA25">
        <f t="shared" ca="1" si="82"/>
        <v>6</v>
      </c>
      <c r="AB25">
        <f t="shared" ca="1" si="82"/>
        <v>1</v>
      </c>
      <c r="AC25">
        <f t="shared" ca="1" si="82"/>
        <v>15</v>
      </c>
      <c r="AD25">
        <f t="shared" ca="1" si="82"/>
        <v>1</v>
      </c>
      <c r="AE25">
        <f t="shared" ca="1" si="82"/>
        <v>0</v>
      </c>
      <c r="AF25">
        <f t="shared" ca="1" si="82"/>
        <v>7</v>
      </c>
      <c r="AG25">
        <f t="shared" ca="1" si="82"/>
        <v>1</v>
      </c>
      <c r="AH25">
        <f t="shared" ca="1" si="82"/>
        <v>4</v>
      </c>
      <c r="AI25">
        <f t="shared" ca="1" si="82"/>
        <v>6</v>
      </c>
      <c r="AJ25">
        <f t="shared" ca="1" si="82"/>
        <v>0</v>
      </c>
      <c r="AK25">
        <f t="shared" ca="1" si="82"/>
        <v>4</v>
      </c>
      <c r="AL25">
        <f t="shared" ca="1" si="82"/>
        <v>1</v>
      </c>
      <c r="AM25">
        <f t="shared" ref="AM25:CH25" ca="1" si="83">AM23-SUM(AM26:AM29)</f>
        <v>3</v>
      </c>
      <c r="AN25">
        <f t="shared" ca="1" si="83"/>
        <v>3</v>
      </c>
      <c r="AO25">
        <f t="shared" ca="1" si="83"/>
        <v>5</v>
      </c>
      <c r="AP25">
        <f t="shared" ca="1" si="83"/>
        <v>2</v>
      </c>
      <c r="AQ25">
        <f t="shared" ca="1" si="83"/>
        <v>8</v>
      </c>
      <c r="AR25">
        <f t="shared" ca="1" si="83"/>
        <v>1</v>
      </c>
      <c r="AS25">
        <f t="shared" ca="1" si="83"/>
        <v>3</v>
      </c>
      <c r="AT25">
        <f t="shared" ca="1" si="83"/>
        <v>8</v>
      </c>
      <c r="AU25">
        <f t="shared" ca="1" si="83"/>
        <v>5</v>
      </c>
      <c r="AV25">
        <f t="shared" ca="1" si="83"/>
        <v>5</v>
      </c>
      <c r="AW25">
        <f t="shared" ca="1" si="83"/>
        <v>4</v>
      </c>
      <c r="AX25">
        <f t="shared" ca="1" si="83"/>
        <v>11</v>
      </c>
      <c r="AY25">
        <f t="shared" ca="1" si="83"/>
        <v>0</v>
      </c>
      <c r="AZ25">
        <f t="shared" ca="1" si="83"/>
        <v>4</v>
      </c>
      <c r="BA25">
        <f t="shared" ca="1" si="83"/>
        <v>5</v>
      </c>
      <c r="BB25">
        <f t="shared" ca="1" si="83"/>
        <v>1</v>
      </c>
      <c r="BC25">
        <f t="shared" ca="1" si="83"/>
        <v>0</v>
      </c>
      <c r="BD25">
        <f t="shared" ca="1" si="83"/>
        <v>5</v>
      </c>
      <c r="BE25">
        <f t="shared" ca="1" si="83"/>
        <v>1</v>
      </c>
      <c r="BF25">
        <f t="shared" ca="1" si="83"/>
        <v>6</v>
      </c>
      <c r="BG25">
        <f t="shared" ca="1" si="83"/>
        <v>0</v>
      </c>
      <c r="BH25">
        <f t="shared" ca="1" si="83"/>
        <v>1</v>
      </c>
      <c r="BI25">
        <f t="shared" ca="1" si="83"/>
        <v>2</v>
      </c>
      <c r="BJ25">
        <f t="shared" ca="1" si="83"/>
        <v>9</v>
      </c>
      <c r="BK25">
        <f t="shared" ca="1" si="83"/>
        <v>12</v>
      </c>
      <c r="BL25">
        <f t="shared" ca="1" si="83"/>
        <v>0</v>
      </c>
      <c r="BM25">
        <f t="shared" ca="1" si="83"/>
        <v>4</v>
      </c>
      <c r="BN25">
        <f t="shared" ca="1" si="83"/>
        <v>3</v>
      </c>
      <c r="BO25">
        <f t="shared" ca="1" si="83"/>
        <v>0</v>
      </c>
      <c r="BP25">
        <f t="shared" ca="1" si="83"/>
        <v>15</v>
      </c>
      <c r="BQ25">
        <f t="shared" ca="1" si="83"/>
        <v>5</v>
      </c>
      <c r="BR25">
        <f t="shared" ca="1" si="83"/>
        <v>22</v>
      </c>
      <c r="BS25">
        <f t="shared" ca="1" si="83"/>
        <v>2</v>
      </c>
      <c r="BT25">
        <f t="shared" ca="1" si="83"/>
        <v>7</v>
      </c>
      <c r="BU25">
        <f t="shared" ca="1" si="83"/>
        <v>15</v>
      </c>
      <c r="BV25">
        <f t="shared" ca="1" si="83"/>
        <v>0</v>
      </c>
      <c r="BW25">
        <f t="shared" ca="1" si="83"/>
        <v>1</v>
      </c>
      <c r="BX25">
        <f t="shared" ca="1" si="83"/>
        <v>7</v>
      </c>
      <c r="BY25">
        <f t="shared" ca="1" si="83"/>
        <v>19</v>
      </c>
      <c r="BZ25">
        <f t="shared" ca="1" si="83"/>
        <v>5</v>
      </c>
      <c r="CA25">
        <f t="shared" ca="1" si="83"/>
        <v>13</v>
      </c>
      <c r="CB25">
        <f t="shared" ca="1" si="83"/>
        <v>0</v>
      </c>
      <c r="CC25">
        <f t="shared" ca="1" si="83"/>
        <v>6</v>
      </c>
      <c r="CD25">
        <f t="shared" ca="1" si="83"/>
        <v>15</v>
      </c>
      <c r="CE25">
        <f t="shared" ca="1" si="83"/>
        <v>0</v>
      </c>
      <c r="CF25">
        <f t="shared" ca="1" si="83"/>
        <v>1</v>
      </c>
      <c r="CG25">
        <f t="shared" ca="1" si="83"/>
        <v>13</v>
      </c>
      <c r="CH25">
        <f t="shared" ca="1" si="83"/>
        <v>27</v>
      </c>
    </row>
    <row r="26" spans="1:86" x14ac:dyDescent="0.25">
      <c r="A26" s="3">
        <f ca="1">VLOOKUP(SMALL(B25:B29,2),B25:C29,2,0)</f>
        <v>1</v>
      </c>
      <c r="B26" s="4">
        <f t="shared" ref="B26:B29" ca="1" si="84">RANDBETWEEN(0,100000)</f>
        <v>29052</v>
      </c>
      <c r="C26" s="5">
        <v>2</v>
      </c>
      <c r="D26">
        <f ca="1">MIN(RANDBETWEEN(0,D23),ROUNDUP(D23*2/$C$22,0))</f>
        <v>0</v>
      </c>
      <c r="E26">
        <f t="shared" ref="E26:AL26" ca="1" si="85">MIN(RANDBETWEEN(0,E23),ROUNDUP(E23*2/$C$22,0))</f>
        <v>1</v>
      </c>
      <c r="F26">
        <f t="shared" ca="1" si="85"/>
        <v>1</v>
      </c>
      <c r="G26">
        <f t="shared" ca="1" si="85"/>
        <v>2</v>
      </c>
      <c r="H26">
        <f t="shared" ca="1" si="85"/>
        <v>2</v>
      </c>
      <c r="I26">
        <f t="shared" ca="1" si="85"/>
        <v>3</v>
      </c>
      <c r="J26">
        <f t="shared" ca="1" si="85"/>
        <v>0</v>
      </c>
      <c r="K26">
        <f t="shared" ca="1" si="85"/>
        <v>4</v>
      </c>
      <c r="L26">
        <f t="shared" ca="1" si="85"/>
        <v>4</v>
      </c>
      <c r="M26">
        <f t="shared" ca="1" si="85"/>
        <v>4</v>
      </c>
      <c r="N26">
        <f t="shared" ca="1" si="85"/>
        <v>2</v>
      </c>
      <c r="O26">
        <f t="shared" ca="1" si="85"/>
        <v>5</v>
      </c>
      <c r="P26">
        <f t="shared" ca="1" si="85"/>
        <v>2</v>
      </c>
      <c r="Q26">
        <f t="shared" ca="1" si="85"/>
        <v>6</v>
      </c>
      <c r="R26">
        <f t="shared" ca="1" si="85"/>
        <v>6</v>
      </c>
      <c r="S26">
        <f t="shared" ca="1" si="85"/>
        <v>4</v>
      </c>
      <c r="T26">
        <f t="shared" ca="1" si="85"/>
        <v>0</v>
      </c>
      <c r="U26">
        <f t="shared" ca="1" si="85"/>
        <v>8</v>
      </c>
      <c r="V26">
        <f t="shared" ca="1" si="85"/>
        <v>7</v>
      </c>
      <c r="W26">
        <f t="shared" ca="1" si="85"/>
        <v>8</v>
      </c>
      <c r="X26">
        <f t="shared" ca="1" si="85"/>
        <v>8</v>
      </c>
      <c r="Y26">
        <f t="shared" ca="1" si="85"/>
        <v>9</v>
      </c>
      <c r="Z26">
        <f t="shared" ca="1" si="85"/>
        <v>8</v>
      </c>
      <c r="AA26">
        <f t="shared" ca="1" si="85"/>
        <v>10</v>
      </c>
      <c r="AB26">
        <f t="shared" ca="1" si="85"/>
        <v>10</v>
      </c>
      <c r="AC26">
        <f t="shared" ca="1" si="85"/>
        <v>11</v>
      </c>
      <c r="AD26">
        <f t="shared" ca="1" si="85"/>
        <v>11</v>
      </c>
      <c r="AE26">
        <f t="shared" ca="1" si="85"/>
        <v>12</v>
      </c>
      <c r="AF26">
        <f t="shared" ca="1" si="85"/>
        <v>9</v>
      </c>
      <c r="AG26">
        <f t="shared" ca="1" si="85"/>
        <v>12</v>
      </c>
      <c r="AH26">
        <f t="shared" ca="1" si="85"/>
        <v>13</v>
      </c>
      <c r="AI26">
        <f t="shared" ca="1" si="85"/>
        <v>8</v>
      </c>
      <c r="AJ26">
        <f t="shared" ca="1" si="85"/>
        <v>14</v>
      </c>
      <c r="AK26">
        <f t="shared" ca="1" si="85"/>
        <v>8</v>
      </c>
      <c r="AL26">
        <f t="shared" ca="1" si="85"/>
        <v>14</v>
      </c>
      <c r="AM26">
        <f t="shared" ref="AM26:CH26" ca="1" si="86">MIN(RANDBETWEEN(0,AM23),ROUNDUP(AM23*2/$C$22,0))</f>
        <v>15</v>
      </c>
      <c r="AN26">
        <f t="shared" ca="1" si="86"/>
        <v>15</v>
      </c>
      <c r="AO26">
        <f t="shared" ca="1" si="86"/>
        <v>16</v>
      </c>
      <c r="AP26">
        <f t="shared" ca="1" si="86"/>
        <v>16</v>
      </c>
      <c r="AQ26">
        <f t="shared" ca="1" si="86"/>
        <v>16</v>
      </c>
      <c r="AR26">
        <f t="shared" ca="1" si="86"/>
        <v>6</v>
      </c>
      <c r="AS26">
        <f t="shared" ca="1" si="86"/>
        <v>17</v>
      </c>
      <c r="AT26">
        <f t="shared" ca="1" si="86"/>
        <v>4</v>
      </c>
      <c r="AU26">
        <f t="shared" ca="1" si="86"/>
        <v>2</v>
      </c>
      <c r="AV26">
        <f t="shared" ca="1" si="86"/>
        <v>18</v>
      </c>
      <c r="AW26">
        <f t="shared" ca="1" si="86"/>
        <v>19</v>
      </c>
      <c r="AX26">
        <f t="shared" ca="1" si="86"/>
        <v>13</v>
      </c>
      <c r="AY26">
        <f t="shared" ca="1" si="86"/>
        <v>20</v>
      </c>
      <c r="AZ26">
        <f t="shared" ca="1" si="86"/>
        <v>2</v>
      </c>
      <c r="BA26">
        <f t="shared" ca="1" si="86"/>
        <v>5</v>
      </c>
      <c r="BB26">
        <f t="shared" ca="1" si="86"/>
        <v>14</v>
      </c>
      <c r="BC26">
        <f t="shared" ca="1" si="86"/>
        <v>21</v>
      </c>
      <c r="BD26">
        <f t="shared" ca="1" si="86"/>
        <v>22</v>
      </c>
      <c r="BE26">
        <f t="shared" ca="1" si="86"/>
        <v>19</v>
      </c>
      <c r="BF26">
        <f t="shared" ca="1" si="86"/>
        <v>22</v>
      </c>
      <c r="BG26">
        <f t="shared" ca="1" si="86"/>
        <v>23</v>
      </c>
      <c r="BH26">
        <f t="shared" ca="1" si="86"/>
        <v>23</v>
      </c>
      <c r="BI26">
        <f t="shared" ca="1" si="86"/>
        <v>4</v>
      </c>
      <c r="BJ26">
        <f t="shared" ca="1" si="86"/>
        <v>12</v>
      </c>
      <c r="BK26">
        <f t="shared" ca="1" si="86"/>
        <v>24</v>
      </c>
      <c r="BL26">
        <f t="shared" ca="1" si="86"/>
        <v>25</v>
      </c>
      <c r="BM26">
        <f t="shared" ca="1" si="86"/>
        <v>22</v>
      </c>
      <c r="BN26">
        <f t="shared" ca="1" si="86"/>
        <v>26</v>
      </c>
      <c r="BO26">
        <f t="shared" ca="1" si="86"/>
        <v>26</v>
      </c>
      <c r="BP26">
        <f t="shared" ca="1" si="86"/>
        <v>12</v>
      </c>
      <c r="BQ26">
        <f t="shared" ca="1" si="86"/>
        <v>15</v>
      </c>
      <c r="BR26">
        <f t="shared" ca="1" si="86"/>
        <v>27</v>
      </c>
      <c r="BS26">
        <f t="shared" ca="1" si="86"/>
        <v>28</v>
      </c>
      <c r="BT26">
        <f t="shared" ca="1" si="86"/>
        <v>28</v>
      </c>
      <c r="BU26">
        <f t="shared" ca="1" si="86"/>
        <v>8</v>
      </c>
      <c r="BV26">
        <f t="shared" ca="1" si="86"/>
        <v>29</v>
      </c>
      <c r="BW26">
        <f t="shared" ca="1" si="86"/>
        <v>12</v>
      </c>
      <c r="BX26">
        <f t="shared" ca="1" si="86"/>
        <v>30</v>
      </c>
      <c r="BY26">
        <f t="shared" ca="1" si="86"/>
        <v>30</v>
      </c>
      <c r="BZ26">
        <f t="shared" ca="1" si="86"/>
        <v>30</v>
      </c>
      <c r="CA26">
        <f t="shared" ca="1" si="86"/>
        <v>31</v>
      </c>
      <c r="CB26">
        <f t="shared" ca="1" si="86"/>
        <v>31</v>
      </c>
      <c r="CC26">
        <f t="shared" ca="1" si="86"/>
        <v>8</v>
      </c>
      <c r="CD26">
        <f t="shared" ca="1" si="86"/>
        <v>32</v>
      </c>
      <c r="CE26">
        <f t="shared" ca="1" si="86"/>
        <v>32</v>
      </c>
      <c r="CF26">
        <f t="shared" ca="1" si="86"/>
        <v>28</v>
      </c>
      <c r="CG26">
        <f t="shared" ca="1" si="86"/>
        <v>33</v>
      </c>
      <c r="CH26">
        <f t="shared" ca="1" si="86"/>
        <v>34</v>
      </c>
    </row>
    <row r="27" spans="1:86" x14ac:dyDescent="0.25">
      <c r="A27" s="3">
        <f ca="1">VLOOKUP(SMALL(B25:B29,3),B25:C29,2,0)</f>
        <v>2</v>
      </c>
      <c r="B27" s="4">
        <f t="shared" ca="1" si="84"/>
        <v>4771</v>
      </c>
      <c r="C27" s="5">
        <v>3</v>
      </c>
      <c r="D27">
        <f ca="1">IFERROR(MIN(RANDBETWEEN(0,D23-D26),ROUNDUP(D23*2/$C$22,0)),0)</f>
        <v>0</v>
      </c>
      <c r="E27">
        <f t="shared" ref="E27:AL27" ca="1" si="87">IFERROR(MIN(RANDBETWEEN(0,E23-E26),ROUNDUP(E23*2/$C$22,0)),0)</f>
        <v>1</v>
      </c>
      <c r="F27">
        <f t="shared" ca="1" si="87"/>
        <v>2</v>
      </c>
      <c r="G27">
        <f t="shared" ca="1" si="87"/>
        <v>2</v>
      </c>
      <c r="H27">
        <f t="shared" ca="1" si="87"/>
        <v>2</v>
      </c>
      <c r="I27">
        <f t="shared" ca="1" si="87"/>
        <v>2</v>
      </c>
      <c r="J27">
        <f t="shared" ca="1" si="87"/>
        <v>3</v>
      </c>
      <c r="K27">
        <f t="shared" ca="1" si="87"/>
        <v>0</v>
      </c>
      <c r="L27">
        <f t="shared" ca="1" si="87"/>
        <v>1</v>
      </c>
      <c r="M27">
        <f t="shared" ca="1" si="87"/>
        <v>4</v>
      </c>
      <c r="N27">
        <f t="shared" ca="1" si="87"/>
        <v>5</v>
      </c>
      <c r="O27">
        <f t="shared" ca="1" si="87"/>
        <v>0</v>
      </c>
      <c r="P27">
        <f t="shared" ca="1" si="87"/>
        <v>0</v>
      </c>
      <c r="Q27">
        <f t="shared" ca="1" si="87"/>
        <v>6</v>
      </c>
      <c r="R27">
        <f t="shared" ca="1" si="87"/>
        <v>6</v>
      </c>
      <c r="S27">
        <f t="shared" ca="1" si="87"/>
        <v>4</v>
      </c>
      <c r="T27">
        <f t="shared" ca="1" si="87"/>
        <v>3</v>
      </c>
      <c r="U27">
        <f t="shared" ca="1" si="87"/>
        <v>5</v>
      </c>
      <c r="V27">
        <f t="shared" ca="1" si="87"/>
        <v>2</v>
      </c>
      <c r="W27">
        <f t="shared" ca="1" si="87"/>
        <v>2</v>
      </c>
      <c r="X27">
        <f t="shared" ca="1" si="87"/>
        <v>9</v>
      </c>
      <c r="Y27">
        <f t="shared" ca="1" si="87"/>
        <v>9</v>
      </c>
      <c r="Z27">
        <f t="shared" ca="1" si="87"/>
        <v>10</v>
      </c>
      <c r="AA27">
        <f t="shared" ca="1" si="87"/>
        <v>7</v>
      </c>
      <c r="AB27">
        <f t="shared" ca="1" si="87"/>
        <v>9</v>
      </c>
      <c r="AC27">
        <f t="shared" ca="1" si="87"/>
        <v>0</v>
      </c>
      <c r="AD27">
        <f t="shared" ca="1" si="87"/>
        <v>11</v>
      </c>
      <c r="AE27">
        <f t="shared" ca="1" si="87"/>
        <v>12</v>
      </c>
      <c r="AF27">
        <f t="shared" ca="1" si="87"/>
        <v>12</v>
      </c>
      <c r="AG27">
        <f t="shared" ca="1" si="87"/>
        <v>1</v>
      </c>
      <c r="AH27">
        <f t="shared" ca="1" si="87"/>
        <v>12</v>
      </c>
      <c r="AI27">
        <f t="shared" ca="1" si="87"/>
        <v>4</v>
      </c>
      <c r="AJ27">
        <f t="shared" ca="1" si="87"/>
        <v>6</v>
      </c>
      <c r="AK27">
        <f t="shared" ca="1" si="87"/>
        <v>6</v>
      </c>
      <c r="AL27">
        <f t="shared" ca="1" si="87"/>
        <v>6</v>
      </c>
      <c r="AM27">
        <f t="shared" ref="AM27:CH27" ca="1" si="88">IFERROR(MIN(RANDBETWEEN(0,AM23-AM26),ROUNDUP(AM23*2/$C$22,0)),0)</f>
        <v>15</v>
      </c>
      <c r="AN27">
        <f t="shared" ca="1" si="88"/>
        <v>9</v>
      </c>
      <c r="AO27">
        <f t="shared" ca="1" si="88"/>
        <v>0</v>
      </c>
      <c r="AP27">
        <f t="shared" ca="1" si="88"/>
        <v>16</v>
      </c>
      <c r="AQ27">
        <f t="shared" ca="1" si="88"/>
        <v>7</v>
      </c>
      <c r="AR27">
        <f t="shared" ca="1" si="88"/>
        <v>17</v>
      </c>
      <c r="AS27">
        <f t="shared" ca="1" si="88"/>
        <v>15</v>
      </c>
      <c r="AT27">
        <f t="shared" ca="1" si="88"/>
        <v>18</v>
      </c>
      <c r="AU27">
        <f t="shared" ca="1" si="88"/>
        <v>18</v>
      </c>
      <c r="AV27">
        <f t="shared" ca="1" si="88"/>
        <v>13</v>
      </c>
      <c r="AW27">
        <f t="shared" ca="1" si="88"/>
        <v>15</v>
      </c>
      <c r="AX27">
        <f t="shared" ca="1" si="88"/>
        <v>19</v>
      </c>
      <c r="AY27">
        <f t="shared" ca="1" si="88"/>
        <v>20</v>
      </c>
      <c r="AZ27">
        <f t="shared" ca="1" si="88"/>
        <v>20</v>
      </c>
      <c r="BA27">
        <f t="shared" ca="1" si="88"/>
        <v>19</v>
      </c>
      <c r="BB27">
        <f t="shared" ca="1" si="88"/>
        <v>21</v>
      </c>
      <c r="BC27">
        <f t="shared" ca="1" si="88"/>
        <v>13</v>
      </c>
      <c r="BD27">
        <f t="shared" ca="1" si="88"/>
        <v>5</v>
      </c>
      <c r="BE27">
        <f t="shared" ca="1" si="88"/>
        <v>22</v>
      </c>
      <c r="BF27">
        <f t="shared" ca="1" si="88"/>
        <v>22</v>
      </c>
      <c r="BG27">
        <f t="shared" ca="1" si="88"/>
        <v>2</v>
      </c>
      <c r="BH27">
        <f t="shared" ca="1" si="88"/>
        <v>23</v>
      </c>
      <c r="BI27">
        <f t="shared" ca="1" si="88"/>
        <v>24</v>
      </c>
      <c r="BJ27">
        <f t="shared" ca="1" si="88"/>
        <v>14</v>
      </c>
      <c r="BK27">
        <f t="shared" ca="1" si="88"/>
        <v>9</v>
      </c>
      <c r="BL27">
        <f t="shared" ca="1" si="88"/>
        <v>25</v>
      </c>
      <c r="BM27">
        <f t="shared" ca="1" si="88"/>
        <v>25</v>
      </c>
      <c r="BN27">
        <f t="shared" ca="1" si="88"/>
        <v>4</v>
      </c>
      <c r="BO27">
        <f t="shared" ca="1" si="88"/>
        <v>26</v>
      </c>
      <c r="BP27">
        <f t="shared" ca="1" si="88"/>
        <v>3</v>
      </c>
      <c r="BQ27">
        <f t="shared" ca="1" si="88"/>
        <v>24</v>
      </c>
      <c r="BR27">
        <f t="shared" ca="1" si="88"/>
        <v>12</v>
      </c>
      <c r="BS27">
        <f t="shared" ca="1" si="88"/>
        <v>17</v>
      </c>
      <c r="BT27">
        <f t="shared" ca="1" si="88"/>
        <v>0</v>
      </c>
      <c r="BU27">
        <f t="shared" ca="1" si="88"/>
        <v>14</v>
      </c>
      <c r="BV27">
        <f t="shared" ca="1" si="88"/>
        <v>29</v>
      </c>
      <c r="BW27">
        <f t="shared" ca="1" si="88"/>
        <v>29</v>
      </c>
      <c r="BX27">
        <f t="shared" ca="1" si="88"/>
        <v>20</v>
      </c>
      <c r="BY27">
        <f t="shared" ca="1" si="88"/>
        <v>11</v>
      </c>
      <c r="BZ27">
        <f t="shared" ca="1" si="88"/>
        <v>24</v>
      </c>
      <c r="CA27">
        <f t="shared" ca="1" si="88"/>
        <v>19</v>
      </c>
      <c r="CB27">
        <f t="shared" ca="1" si="88"/>
        <v>17</v>
      </c>
      <c r="CC27">
        <f t="shared" ca="1" si="88"/>
        <v>4</v>
      </c>
      <c r="CD27">
        <f t="shared" ca="1" si="88"/>
        <v>21</v>
      </c>
      <c r="CE27">
        <f t="shared" ca="1" si="88"/>
        <v>32</v>
      </c>
      <c r="CF27">
        <f t="shared" ca="1" si="88"/>
        <v>33</v>
      </c>
      <c r="CG27">
        <f t="shared" ca="1" si="88"/>
        <v>33</v>
      </c>
      <c r="CH27">
        <f t="shared" ca="1" si="88"/>
        <v>15</v>
      </c>
    </row>
    <row r="28" spans="1:86" x14ac:dyDescent="0.25">
      <c r="A28" s="3">
        <f ca="1">VLOOKUP(SMALL(B25:B29,4),B25:C29,2,0)</f>
        <v>5</v>
      </c>
      <c r="B28" s="4">
        <f t="shared" ca="1" si="84"/>
        <v>57753</v>
      </c>
      <c r="C28" s="5">
        <v>4</v>
      </c>
      <c r="D28">
        <f ca="1">IFERROR(MIN(RANDBETWEEN(0,D23-SUM(D26:D27)),ROUNDUP(D23*2/$C$22,0)),0)</f>
        <v>1</v>
      </c>
      <c r="E28">
        <f t="shared" ref="E28:AL28" ca="1" si="89">IFERROR(MIN(RANDBETWEEN(0,E23-SUM(E26:E27)),ROUNDUP(E23*2/$C$22,0)),0)</f>
        <v>0</v>
      </c>
      <c r="F28">
        <f t="shared" ca="1" si="89"/>
        <v>0</v>
      </c>
      <c r="G28">
        <f t="shared" ca="1" si="89"/>
        <v>0</v>
      </c>
      <c r="H28">
        <f t="shared" ca="1" si="89"/>
        <v>1</v>
      </c>
      <c r="I28">
        <f t="shared" ca="1" si="89"/>
        <v>0</v>
      </c>
      <c r="J28">
        <f t="shared" ca="1" si="89"/>
        <v>3</v>
      </c>
      <c r="K28">
        <f t="shared" ca="1" si="89"/>
        <v>3</v>
      </c>
      <c r="L28">
        <f t="shared" ca="1" si="89"/>
        <v>3</v>
      </c>
      <c r="M28">
        <f t="shared" ca="1" si="89"/>
        <v>1</v>
      </c>
      <c r="N28">
        <f t="shared" ca="1" si="89"/>
        <v>2</v>
      </c>
      <c r="O28">
        <f t="shared" ca="1" si="89"/>
        <v>5</v>
      </c>
      <c r="P28">
        <f t="shared" ca="1" si="89"/>
        <v>4</v>
      </c>
      <c r="Q28">
        <f t="shared" ca="1" si="89"/>
        <v>0</v>
      </c>
      <c r="R28">
        <f t="shared" ca="1" si="89"/>
        <v>3</v>
      </c>
      <c r="S28">
        <f t="shared" ca="1" si="89"/>
        <v>4</v>
      </c>
      <c r="T28">
        <f t="shared" ca="1" si="89"/>
        <v>7</v>
      </c>
      <c r="U28">
        <f t="shared" ca="1" si="89"/>
        <v>3</v>
      </c>
      <c r="V28">
        <f t="shared" ca="1" si="89"/>
        <v>1</v>
      </c>
      <c r="W28">
        <f t="shared" ca="1" si="89"/>
        <v>5</v>
      </c>
      <c r="X28">
        <f t="shared" ca="1" si="89"/>
        <v>4</v>
      </c>
      <c r="Y28">
        <f t="shared" ca="1" si="89"/>
        <v>1</v>
      </c>
      <c r="Z28">
        <f t="shared" ca="1" si="89"/>
        <v>1</v>
      </c>
      <c r="AA28">
        <f t="shared" ca="1" si="89"/>
        <v>1</v>
      </c>
      <c r="AB28">
        <f t="shared" ca="1" si="89"/>
        <v>0</v>
      </c>
      <c r="AC28">
        <f t="shared" ca="1" si="89"/>
        <v>0</v>
      </c>
      <c r="AD28">
        <f t="shared" ca="1" si="89"/>
        <v>3</v>
      </c>
      <c r="AE28">
        <f t="shared" ca="1" si="89"/>
        <v>3</v>
      </c>
      <c r="AF28">
        <f t="shared" ca="1" si="89"/>
        <v>1</v>
      </c>
      <c r="AG28">
        <f t="shared" ca="1" si="89"/>
        <v>11</v>
      </c>
      <c r="AH28">
        <f t="shared" ca="1" si="89"/>
        <v>2</v>
      </c>
      <c r="AI28">
        <f t="shared" ca="1" si="89"/>
        <v>13</v>
      </c>
      <c r="AJ28">
        <f t="shared" ca="1" si="89"/>
        <v>13</v>
      </c>
      <c r="AK28">
        <f t="shared" ca="1" si="89"/>
        <v>14</v>
      </c>
      <c r="AL28">
        <f t="shared" ca="1" si="89"/>
        <v>14</v>
      </c>
      <c r="AM28">
        <f t="shared" ref="AM28:CH28" ca="1" si="90">IFERROR(MIN(RANDBETWEEN(0,AM23-SUM(AM26:AM27)),ROUNDUP(AM23*2/$C$22,0)),0)</f>
        <v>3</v>
      </c>
      <c r="AN28">
        <f t="shared" ca="1" si="90"/>
        <v>7</v>
      </c>
      <c r="AO28">
        <f t="shared" ca="1" si="90"/>
        <v>16</v>
      </c>
      <c r="AP28">
        <f t="shared" ca="1" si="90"/>
        <v>4</v>
      </c>
      <c r="AQ28">
        <f t="shared" ca="1" si="90"/>
        <v>9</v>
      </c>
      <c r="AR28">
        <f t="shared" ca="1" si="90"/>
        <v>17</v>
      </c>
      <c r="AS28">
        <f t="shared" ca="1" si="90"/>
        <v>1</v>
      </c>
      <c r="AT28">
        <f t="shared" ca="1" si="90"/>
        <v>6</v>
      </c>
      <c r="AU28">
        <f t="shared" ca="1" si="90"/>
        <v>18</v>
      </c>
      <c r="AV28">
        <f t="shared" ca="1" si="90"/>
        <v>8</v>
      </c>
      <c r="AW28">
        <f t="shared" ca="1" si="90"/>
        <v>6</v>
      </c>
      <c r="AX28">
        <f t="shared" ca="1" si="90"/>
        <v>4</v>
      </c>
      <c r="AY28">
        <f t="shared" ca="1" si="90"/>
        <v>7</v>
      </c>
      <c r="AZ28">
        <f t="shared" ca="1" si="90"/>
        <v>19</v>
      </c>
      <c r="BA28">
        <f t="shared" ca="1" si="90"/>
        <v>20</v>
      </c>
      <c r="BB28">
        <f t="shared" ca="1" si="90"/>
        <v>15</v>
      </c>
      <c r="BC28">
        <f t="shared" ca="1" si="90"/>
        <v>13</v>
      </c>
      <c r="BD28">
        <f t="shared" ca="1" si="90"/>
        <v>9</v>
      </c>
      <c r="BE28">
        <f t="shared" ca="1" si="90"/>
        <v>12</v>
      </c>
      <c r="BF28">
        <f t="shared" ca="1" si="90"/>
        <v>4</v>
      </c>
      <c r="BG28">
        <f t="shared" ca="1" si="90"/>
        <v>17</v>
      </c>
      <c r="BH28">
        <f t="shared" ca="1" si="90"/>
        <v>2</v>
      </c>
      <c r="BI28">
        <f t="shared" ca="1" si="90"/>
        <v>14</v>
      </c>
      <c r="BJ28">
        <f t="shared" ca="1" si="90"/>
        <v>7</v>
      </c>
      <c r="BK28">
        <f t="shared" ca="1" si="90"/>
        <v>10</v>
      </c>
      <c r="BL28">
        <f t="shared" ca="1" si="90"/>
        <v>11</v>
      </c>
      <c r="BM28">
        <f t="shared" ca="1" si="90"/>
        <v>4</v>
      </c>
      <c r="BN28">
        <f t="shared" ca="1" si="90"/>
        <v>26</v>
      </c>
      <c r="BO28">
        <f t="shared" ca="1" si="90"/>
        <v>7</v>
      </c>
      <c r="BP28">
        <f t="shared" ca="1" si="90"/>
        <v>26</v>
      </c>
      <c r="BQ28">
        <f t="shared" ca="1" si="90"/>
        <v>18</v>
      </c>
      <c r="BR28">
        <f t="shared" ca="1" si="90"/>
        <v>3</v>
      </c>
      <c r="BS28">
        <f t="shared" ca="1" si="90"/>
        <v>20</v>
      </c>
      <c r="BT28">
        <f t="shared" ca="1" si="90"/>
        <v>28</v>
      </c>
      <c r="BU28">
        <f t="shared" ca="1" si="90"/>
        <v>28</v>
      </c>
      <c r="BV28">
        <f t="shared" ca="1" si="90"/>
        <v>0</v>
      </c>
      <c r="BW28">
        <f t="shared" ca="1" si="90"/>
        <v>13</v>
      </c>
      <c r="BX28">
        <f t="shared" ca="1" si="90"/>
        <v>4</v>
      </c>
      <c r="BY28">
        <f t="shared" ca="1" si="90"/>
        <v>14</v>
      </c>
      <c r="BZ28">
        <f t="shared" ca="1" si="90"/>
        <v>15</v>
      </c>
      <c r="CA28">
        <f t="shared" ca="1" si="90"/>
        <v>10</v>
      </c>
      <c r="CB28">
        <f t="shared" ca="1" si="90"/>
        <v>26</v>
      </c>
      <c r="CC28">
        <f t="shared" ca="1" si="90"/>
        <v>28</v>
      </c>
      <c r="CD28">
        <f t="shared" ca="1" si="90"/>
        <v>4</v>
      </c>
      <c r="CE28">
        <f t="shared" ca="1" si="90"/>
        <v>6</v>
      </c>
      <c r="CF28">
        <f t="shared" ca="1" si="90"/>
        <v>17</v>
      </c>
      <c r="CG28">
        <f t="shared" ca="1" si="90"/>
        <v>1</v>
      </c>
      <c r="CH28">
        <f t="shared" ca="1" si="90"/>
        <v>1</v>
      </c>
    </row>
    <row r="29" spans="1:86" x14ac:dyDescent="0.25">
      <c r="A29" s="3">
        <f ca="1">VLOOKUP(SMALL(B25:B29,5),B25:C29,2,0)</f>
        <v>4</v>
      </c>
      <c r="B29" s="4">
        <f t="shared" ca="1" si="84"/>
        <v>50933</v>
      </c>
      <c r="C29" s="5">
        <v>5</v>
      </c>
      <c r="D29">
        <f ca="1">IFERROR(MIN(RANDBETWEEN(0,D23-SUM(D26:D28)),ROUNDUP(D23*2/$C$22,0)),0)</f>
        <v>0</v>
      </c>
      <c r="E29">
        <f t="shared" ref="E29:AL29" ca="1" si="91">IFERROR(MIN(RANDBETWEEN(0,E23-SUM(E26:E28)),ROUNDUP(E23*2/$C$22,0)),0)</f>
        <v>0</v>
      </c>
      <c r="F29">
        <f t="shared" ca="1" si="91"/>
        <v>0</v>
      </c>
      <c r="G29">
        <f t="shared" ca="1" si="91"/>
        <v>0</v>
      </c>
      <c r="H29">
        <f t="shared" ca="1" si="91"/>
        <v>0</v>
      </c>
      <c r="I29">
        <f t="shared" ca="1" si="91"/>
        <v>1</v>
      </c>
      <c r="J29">
        <f t="shared" ca="1" si="91"/>
        <v>0</v>
      </c>
      <c r="K29">
        <f t="shared" ca="1" si="91"/>
        <v>1</v>
      </c>
      <c r="L29">
        <f t="shared" ca="1" si="91"/>
        <v>1</v>
      </c>
      <c r="M29">
        <f t="shared" ca="1" si="91"/>
        <v>1</v>
      </c>
      <c r="N29">
        <f t="shared" ca="1" si="91"/>
        <v>2</v>
      </c>
      <c r="O29">
        <f t="shared" ca="1" si="91"/>
        <v>1</v>
      </c>
      <c r="P29">
        <f t="shared" ca="1" si="91"/>
        <v>4</v>
      </c>
      <c r="Q29">
        <f t="shared" ca="1" si="91"/>
        <v>2</v>
      </c>
      <c r="R29">
        <f t="shared" ca="1" si="91"/>
        <v>0</v>
      </c>
      <c r="S29">
        <f t="shared" ca="1" si="91"/>
        <v>4</v>
      </c>
      <c r="T29">
        <f t="shared" ca="1" si="91"/>
        <v>5</v>
      </c>
      <c r="U29">
        <f t="shared" ca="1" si="91"/>
        <v>0</v>
      </c>
      <c r="V29">
        <f t="shared" ca="1" si="91"/>
        <v>4</v>
      </c>
      <c r="W29">
        <f t="shared" ca="1" si="91"/>
        <v>3</v>
      </c>
      <c r="X29">
        <f t="shared" ca="1" si="91"/>
        <v>0</v>
      </c>
      <c r="Y29">
        <f t="shared" ca="1" si="91"/>
        <v>1</v>
      </c>
      <c r="Z29">
        <f t="shared" ca="1" si="91"/>
        <v>1</v>
      </c>
      <c r="AA29">
        <f t="shared" ca="1" si="91"/>
        <v>0</v>
      </c>
      <c r="AB29">
        <f t="shared" ca="1" si="91"/>
        <v>5</v>
      </c>
      <c r="AC29">
        <f t="shared" ca="1" si="91"/>
        <v>0</v>
      </c>
      <c r="AD29">
        <f t="shared" ca="1" si="91"/>
        <v>1</v>
      </c>
      <c r="AE29">
        <f t="shared" ca="1" si="91"/>
        <v>1</v>
      </c>
      <c r="AF29">
        <f t="shared" ca="1" si="91"/>
        <v>0</v>
      </c>
      <c r="AG29">
        <f t="shared" ca="1" si="91"/>
        <v>5</v>
      </c>
      <c r="AH29">
        <f t="shared" ca="1" si="91"/>
        <v>0</v>
      </c>
      <c r="AI29">
        <f t="shared" ca="1" si="91"/>
        <v>1</v>
      </c>
      <c r="AJ29">
        <f t="shared" ca="1" si="91"/>
        <v>0</v>
      </c>
      <c r="AK29">
        <f t="shared" ca="1" si="91"/>
        <v>2</v>
      </c>
      <c r="AL29">
        <f t="shared" ca="1" si="91"/>
        <v>0</v>
      </c>
      <c r="AM29">
        <f t="shared" ref="AM29:CH29" ca="1" si="92">IFERROR(MIN(RANDBETWEEN(0,AM23-SUM(AM26:AM28)),ROUNDUP(AM23*2/$C$22,0)),0)</f>
        <v>0</v>
      </c>
      <c r="AN29">
        <f t="shared" ca="1" si="92"/>
        <v>3</v>
      </c>
      <c r="AO29">
        <f t="shared" ca="1" si="92"/>
        <v>1</v>
      </c>
      <c r="AP29">
        <f t="shared" ca="1" si="92"/>
        <v>1</v>
      </c>
      <c r="AQ29">
        <f t="shared" ca="1" si="92"/>
        <v>0</v>
      </c>
      <c r="AR29">
        <f t="shared" ca="1" si="92"/>
        <v>0</v>
      </c>
      <c r="AS29">
        <f t="shared" ca="1" si="92"/>
        <v>6</v>
      </c>
      <c r="AT29">
        <f t="shared" ca="1" si="92"/>
        <v>7</v>
      </c>
      <c r="AU29">
        <f t="shared" ca="1" si="92"/>
        <v>1</v>
      </c>
      <c r="AV29">
        <f t="shared" ca="1" si="92"/>
        <v>1</v>
      </c>
      <c r="AW29">
        <f t="shared" ca="1" si="92"/>
        <v>2</v>
      </c>
      <c r="AX29">
        <f t="shared" ca="1" si="92"/>
        <v>0</v>
      </c>
      <c r="AY29">
        <f t="shared" ca="1" si="92"/>
        <v>1</v>
      </c>
      <c r="AZ29">
        <f t="shared" ca="1" si="92"/>
        <v>4</v>
      </c>
      <c r="BA29">
        <f t="shared" ca="1" si="92"/>
        <v>1</v>
      </c>
      <c r="BB29">
        <f t="shared" ca="1" si="92"/>
        <v>0</v>
      </c>
      <c r="BC29">
        <f t="shared" ca="1" si="92"/>
        <v>5</v>
      </c>
      <c r="BD29">
        <f t="shared" ca="1" si="92"/>
        <v>12</v>
      </c>
      <c r="BE29">
        <f t="shared" ca="1" si="92"/>
        <v>0</v>
      </c>
      <c r="BF29">
        <f t="shared" ca="1" si="92"/>
        <v>1</v>
      </c>
      <c r="BG29">
        <f t="shared" ca="1" si="92"/>
        <v>14</v>
      </c>
      <c r="BH29">
        <f t="shared" ca="1" si="92"/>
        <v>8</v>
      </c>
      <c r="BI29">
        <f t="shared" ca="1" si="92"/>
        <v>14</v>
      </c>
      <c r="BJ29">
        <f t="shared" ca="1" si="92"/>
        <v>17</v>
      </c>
      <c r="BK29">
        <f t="shared" ca="1" si="92"/>
        <v>5</v>
      </c>
      <c r="BL29">
        <f t="shared" ca="1" si="92"/>
        <v>0</v>
      </c>
      <c r="BM29">
        <f t="shared" ca="1" si="92"/>
        <v>7</v>
      </c>
      <c r="BN29">
        <f t="shared" ca="1" si="92"/>
        <v>4</v>
      </c>
      <c r="BO29">
        <f t="shared" ca="1" si="92"/>
        <v>5</v>
      </c>
      <c r="BP29">
        <f t="shared" ca="1" si="92"/>
        <v>9</v>
      </c>
      <c r="BQ29">
        <f t="shared" ca="1" si="92"/>
        <v>4</v>
      </c>
      <c r="BR29">
        <f t="shared" ca="1" si="92"/>
        <v>3</v>
      </c>
      <c r="BS29">
        <f t="shared" ca="1" si="92"/>
        <v>1</v>
      </c>
      <c r="BT29">
        <f t="shared" ca="1" si="92"/>
        <v>6</v>
      </c>
      <c r="BU29">
        <f t="shared" ca="1" si="92"/>
        <v>5</v>
      </c>
      <c r="BV29">
        <f t="shared" ca="1" si="92"/>
        <v>13</v>
      </c>
      <c r="BW29">
        <f t="shared" ca="1" si="92"/>
        <v>17</v>
      </c>
      <c r="BX29">
        <f t="shared" ca="1" si="92"/>
        <v>12</v>
      </c>
      <c r="BY29">
        <f t="shared" ca="1" si="92"/>
        <v>0</v>
      </c>
      <c r="BZ29">
        <f t="shared" ca="1" si="92"/>
        <v>1</v>
      </c>
      <c r="CA29">
        <f t="shared" ca="1" si="92"/>
        <v>3</v>
      </c>
      <c r="CB29">
        <f t="shared" ca="1" si="92"/>
        <v>3</v>
      </c>
      <c r="CC29">
        <f t="shared" ca="1" si="92"/>
        <v>32</v>
      </c>
      <c r="CD29">
        <f t="shared" ca="1" si="92"/>
        <v>7</v>
      </c>
      <c r="CE29">
        <f t="shared" ca="1" si="92"/>
        <v>10</v>
      </c>
      <c r="CF29">
        <f t="shared" ca="1" si="92"/>
        <v>2</v>
      </c>
      <c r="CG29">
        <f t="shared" ca="1" si="92"/>
        <v>2</v>
      </c>
      <c r="CH29">
        <f t="shared" ca="1" si="92"/>
        <v>6</v>
      </c>
    </row>
    <row r="31" spans="1:86" x14ac:dyDescent="0.25">
      <c r="C31" s="5">
        <v>6</v>
      </c>
      <c r="D31" s="197" t="s">
        <v>81</v>
      </c>
      <c r="E31" s="197"/>
      <c r="F31" s="197"/>
      <c r="G31" s="197"/>
      <c r="H31" s="197"/>
      <c r="I31" s="197"/>
    </row>
    <row r="32" spans="1:86" x14ac:dyDescent="0.25">
      <c r="D32" s="3">
        <v>1</v>
      </c>
      <c r="E32" s="3">
        <v>2</v>
      </c>
      <c r="F32" s="3">
        <v>3</v>
      </c>
      <c r="G32" s="3">
        <v>4</v>
      </c>
      <c r="H32" s="3">
        <v>5</v>
      </c>
      <c r="I32" s="3">
        <v>6</v>
      </c>
      <c r="J32" s="3">
        <v>7</v>
      </c>
      <c r="K32" s="3">
        <v>8</v>
      </c>
      <c r="L32" s="3">
        <v>9</v>
      </c>
      <c r="M32" s="3">
        <v>10</v>
      </c>
      <c r="N32" s="3">
        <v>11</v>
      </c>
      <c r="O32" s="3">
        <v>12</v>
      </c>
      <c r="P32" s="3">
        <v>13</v>
      </c>
      <c r="Q32" s="3">
        <v>14</v>
      </c>
      <c r="R32" s="3">
        <v>15</v>
      </c>
      <c r="S32" s="3">
        <v>16</v>
      </c>
      <c r="T32" s="3">
        <v>17</v>
      </c>
      <c r="U32" s="3">
        <v>18</v>
      </c>
      <c r="V32" s="3">
        <v>19</v>
      </c>
      <c r="W32" s="3">
        <v>20</v>
      </c>
      <c r="X32" s="3">
        <v>21</v>
      </c>
      <c r="Y32" s="3">
        <v>22</v>
      </c>
      <c r="Z32" s="3">
        <v>23</v>
      </c>
      <c r="AA32" s="3">
        <v>24</v>
      </c>
      <c r="AB32" s="3">
        <v>25</v>
      </c>
      <c r="AC32" s="3">
        <v>26</v>
      </c>
      <c r="AD32" s="3">
        <v>27</v>
      </c>
      <c r="AE32" s="3">
        <v>28</v>
      </c>
      <c r="AF32" s="3">
        <v>29</v>
      </c>
      <c r="AG32" s="3">
        <v>30</v>
      </c>
      <c r="AH32" s="3">
        <v>31</v>
      </c>
      <c r="AI32" s="3">
        <v>32</v>
      </c>
      <c r="AJ32" s="3">
        <v>33</v>
      </c>
      <c r="AK32" s="3">
        <v>34</v>
      </c>
      <c r="AL32" s="3">
        <v>35</v>
      </c>
      <c r="AM32" s="3">
        <v>36</v>
      </c>
      <c r="AN32" s="3">
        <v>37</v>
      </c>
      <c r="AO32" s="3">
        <v>38</v>
      </c>
      <c r="AP32" s="3">
        <v>39</v>
      </c>
      <c r="AQ32" s="3">
        <v>40</v>
      </c>
      <c r="AR32" s="3">
        <v>41</v>
      </c>
      <c r="AS32" s="3">
        <v>42</v>
      </c>
      <c r="AT32" s="3">
        <v>43</v>
      </c>
      <c r="AU32" s="3">
        <v>44</v>
      </c>
      <c r="AV32" s="3">
        <v>45</v>
      </c>
      <c r="AW32" s="3">
        <v>46</v>
      </c>
      <c r="AX32" s="3">
        <v>47</v>
      </c>
      <c r="AY32" s="3">
        <v>48</v>
      </c>
      <c r="AZ32" s="3">
        <v>49</v>
      </c>
      <c r="BA32" s="3">
        <v>50</v>
      </c>
      <c r="BB32" s="3">
        <v>51</v>
      </c>
      <c r="BC32" s="3">
        <v>52</v>
      </c>
      <c r="BD32" s="3">
        <v>53</v>
      </c>
      <c r="BE32" s="3">
        <v>54</v>
      </c>
      <c r="BF32" s="3">
        <v>55</v>
      </c>
      <c r="BG32" s="3">
        <v>56</v>
      </c>
      <c r="BH32" s="3">
        <v>57</v>
      </c>
      <c r="BI32" s="3">
        <v>58</v>
      </c>
      <c r="BJ32" s="3">
        <v>59</v>
      </c>
      <c r="BK32" s="3">
        <v>60</v>
      </c>
      <c r="BL32" s="3">
        <v>61</v>
      </c>
      <c r="BM32" s="3">
        <v>62</v>
      </c>
      <c r="BN32" s="3">
        <v>63</v>
      </c>
      <c r="BO32" s="3">
        <v>64</v>
      </c>
      <c r="BP32" s="3">
        <v>65</v>
      </c>
      <c r="BQ32" s="3">
        <v>66</v>
      </c>
      <c r="BR32" s="3">
        <v>67</v>
      </c>
      <c r="BS32" s="3">
        <v>68</v>
      </c>
      <c r="BT32" s="3">
        <v>69</v>
      </c>
      <c r="BU32" s="3">
        <v>70</v>
      </c>
      <c r="BV32" s="3">
        <v>71</v>
      </c>
      <c r="BW32" s="3">
        <v>72</v>
      </c>
      <c r="BX32" s="3">
        <v>73</v>
      </c>
      <c r="BY32" s="3">
        <v>74</v>
      </c>
      <c r="BZ32" s="3">
        <v>75</v>
      </c>
      <c r="CA32" s="3">
        <v>76</v>
      </c>
      <c r="CB32" s="3">
        <v>77</v>
      </c>
      <c r="CC32" s="3">
        <v>78</v>
      </c>
      <c r="CD32" s="3">
        <v>79</v>
      </c>
      <c r="CE32" s="3">
        <v>80</v>
      </c>
      <c r="CF32" s="3">
        <v>81</v>
      </c>
      <c r="CG32" s="3">
        <v>82</v>
      </c>
      <c r="CH32" s="3">
        <v>83</v>
      </c>
    </row>
    <row r="33" spans="1:86" x14ac:dyDescent="0.25">
      <c r="C33" s="4"/>
      <c r="D33" s="4">
        <v>1</v>
      </c>
      <c r="E33" s="4">
        <v>2</v>
      </c>
      <c r="F33" s="4">
        <f t="shared" ref="F33:AL33" si="93">ROUNDDOWN(F32*1/2,0)</f>
        <v>1</v>
      </c>
      <c r="G33" s="4">
        <f t="shared" si="93"/>
        <v>2</v>
      </c>
      <c r="H33" s="4">
        <f t="shared" si="93"/>
        <v>2</v>
      </c>
      <c r="I33" s="4">
        <f t="shared" si="93"/>
        <v>3</v>
      </c>
      <c r="J33" s="4">
        <f t="shared" si="93"/>
        <v>3</v>
      </c>
      <c r="K33" s="4">
        <f t="shared" si="93"/>
        <v>4</v>
      </c>
      <c r="L33" s="4">
        <f t="shared" si="93"/>
        <v>4</v>
      </c>
      <c r="M33" s="4">
        <f t="shared" si="93"/>
        <v>5</v>
      </c>
      <c r="N33" s="4">
        <f t="shared" si="93"/>
        <v>5</v>
      </c>
      <c r="O33" s="4">
        <f t="shared" si="93"/>
        <v>6</v>
      </c>
      <c r="P33" s="4">
        <f t="shared" si="93"/>
        <v>6</v>
      </c>
      <c r="Q33" s="4">
        <f t="shared" si="93"/>
        <v>7</v>
      </c>
      <c r="R33" s="4">
        <f t="shared" si="93"/>
        <v>7</v>
      </c>
      <c r="S33" s="4">
        <f t="shared" si="93"/>
        <v>8</v>
      </c>
      <c r="T33" s="4">
        <f t="shared" si="93"/>
        <v>8</v>
      </c>
      <c r="U33" s="4">
        <f t="shared" si="93"/>
        <v>9</v>
      </c>
      <c r="V33" s="4">
        <f t="shared" si="93"/>
        <v>9</v>
      </c>
      <c r="W33" s="4">
        <f t="shared" si="93"/>
        <v>10</v>
      </c>
      <c r="X33" s="4">
        <f t="shared" si="93"/>
        <v>10</v>
      </c>
      <c r="Y33" s="4">
        <f t="shared" si="93"/>
        <v>11</v>
      </c>
      <c r="Z33" s="4">
        <f t="shared" si="93"/>
        <v>11</v>
      </c>
      <c r="AA33" s="4">
        <f t="shared" si="93"/>
        <v>12</v>
      </c>
      <c r="AB33" s="4">
        <f t="shared" si="93"/>
        <v>12</v>
      </c>
      <c r="AC33" s="4">
        <f t="shared" si="93"/>
        <v>13</v>
      </c>
      <c r="AD33" s="4">
        <f t="shared" si="93"/>
        <v>13</v>
      </c>
      <c r="AE33" s="4">
        <f t="shared" si="93"/>
        <v>14</v>
      </c>
      <c r="AF33" s="4">
        <f t="shared" si="93"/>
        <v>14</v>
      </c>
      <c r="AG33" s="4">
        <f t="shared" si="93"/>
        <v>15</v>
      </c>
      <c r="AH33" s="4">
        <f t="shared" si="93"/>
        <v>15</v>
      </c>
      <c r="AI33" s="4">
        <f t="shared" si="93"/>
        <v>16</v>
      </c>
      <c r="AJ33" s="4">
        <f t="shared" si="93"/>
        <v>16</v>
      </c>
      <c r="AK33" s="4">
        <f t="shared" si="93"/>
        <v>17</v>
      </c>
      <c r="AL33" s="4">
        <f t="shared" si="93"/>
        <v>17</v>
      </c>
      <c r="AM33" s="4">
        <f t="shared" ref="AM33:CH33" si="94">ROUNDDOWN(AM32*1/2,0)</f>
        <v>18</v>
      </c>
      <c r="AN33" s="4">
        <f t="shared" si="94"/>
        <v>18</v>
      </c>
      <c r="AO33" s="4">
        <f t="shared" si="94"/>
        <v>19</v>
      </c>
      <c r="AP33" s="4">
        <f t="shared" si="94"/>
        <v>19</v>
      </c>
      <c r="AQ33" s="4">
        <f t="shared" si="94"/>
        <v>20</v>
      </c>
      <c r="AR33" s="4">
        <f t="shared" si="94"/>
        <v>20</v>
      </c>
      <c r="AS33" s="4">
        <f t="shared" si="94"/>
        <v>21</v>
      </c>
      <c r="AT33" s="4">
        <f t="shared" si="94"/>
        <v>21</v>
      </c>
      <c r="AU33" s="4">
        <f t="shared" si="94"/>
        <v>22</v>
      </c>
      <c r="AV33" s="4">
        <f t="shared" si="94"/>
        <v>22</v>
      </c>
      <c r="AW33" s="4">
        <f t="shared" si="94"/>
        <v>23</v>
      </c>
      <c r="AX33" s="4">
        <f t="shared" si="94"/>
        <v>23</v>
      </c>
      <c r="AY33" s="4">
        <f t="shared" si="94"/>
        <v>24</v>
      </c>
      <c r="AZ33" s="4">
        <f t="shared" si="94"/>
        <v>24</v>
      </c>
      <c r="BA33" s="4">
        <f t="shared" si="94"/>
        <v>25</v>
      </c>
      <c r="BB33" s="4">
        <f t="shared" si="94"/>
        <v>25</v>
      </c>
      <c r="BC33" s="4">
        <f t="shared" si="94"/>
        <v>26</v>
      </c>
      <c r="BD33" s="4">
        <f t="shared" si="94"/>
        <v>26</v>
      </c>
      <c r="BE33" s="4">
        <f t="shared" si="94"/>
        <v>27</v>
      </c>
      <c r="BF33" s="4">
        <f t="shared" si="94"/>
        <v>27</v>
      </c>
      <c r="BG33" s="4">
        <f t="shared" si="94"/>
        <v>28</v>
      </c>
      <c r="BH33" s="4">
        <f t="shared" si="94"/>
        <v>28</v>
      </c>
      <c r="BI33" s="4">
        <f t="shared" si="94"/>
        <v>29</v>
      </c>
      <c r="BJ33" s="4">
        <f t="shared" si="94"/>
        <v>29</v>
      </c>
      <c r="BK33" s="4">
        <f t="shared" si="94"/>
        <v>30</v>
      </c>
      <c r="BL33" s="4">
        <f t="shared" si="94"/>
        <v>30</v>
      </c>
      <c r="BM33" s="4">
        <f t="shared" si="94"/>
        <v>31</v>
      </c>
      <c r="BN33" s="4">
        <f t="shared" si="94"/>
        <v>31</v>
      </c>
      <c r="BO33" s="4">
        <f t="shared" si="94"/>
        <v>32</v>
      </c>
      <c r="BP33" s="4">
        <f t="shared" si="94"/>
        <v>32</v>
      </c>
      <c r="BQ33" s="4">
        <f t="shared" si="94"/>
        <v>33</v>
      </c>
      <c r="BR33" s="4">
        <f t="shared" si="94"/>
        <v>33</v>
      </c>
      <c r="BS33" s="4">
        <f t="shared" si="94"/>
        <v>34</v>
      </c>
      <c r="BT33" s="4">
        <f t="shared" si="94"/>
        <v>34</v>
      </c>
      <c r="BU33" s="4">
        <f t="shared" si="94"/>
        <v>35</v>
      </c>
      <c r="BV33" s="4">
        <f t="shared" si="94"/>
        <v>35</v>
      </c>
      <c r="BW33" s="4">
        <f t="shared" si="94"/>
        <v>36</v>
      </c>
      <c r="BX33" s="4">
        <f t="shared" si="94"/>
        <v>36</v>
      </c>
      <c r="BY33" s="4">
        <f t="shared" si="94"/>
        <v>37</v>
      </c>
      <c r="BZ33" s="4">
        <f t="shared" si="94"/>
        <v>37</v>
      </c>
      <c r="CA33" s="4">
        <f t="shared" si="94"/>
        <v>38</v>
      </c>
      <c r="CB33" s="4">
        <f t="shared" si="94"/>
        <v>38</v>
      </c>
      <c r="CC33" s="4">
        <f t="shared" si="94"/>
        <v>39</v>
      </c>
      <c r="CD33" s="4">
        <f t="shared" si="94"/>
        <v>39</v>
      </c>
      <c r="CE33" s="4">
        <f t="shared" si="94"/>
        <v>40</v>
      </c>
      <c r="CF33" s="4">
        <f t="shared" si="94"/>
        <v>40</v>
      </c>
      <c r="CG33" s="4">
        <f t="shared" si="94"/>
        <v>41</v>
      </c>
      <c r="CH33" s="4">
        <f t="shared" si="94"/>
        <v>41</v>
      </c>
    </row>
    <row r="34" spans="1:86" x14ac:dyDescent="0.25">
      <c r="A34" s="3">
        <f ca="1">VLOOKUP(SMALL(B34:B39,1),B34:C39,2,0)</f>
        <v>4</v>
      </c>
      <c r="B34" s="4">
        <f ca="1">RANDBETWEEN(0,100000)</f>
        <v>93082</v>
      </c>
      <c r="C34" s="5">
        <v>1</v>
      </c>
      <c r="D34">
        <f ca="1">D32-SUM(D35:D39)</f>
        <v>0</v>
      </c>
      <c r="E34">
        <f t="shared" ref="E34:AL34" ca="1" si="95">E32-SUM(E35:E39)</f>
        <v>0</v>
      </c>
      <c r="F34">
        <f t="shared" ca="1" si="95"/>
        <v>1</v>
      </c>
      <c r="G34">
        <f t="shared" ca="1" si="95"/>
        <v>0</v>
      </c>
      <c r="H34">
        <f t="shared" ca="1" si="95"/>
        <v>1</v>
      </c>
      <c r="I34">
        <f t="shared" ca="1" si="95"/>
        <v>1</v>
      </c>
      <c r="J34">
        <f t="shared" ca="1" si="95"/>
        <v>0</v>
      </c>
      <c r="K34">
        <f t="shared" ca="1" si="95"/>
        <v>1</v>
      </c>
      <c r="L34">
        <f t="shared" ca="1" si="95"/>
        <v>2</v>
      </c>
      <c r="M34">
        <f t="shared" ca="1" si="95"/>
        <v>6</v>
      </c>
      <c r="N34">
        <f t="shared" ca="1" si="95"/>
        <v>0</v>
      </c>
      <c r="O34">
        <f t="shared" ca="1" si="95"/>
        <v>2</v>
      </c>
      <c r="P34">
        <f t="shared" ca="1" si="95"/>
        <v>3</v>
      </c>
      <c r="Q34">
        <f t="shared" ca="1" si="95"/>
        <v>0</v>
      </c>
      <c r="R34">
        <f t="shared" ca="1" si="95"/>
        <v>0</v>
      </c>
      <c r="S34">
        <f t="shared" ca="1" si="95"/>
        <v>0</v>
      </c>
      <c r="T34">
        <f t="shared" ca="1" si="95"/>
        <v>1</v>
      </c>
      <c r="U34">
        <f t="shared" ca="1" si="95"/>
        <v>0</v>
      </c>
      <c r="V34">
        <f t="shared" ca="1" si="95"/>
        <v>0</v>
      </c>
      <c r="W34">
        <f t="shared" ca="1" si="95"/>
        <v>0</v>
      </c>
      <c r="X34">
        <f t="shared" ca="1" si="95"/>
        <v>4</v>
      </c>
      <c r="Y34">
        <f t="shared" ca="1" si="95"/>
        <v>0</v>
      </c>
      <c r="Z34">
        <f t="shared" ca="1" si="95"/>
        <v>5</v>
      </c>
      <c r="AA34">
        <f t="shared" ca="1" si="95"/>
        <v>2</v>
      </c>
      <c r="AB34">
        <f t="shared" ca="1" si="95"/>
        <v>0</v>
      </c>
      <c r="AC34">
        <f t="shared" ca="1" si="95"/>
        <v>1</v>
      </c>
      <c r="AD34">
        <f t="shared" ca="1" si="95"/>
        <v>0</v>
      </c>
      <c r="AE34">
        <f t="shared" ca="1" si="95"/>
        <v>4</v>
      </c>
      <c r="AF34">
        <f t="shared" ca="1" si="95"/>
        <v>3</v>
      </c>
      <c r="AG34">
        <f t="shared" ca="1" si="95"/>
        <v>1</v>
      </c>
      <c r="AH34">
        <f t="shared" ca="1" si="95"/>
        <v>10</v>
      </c>
      <c r="AI34">
        <f t="shared" ca="1" si="95"/>
        <v>10</v>
      </c>
      <c r="AJ34">
        <f t="shared" ca="1" si="95"/>
        <v>1</v>
      </c>
      <c r="AK34">
        <f t="shared" ca="1" si="95"/>
        <v>0</v>
      </c>
      <c r="AL34">
        <f t="shared" ca="1" si="95"/>
        <v>2</v>
      </c>
      <c r="AM34">
        <f t="shared" ref="AM34:CH34" ca="1" si="96">AM32-SUM(AM35:AM39)</f>
        <v>0</v>
      </c>
      <c r="AN34">
        <f t="shared" ca="1" si="96"/>
        <v>1</v>
      </c>
      <c r="AO34">
        <f t="shared" ca="1" si="96"/>
        <v>2</v>
      </c>
      <c r="AP34">
        <f t="shared" ca="1" si="96"/>
        <v>4</v>
      </c>
      <c r="AQ34">
        <f t="shared" ca="1" si="96"/>
        <v>3</v>
      </c>
      <c r="AR34">
        <f t="shared" ca="1" si="96"/>
        <v>0</v>
      </c>
      <c r="AS34">
        <f t="shared" ca="1" si="96"/>
        <v>10</v>
      </c>
      <c r="AT34">
        <f t="shared" ca="1" si="96"/>
        <v>2</v>
      </c>
      <c r="AU34">
        <f t="shared" ca="1" si="96"/>
        <v>10</v>
      </c>
      <c r="AV34">
        <f t="shared" ca="1" si="96"/>
        <v>0</v>
      </c>
      <c r="AW34">
        <f t="shared" ca="1" si="96"/>
        <v>1</v>
      </c>
      <c r="AX34">
        <f t="shared" ca="1" si="96"/>
        <v>1</v>
      </c>
      <c r="AY34">
        <f t="shared" ca="1" si="96"/>
        <v>0</v>
      </c>
      <c r="AZ34">
        <f t="shared" ca="1" si="96"/>
        <v>5</v>
      </c>
      <c r="BA34">
        <f t="shared" ca="1" si="96"/>
        <v>2</v>
      </c>
      <c r="BB34">
        <f t="shared" ca="1" si="96"/>
        <v>2</v>
      </c>
      <c r="BC34">
        <f t="shared" ca="1" si="96"/>
        <v>0</v>
      </c>
      <c r="BD34">
        <f t="shared" ca="1" si="96"/>
        <v>24</v>
      </c>
      <c r="BE34">
        <f t="shared" ca="1" si="96"/>
        <v>1</v>
      </c>
      <c r="BF34">
        <f t="shared" ca="1" si="96"/>
        <v>0</v>
      </c>
      <c r="BG34">
        <f t="shared" ca="1" si="96"/>
        <v>8</v>
      </c>
      <c r="BH34">
        <f t="shared" ca="1" si="96"/>
        <v>7</v>
      </c>
      <c r="BI34">
        <f t="shared" ca="1" si="96"/>
        <v>0</v>
      </c>
      <c r="BJ34">
        <f t="shared" ca="1" si="96"/>
        <v>2</v>
      </c>
      <c r="BK34">
        <f t="shared" ca="1" si="96"/>
        <v>4</v>
      </c>
      <c r="BL34">
        <f t="shared" ca="1" si="96"/>
        <v>3</v>
      </c>
      <c r="BM34">
        <f t="shared" ca="1" si="96"/>
        <v>24</v>
      </c>
      <c r="BN34">
        <f t="shared" ca="1" si="96"/>
        <v>17</v>
      </c>
      <c r="BO34">
        <f t="shared" ca="1" si="96"/>
        <v>2</v>
      </c>
      <c r="BP34">
        <f t="shared" ca="1" si="96"/>
        <v>2</v>
      </c>
      <c r="BQ34">
        <f t="shared" ca="1" si="96"/>
        <v>17</v>
      </c>
      <c r="BR34">
        <f t="shared" ca="1" si="96"/>
        <v>7</v>
      </c>
      <c r="BS34">
        <f t="shared" ca="1" si="96"/>
        <v>4</v>
      </c>
      <c r="BT34">
        <f t="shared" ca="1" si="96"/>
        <v>3</v>
      </c>
      <c r="BU34">
        <f t="shared" ca="1" si="96"/>
        <v>1</v>
      </c>
      <c r="BV34">
        <f t="shared" ca="1" si="96"/>
        <v>4</v>
      </c>
      <c r="BW34">
        <f t="shared" ca="1" si="96"/>
        <v>2</v>
      </c>
      <c r="BX34">
        <f t="shared" ca="1" si="96"/>
        <v>3</v>
      </c>
      <c r="BY34">
        <f t="shared" ca="1" si="96"/>
        <v>0</v>
      </c>
      <c r="BZ34">
        <f t="shared" ca="1" si="96"/>
        <v>14</v>
      </c>
      <c r="CA34">
        <f t="shared" ca="1" si="96"/>
        <v>6</v>
      </c>
      <c r="CB34">
        <f t="shared" ca="1" si="96"/>
        <v>13</v>
      </c>
      <c r="CC34">
        <f t="shared" ca="1" si="96"/>
        <v>19</v>
      </c>
      <c r="CD34">
        <f t="shared" ca="1" si="96"/>
        <v>17</v>
      </c>
      <c r="CE34">
        <f t="shared" ca="1" si="96"/>
        <v>1</v>
      </c>
      <c r="CF34">
        <f t="shared" ca="1" si="96"/>
        <v>12</v>
      </c>
      <c r="CG34">
        <f t="shared" ca="1" si="96"/>
        <v>5</v>
      </c>
      <c r="CH34">
        <f t="shared" ca="1" si="96"/>
        <v>10</v>
      </c>
    </row>
    <row r="35" spans="1:86" x14ac:dyDescent="0.25">
      <c r="A35" s="3">
        <f ca="1">VLOOKUP(SMALL(B34:B39,2),B34:C39,2,0)</f>
        <v>5</v>
      </c>
      <c r="B35" s="4">
        <f t="shared" ref="B35:B39" ca="1" si="97">RANDBETWEEN(0,100000)</f>
        <v>54709</v>
      </c>
      <c r="C35" s="5">
        <v>2</v>
      </c>
      <c r="D35">
        <f ca="1">MIN(RANDBETWEEN(0,D32),ROUNDUP(D32*2/$C$31,0))</f>
        <v>0</v>
      </c>
      <c r="E35">
        <f t="shared" ref="E35:AL35" ca="1" si="98">MIN(RANDBETWEEN(0,E32),ROUNDUP(E32*2/$C$31,0))</f>
        <v>0</v>
      </c>
      <c r="F35">
        <f t="shared" ca="1" si="98"/>
        <v>1</v>
      </c>
      <c r="G35">
        <f t="shared" ca="1" si="98"/>
        <v>1</v>
      </c>
      <c r="H35">
        <f t="shared" ca="1" si="98"/>
        <v>1</v>
      </c>
      <c r="I35">
        <f t="shared" ca="1" si="98"/>
        <v>2</v>
      </c>
      <c r="J35">
        <f t="shared" ca="1" si="98"/>
        <v>0</v>
      </c>
      <c r="K35">
        <f t="shared" ca="1" si="98"/>
        <v>3</v>
      </c>
      <c r="L35">
        <f t="shared" ca="1" si="98"/>
        <v>3</v>
      </c>
      <c r="M35">
        <f t="shared" ca="1" si="98"/>
        <v>0</v>
      </c>
      <c r="N35">
        <f t="shared" ca="1" si="98"/>
        <v>4</v>
      </c>
      <c r="O35">
        <f t="shared" ca="1" si="98"/>
        <v>0</v>
      </c>
      <c r="P35">
        <f t="shared" ca="1" si="98"/>
        <v>3</v>
      </c>
      <c r="Q35">
        <f t="shared" ca="1" si="98"/>
        <v>2</v>
      </c>
      <c r="R35">
        <f t="shared" ca="1" si="98"/>
        <v>5</v>
      </c>
      <c r="S35">
        <f t="shared" ca="1" si="98"/>
        <v>6</v>
      </c>
      <c r="T35">
        <f t="shared" ca="1" si="98"/>
        <v>6</v>
      </c>
      <c r="U35">
        <f t="shared" ca="1" si="98"/>
        <v>0</v>
      </c>
      <c r="V35">
        <f t="shared" ca="1" si="98"/>
        <v>7</v>
      </c>
      <c r="W35">
        <f t="shared" ca="1" si="98"/>
        <v>7</v>
      </c>
      <c r="X35">
        <f t="shared" ca="1" si="98"/>
        <v>0</v>
      </c>
      <c r="Y35">
        <f t="shared" ca="1" si="98"/>
        <v>8</v>
      </c>
      <c r="Z35">
        <f t="shared" ca="1" si="98"/>
        <v>3</v>
      </c>
      <c r="AA35">
        <f t="shared" ca="1" si="98"/>
        <v>8</v>
      </c>
      <c r="AB35">
        <f t="shared" ca="1" si="98"/>
        <v>9</v>
      </c>
      <c r="AC35">
        <f t="shared" ca="1" si="98"/>
        <v>8</v>
      </c>
      <c r="AD35">
        <f t="shared" ca="1" si="98"/>
        <v>9</v>
      </c>
      <c r="AE35">
        <f t="shared" ca="1" si="98"/>
        <v>10</v>
      </c>
      <c r="AF35">
        <f t="shared" ca="1" si="98"/>
        <v>10</v>
      </c>
      <c r="AG35">
        <f t="shared" ca="1" si="98"/>
        <v>10</v>
      </c>
      <c r="AH35">
        <f t="shared" ca="1" si="98"/>
        <v>6</v>
      </c>
      <c r="AI35">
        <f t="shared" ca="1" si="98"/>
        <v>11</v>
      </c>
      <c r="AJ35">
        <f t="shared" ca="1" si="98"/>
        <v>3</v>
      </c>
      <c r="AK35">
        <f t="shared" ca="1" si="98"/>
        <v>12</v>
      </c>
      <c r="AL35">
        <f t="shared" ca="1" si="98"/>
        <v>12</v>
      </c>
      <c r="AM35">
        <f t="shared" ref="AM35:CH35" ca="1" si="99">MIN(RANDBETWEEN(0,AM32),ROUNDUP(AM32*2/$C$31,0))</f>
        <v>12</v>
      </c>
      <c r="AN35">
        <f t="shared" ca="1" si="99"/>
        <v>13</v>
      </c>
      <c r="AO35">
        <f t="shared" ca="1" si="99"/>
        <v>13</v>
      </c>
      <c r="AP35">
        <f t="shared" ca="1" si="99"/>
        <v>13</v>
      </c>
      <c r="AQ35">
        <f t="shared" ca="1" si="99"/>
        <v>12</v>
      </c>
      <c r="AR35">
        <f t="shared" ca="1" si="99"/>
        <v>9</v>
      </c>
      <c r="AS35">
        <f t="shared" ca="1" si="99"/>
        <v>9</v>
      </c>
      <c r="AT35">
        <f t="shared" ca="1" si="99"/>
        <v>15</v>
      </c>
      <c r="AU35">
        <f t="shared" ca="1" si="99"/>
        <v>4</v>
      </c>
      <c r="AV35">
        <f t="shared" ca="1" si="99"/>
        <v>15</v>
      </c>
      <c r="AW35">
        <f t="shared" ca="1" si="99"/>
        <v>16</v>
      </c>
      <c r="AX35">
        <f t="shared" ca="1" si="99"/>
        <v>0</v>
      </c>
      <c r="AY35">
        <f t="shared" ca="1" si="99"/>
        <v>16</v>
      </c>
      <c r="AZ35">
        <f t="shared" ca="1" si="99"/>
        <v>15</v>
      </c>
      <c r="BA35">
        <f t="shared" ca="1" si="99"/>
        <v>9</v>
      </c>
      <c r="BB35">
        <f t="shared" ca="1" si="99"/>
        <v>1</v>
      </c>
      <c r="BC35">
        <f t="shared" ca="1" si="99"/>
        <v>16</v>
      </c>
      <c r="BD35">
        <f t="shared" ca="1" si="99"/>
        <v>1</v>
      </c>
      <c r="BE35">
        <f t="shared" ca="1" si="99"/>
        <v>18</v>
      </c>
      <c r="BF35">
        <f t="shared" ca="1" si="99"/>
        <v>19</v>
      </c>
      <c r="BG35">
        <f t="shared" ca="1" si="99"/>
        <v>19</v>
      </c>
      <c r="BH35">
        <f t="shared" ca="1" si="99"/>
        <v>5</v>
      </c>
      <c r="BI35">
        <f t="shared" ca="1" si="99"/>
        <v>10</v>
      </c>
      <c r="BJ35">
        <f t="shared" ca="1" si="99"/>
        <v>12</v>
      </c>
      <c r="BK35">
        <f t="shared" ca="1" si="99"/>
        <v>0</v>
      </c>
      <c r="BL35">
        <f t="shared" ca="1" si="99"/>
        <v>6</v>
      </c>
      <c r="BM35">
        <f t="shared" ca="1" si="99"/>
        <v>10</v>
      </c>
      <c r="BN35">
        <f t="shared" ca="1" si="99"/>
        <v>17</v>
      </c>
      <c r="BO35">
        <f t="shared" ca="1" si="99"/>
        <v>22</v>
      </c>
      <c r="BP35">
        <f t="shared" ca="1" si="99"/>
        <v>22</v>
      </c>
      <c r="BQ35">
        <f t="shared" ca="1" si="99"/>
        <v>0</v>
      </c>
      <c r="BR35">
        <f t="shared" ca="1" si="99"/>
        <v>23</v>
      </c>
      <c r="BS35">
        <f t="shared" ca="1" si="99"/>
        <v>14</v>
      </c>
      <c r="BT35">
        <f t="shared" ca="1" si="99"/>
        <v>23</v>
      </c>
      <c r="BU35">
        <f t="shared" ca="1" si="99"/>
        <v>24</v>
      </c>
      <c r="BV35">
        <f t="shared" ca="1" si="99"/>
        <v>24</v>
      </c>
      <c r="BW35">
        <f t="shared" ca="1" si="99"/>
        <v>24</v>
      </c>
      <c r="BX35">
        <f t="shared" ca="1" si="99"/>
        <v>25</v>
      </c>
      <c r="BY35">
        <f t="shared" ca="1" si="99"/>
        <v>25</v>
      </c>
      <c r="BZ35">
        <f t="shared" ca="1" si="99"/>
        <v>3</v>
      </c>
      <c r="CA35">
        <f t="shared" ca="1" si="99"/>
        <v>26</v>
      </c>
      <c r="CB35">
        <f t="shared" ca="1" si="99"/>
        <v>26</v>
      </c>
      <c r="CC35">
        <f t="shared" ca="1" si="99"/>
        <v>1</v>
      </c>
      <c r="CD35">
        <f t="shared" ca="1" si="99"/>
        <v>27</v>
      </c>
      <c r="CE35">
        <f t="shared" ca="1" si="99"/>
        <v>27</v>
      </c>
      <c r="CF35">
        <f t="shared" ca="1" si="99"/>
        <v>27</v>
      </c>
      <c r="CG35">
        <f t="shared" ca="1" si="99"/>
        <v>28</v>
      </c>
      <c r="CH35">
        <f t="shared" ca="1" si="99"/>
        <v>6</v>
      </c>
    </row>
    <row r="36" spans="1:86" x14ac:dyDescent="0.25">
      <c r="A36" s="3">
        <f ca="1">VLOOKUP(SMALL(B34:B39,3),B34:C39,2,0)</f>
        <v>2</v>
      </c>
      <c r="B36" s="4">
        <f t="shared" ca="1" si="97"/>
        <v>99312</v>
      </c>
      <c r="C36" s="5">
        <v>3</v>
      </c>
      <c r="D36">
        <f ca="1">IFERROR(MIN(RANDBETWEEN(0,D32-D35),ROUNDUP(D32*2/$C$31,0)),0)</f>
        <v>1</v>
      </c>
      <c r="E36">
        <f t="shared" ref="E36:AL36" ca="1" si="100">IFERROR(MIN(RANDBETWEEN(0,E32-E35),ROUNDUP(E32*2/$C$31,0)),0)</f>
        <v>1</v>
      </c>
      <c r="F36">
        <f t="shared" ca="1" si="100"/>
        <v>1</v>
      </c>
      <c r="G36">
        <f t="shared" ca="1" si="100"/>
        <v>1</v>
      </c>
      <c r="H36">
        <f t="shared" ca="1" si="100"/>
        <v>2</v>
      </c>
      <c r="I36">
        <f t="shared" ca="1" si="100"/>
        <v>2</v>
      </c>
      <c r="J36">
        <f t="shared" ca="1" si="100"/>
        <v>3</v>
      </c>
      <c r="K36">
        <f t="shared" ca="1" si="100"/>
        <v>3</v>
      </c>
      <c r="L36">
        <f t="shared" ca="1" si="100"/>
        <v>0</v>
      </c>
      <c r="M36">
        <f t="shared" ca="1" si="100"/>
        <v>4</v>
      </c>
      <c r="N36">
        <f t="shared" ca="1" si="100"/>
        <v>3</v>
      </c>
      <c r="O36">
        <f t="shared" ca="1" si="100"/>
        <v>4</v>
      </c>
      <c r="P36">
        <f t="shared" ca="1" si="100"/>
        <v>5</v>
      </c>
      <c r="Q36">
        <f t="shared" ca="1" si="100"/>
        <v>5</v>
      </c>
      <c r="R36">
        <f t="shared" ca="1" si="100"/>
        <v>2</v>
      </c>
      <c r="S36">
        <f t="shared" ca="1" si="100"/>
        <v>5</v>
      </c>
      <c r="T36">
        <f t="shared" ca="1" si="100"/>
        <v>6</v>
      </c>
      <c r="U36">
        <f t="shared" ca="1" si="100"/>
        <v>5</v>
      </c>
      <c r="V36">
        <f t="shared" ca="1" si="100"/>
        <v>1</v>
      </c>
      <c r="W36">
        <f t="shared" ca="1" si="100"/>
        <v>5</v>
      </c>
      <c r="X36">
        <f t="shared" ca="1" si="100"/>
        <v>1</v>
      </c>
      <c r="Y36">
        <f t="shared" ca="1" si="100"/>
        <v>8</v>
      </c>
      <c r="Z36">
        <f t="shared" ca="1" si="100"/>
        <v>4</v>
      </c>
      <c r="AA36">
        <f t="shared" ca="1" si="100"/>
        <v>8</v>
      </c>
      <c r="AB36">
        <f t="shared" ca="1" si="100"/>
        <v>9</v>
      </c>
      <c r="AC36">
        <f t="shared" ca="1" si="100"/>
        <v>4</v>
      </c>
      <c r="AD36">
        <f t="shared" ca="1" si="100"/>
        <v>9</v>
      </c>
      <c r="AE36">
        <f t="shared" ca="1" si="100"/>
        <v>1</v>
      </c>
      <c r="AF36">
        <f t="shared" ca="1" si="100"/>
        <v>10</v>
      </c>
      <c r="AG36">
        <f t="shared" ca="1" si="100"/>
        <v>10</v>
      </c>
      <c r="AH36">
        <f t="shared" ca="1" si="100"/>
        <v>1</v>
      </c>
      <c r="AI36">
        <f t="shared" ca="1" si="100"/>
        <v>0</v>
      </c>
      <c r="AJ36">
        <f t="shared" ca="1" si="100"/>
        <v>10</v>
      </c>
      <c r="AK36">
        <f t="shared" ca="1" si="100"/>
        <v>12</v>
      </c>
      <c r="AL36">
        <f t="shared" ca="1" si="100"/>
        <v>6</v>
      </c>
      <c r="AM36">
        <f t="shared" ref="AM36:CH36" ca="1" si="101">IFERROR(MIN(RANDBETWEEN(0,AM32-AM35),ROUNDUP(AM32*2/$C$31,0)),0)</f>
        <v>4</v>
      </c>
      <c r="AN36">
        <f t="shared" ca="1" si="101"/>
        <v>13</v>
      </c>
      <c r="AO36">
        <f t="shared" ca="1" si="101"/>
        <v>2</v>
      </c>
      <c r="AP36">
        <f t="shared" ca="1" si="101"/>
        <v>13</v>
      </c>
      <c r="AQ36">
        <f t="shared" ca="1" si="101"/>
        <v>14</v>
      </c>
      <c r="AR36">
        <f t="shared" ca="1" si="101"/>
        <v>14</v>
      </c>
      <c r="AS36">
        <f t="shared" ca="1" si="101"/>
        <v>8</v>
      </c>
      <c r="AT36">
        <f t="shared" ca="1" si="101"/>
        <v>10</v>
      </c>
      <c r="AU36">
        <f t="shared" ca="1" si="101"/>
        <v>0</v>
      </c>
      <c r="AV36">
        <f t="shared" ca="1" si="101"/>
        <v>1</v>
      </c>
      <c r="AW36">
        <f t="shared" ca="1" si="101"/>
        <v>16</v>
      </c>
      <c r="AX36">
        <f t="shared" ca="1" si="101"/>
        <v>10</v>
      </c>
      <c r="AY36">
        <f t="shared" ca="1" si="101"/>
        <v>16</v>
      </c>
      <c r="AZ36">
        <f t="shared" ca="1" si="101"/>
        <v>9</v>
      </c>
      <c r="BA36">
        <f t="shared" ca="1" si="101"/>
        <v>17</v>
      </c>
      <c r="BB36">
        <f t="shared" ca="1" si="101"/>
        <v>10</v>
      </c>
      <c r="BC36">
        <f t="shared" ca="1" si="101"/>
        <v>12</v>
      </c>
      <c r="BD36">
        <f t="shared" ca="1" si="101"/>
        <v>2</v>
      </c>
      <c r="BE36">
        <f t="shared" ca="1" si="101"/>
        <v>14</v>
      </c>
      <c r="BF36">
        <f t="shared" ca="1" si="101"/>
        <v>15</v>
      </c>
      <c r="BG36">
        <f t="shared" ca="1" si="101"/>
        <v>10</v>
      </c>
      <c r="BH36">
        <f t="shared" ca="1" si="101"/>
        <v>4</v>
      </c>
      <c r="BI36">
        <f t="shared" ca="1" si="101"/>
        <v>20</v>
      </c>
      <c r="BJ36">
        <f t="shared" ca="1" si="101"/>
        <v>20</v>
      </c>
      <c r="BK36">
        <f t="shared" ca="1" si="101"/>
        <v>20</v>
      </c>
      <c r="BL36">
        <f t="shared" ca="1" si="101"/>
        <v>21</v>
      </c>
      <c r="BM36">
        <f t="shared" ca="1" si="101"/>
        <v>14</v>
      </c>
      <c r="BN36">
        <f t="shared" ca="1" si="101"/>
        <v>10</v>
      </c>
      <c r="BO36">
        <f t="shared" ca="1" si="101"/>
        <v>22</v>
      </c>
      <c r="BP36">
        <f t="shared" ca="1" si="101"/>
        <v>22</v>
      </c>
      <c r="BQ36">
        <f t="shared" ca="1" si="101"/>
        <v>22</v>
      </c>
      <c r="BR36">
        <f t="shared" ca="1" si="101"/>
        <v>4</v>
      </c>
      <c r="BS36">
        <f t="shared" ca="1" si="101"/>
        <v>13</v>
      </c>
      <c r="BT36">
        <f t="shared" ca="1" si="101"/>
        <v>11</v>
      </c>
      <c r="BU36">
        <f t="shared" ca="1" si="101"/>
        <v>24</v>
      </c>
      <c r="BV36">
        <f t="shared" ca="1" si="101"/>
        <v>2</v>
      </c>
      <c r="BW36">
        <f t="shared" ca="1" si="101"/>
        <v>24</v>
      </c>
      <c r="BX36">
        <f t="shared" ca="1" si="101"/>
        <v>25</v>
      </c>
      <c r="BY36">
        <f t="shared" ca="1" si="101"/>
        <v>25</v>
      </c>
      <c r="BZ36">
        <f t="shared" ca="1" si="101"/>
        <v>25</v>
      </c>
      <c r="CA36">
        <f t="shared" ca="1" si="101"/>
        <v>11</v>
      </c>
      <c r="CB36">
        <f t="shared" ca="1" si="101"/>
        <v>26</v>
      </c>
      <c r="CC36">
        <f t="shared" ca="1" si="101"/>
        <v>26</v>
      </c>
      <c r="CD36">
        <f t="shared" ca="1" si="101"/>
        <v>5</v>
      </c>
      <c r="CE36">
        <f t="shared" ca="1" si="101"/>
        <v>27</v>
      </c>
      <c r="CF36">
        <f t="shared" ca="1" si="101"/>
        <v>27</v>
      </c>
      <c r="CG36">
        <f t="shared" ca="1" si="101"/>
        <v>21</v>
      </c>
      <c r="CH36">
        <f t="shared" ca="1" si="101"/>
        <v>28</v>
      </c>
    </row>
    <row r="37" spans="1:86" x14ac:dyDescent="0.25">
      <c r="A37" s="3">
        <f ca="1">VLOOKUP(SMALL(B34:B39,4),B34:C39,2,0)</f>
        <v>6</v>
      </c>
      <c r="B37" s="4">
        <f t="shared" ca="1" si="97"/>
        <v>2200</v>
      </c>
      <c r="C37" s="5">
        <v>4</v>
      </c>
      <c r="D37">
        <f ca="1">IFERROR(MIN(RANDBETWEEN(0,D32-SUM(D35:D36)),ROUNDUP(D32*2/$C$31,0)),0)</f>
        <v>0</v>
      </c>
      <c r="E37">
        <f t="shared" ref="E37:AL37" ca="1" si="102">IFERROR(MIN(RANDBETWEEN(0,E32-SUM(E35:E36)),ROUNDUP(E32*2/$C$31,0)),0)</f>
        <v>1</v>
      </c>
      <c r="F37">
        <f t="shared" ca="1" si="102"/>
        <v>0</v>
      </c>
      <c r="G37">
        <f t="shared" ca="1" si="102"/>
        <v>1</v>
      </c>
      <c r="H37">
        <f t="shared" ca="1" si="102"/>
        <v>1</v>
      </c>
      <c r="I37">
        <f t="shared" ca="1" si="102"/>
        <v>0</v>
      </c>
      <c r="J37">
        <f t="shared" ca="1" si="102"/>
        <v>3</v>
      </c>
      <c r="K37">
        <f t="shared" ca="1" si="102"/>
        <v>0</v>
      </c>
      <c r="L37">
        <f t="shared" ca="1" si="102"/>
        <v>2</v>
      </c>
      <c r="M37">
        <f t="shared" ca="1" si="102"/>
        <v>0</v>
      </c>
      <c r="N37">
        <f t="shared" ca="1" si="102"/>
        <v>1</v>
      </c>
      <c r="O37">
        <f t="shared" ca="1" si="102"/>
        <v>4</v>
      </c>
      <c r="P37">
        <f t="shared" ca="1" si="102"/>
        <v>1</v>
      </c>
      <c r="Q37">
        <f t="shared" ca="1" si="102"/>
        <v>3</v>
      </c>
      <c r="R37">
        <f t="shared" ca="1" si="102"/>
        <v>0</v>
      </c>
      <c r="S37">
        <f t="shared" ca="1" si="102"/>
        <v>1</v>
      </c>
      <c r="T37">
        <f t="shared" ca="1" si="102"/>
        <v>3</v>
      </c>
      <c r="U37">
        <f t="shared" ca="1" si="102"/>
        <v>6</v>
      </c>
      <c r="V37">
        <f t="shared" ca="1" si="102"/>
        <v>7</v>
      </c>
      <c r="W37">
        <f t="shared" ca="1" si="102"/>
        <v>5</v>
      </c>
      <c r="X37">
        <f t="shared" ca="1" si="102"/>
        <v>7</v>
      </c>
      <c r="Y37">
        <f t="shared" ca="1" si="102"/>
        <v>6</v>
      </c>
      <c r="Z37">
        <f t="shared" ca="1" si="102"/>
        <v>8</v>
      </c>
      <c r="AA37">
        <f t="shared" ca="1" si="102"/>
        <v>5</v>
      </c>
      <c r="AB37">
        <f t="shared" ca="1" si="102"/>
        <v>4</v>
      </c>
      <c r="AC37">
        <f t="shared" ca="1" si="102"/>
        <v>9</v>
      </c>
      <c r="AD37">
        <f t="shared" ca="1" si="102"/>
        <v>9</v>
      </c>
      <c r="AE37">
        <f t="shared" ca="1" si="102"/>
        <v>8</v>
      </c>
      <c r="AF37">
        <f t="shared" ca="1" si="102"/>
        <v>0</v>
      </c>
      <c r="AG37">
        <f t="shared" ca="1" si="102"/>
        <v>4</v>
      </c>
      <c r="AH37">
        <f t="shared" ca="1" si="102"/>
        <v>11</v>
      </c>
      <c r="AI37">
        <f t="shared" ca="1" si="102"/>
        <v>9</v>
      </c>
      <c r="AJ37">
        <f t="shared" ca="1" si="102"/>
        <v>11</v>
      </c>
      <c r="AK37">
        <f t="shared" ca="1" si="102"/>
        <v>2</v>
      </c>
      <c r="AL37">
        <f t="shared" ca="1" si="102"/>
        <v>7</v>
      </c>
      <c r="AM37">
        <f t="shared" ref="AM37:CH37" ca="1" si="103">IFERROR(MIN(RANDBETWEEN(0,AM32-SUM(AM35:AM36)),ROUNDUP(AM32*2/$C$31,0)),0)</f>
        <v>12</v>
      </c>
      <c r="AN37">
        <f t="shared" ca="1" si="103"/>
        <v>5</v>
      </c>
      <c r="AO37">
        <f t="shared" ca="1" si="103"/>
        <v>13</v>
      </c>
      <c r="AP37">
        <f t="shared" ca="1" si="103"/>
        <v>8</v>
      </c>
      <c r="AQ37">
        <f t="shared" ca="1" si="103"/>
        <v>5</v>
      </c>
      <c r="AR37">
        <f t="shared" ca="1" si="103"/>
        <v>14</v>
      </c>
      <c r="AS37">
        <f t="shared" ca="1" si="103"/>
        <v>6</v>
      </c>
      <c r="AT37">
        <f t="shared" ca="1" si="103"/>
        <v>0</v>
      </c>
      <c r="AU37">
        <f t="shared" ca="1" si="103"/>
        <v>2</v>
      </c>
      <c r="AV37">
        <f t="shared" ca="1" si="103"/>
        <v>15</v>
      </c>
      <c r="AW37">
        <f t="shared" ca="1" si="103"/>
        <v>13</v>
      </c>
      <c r="AX37">
        <f t="shared" ca="1" si="103"/>
        <v>16</v>
      </c>
      <c r="AY37">
        <f t="shared" ca="1" si="103"/>
        <v>6</v>
      </c>
      <c r="AZ37">
        <f t="shared" ca="1" si="103"/>
        <v>5</v>
      </c>
      <c r="BA37">
        <f t="shared" ca="1" si="103"/>
        <v>17</v>
      </c>
      <c r="BB37">
        <f t="shared" ca="1" si="103"/>
        <v>17</v>
      </c>
      <c r="BC37">
        <f t="shared" ca="1" si="103"/>
        <v>18</v>
      </c>
      <c r="BD37">
        <f t="shared" ca="1" si="103"/>
        <v>6</v>
      </c>
      <c r="BE37">
        <f t="shared" ca="1" si="103"/>
        <v>15</v>
      </c>
      <c r="BF37">
        <f t="shared" ca="1" si="103"/>
        <v>4</v>
      </c>
      <c r="BG37">
        <f t="shared" ca="1" si="103"/>
        <v>8</v>
      </c>
      <c r="BH37">
        <f t="shared" ca="1" si="103"/>
        <v>19</v>
      </c>
      <c r="BI37">
        <f t="shared" ca="1" si="103"/>
        <v>13</v>
      </c>
      <c r="BJ37">
        <f t="shared" ca="1" si="103"/>
        <v>12</v>
      </c>
      <c r="BK37">
        <f t="shared" ca="1" si="103"/>
        <v>20</v>
      </c>
      <c r="BL37">
        <f t="shared" ca="1" si="103"/>
        <v>19</v>
      </c>
      <c r="BM37">
        <f t="shared" ca="1" si="103"/>
        <v>8</v>
      </c>
      <c r="BN37">
        <f t="shared" ca="1" si="103"/>
        <v>6</v>
      </c>
      <c r="BO37">
        <f t="shared" ca="1" si="103"/>
        <v>3</v>
      </c>
      <c r="BP37">
        <f t="shared" ca="1" si="103"/>
        <v>1</v>
      </c>
      <c r="BQ37">
        <f t="shared" ca="1" si="103"/>
        <v>14</v>
      </c>
      <c r="BR37">
        <f t="shared" ca="1" si="103"/>
        <v>23</v>
      </c>
      <c r="BS37">
        <f t="shared" ca="1" si="103"/>
        <v>14</v>
      </c>
      <c r="BT37">
        <f t="shared" ca="1" si="103"/>
        <v>22</v>
      </c>
      <c r="BU37">
        <f t="shared" ca="1" si="103"/>
        <v>10</v>
      </c>
      <c r="BV37">
        <f t="shared" ca="1" si="103"/>
        <v>11</v>
      </c>
      <c r="BW37">
        <f t="shared" ca="1" si="103"/>
        <v>5</v>
      </c>
      <c r="BX37">
        <f t="shared" ca="1" si="103"/>
        <v>16</v>
      </c>
      <c r="BY37">
        <f t="shared" ca="1" si="103"/>
        <v>3</v>
      </c>
      <c r="BZ37">
        <f t="shared" ca="1" si="103"/>
        <v>19</v>
      </c>
      <c r="CA37">
        <f t="shared" ca="1" si="103"/>
        <v>12</v>
      </c>
      <c r="CB37">
        <f t="shared" ca="1" si="103"/>
        <v>2</v>
      </c>
      <c r="CC37">
        <f t="shared" ca="1" si="103"/>
        <v>21</v>
      </c>
      <c r="CD37">
        <f t="shared" ca="1" si="103"/>
        <v>17</v>
      </c>
      <c r="CE37">
        <f t="shared" ca="1" si="103"/>
        <v>2</v>
      </c>
      <c r="CF37">
        <f t="shared" ca="1" si="103"/>
        <v>0</v>
      </c>
      <c r="CG37">
        <f t="shared" ca="1" si="103"/>
        <v>12</v>
      </c>
      <c r="CH37">
        <f t="shared" ca="1" si="103"/>
        <v>28</v>
      </c>
    </row>
    <row r="38" spans="1:86" x14ac:dyDescent="0.25">
      <c r="A38" s="3">
        <f ca="1">VLOOKUP(SMALL(B34:B39,5),B34:C39,2,0)</f>
        <v>1</v>
      </c>
      <c r="B38" s="4">
        <f t="shared" ca="1" si="97"/>
        <v>28217</v>
      </c>
      <c r="C38" s="5">
        <v>5</v>
      </c>
      <c r="D38">
        <f ca="1">IFERROR(MIN(RANDBETWEEN(0,D32-SUM(D35:D37)),ROUNDUP(D32*2/$C$31,0)),0)</f>
        <v>0</v>
      </c>
      <c r="E38">
        <f t="shared" ref="E38:AL38" ca="1" si="104">IFERROR(MIN(RANDBETWEEN(0,E32-SUM(E35:E37)),ROUNDUP(E32*2/$C$31,0)),0)</f>
        <v>0</v>
      </c>
      <c r="F38">
        <f t="shared" ca="1" si="104"/>
        <v>0</v>
      </c>
      <c r="G38">
        <f t="shared" ca="1" si="104"/>
        <v>0</v>
      </c>
      <c r="H38">
        <f t="shared" ca="1" si="104"/>
        <v>0</v>
      </c>
      <c r="I38">
        <f t="shared" ca="1" si="104"/>
        <v>1</v>
      </c>
      <c r="J38">
        <f t="shared" ca="1" si="104"/>
        <v>1</v>
      </c>
      <c r="K38">
        <f t="shared" ca="1" si="104"/>
        <v>1</v>
      </c>
      <c r="L38">
        <f t="shared" ca="1" si="104"/>
        <v>2</v>
      </c>
      <c r="M38">
        <f t="shared" ca="1" si="104"/>
        <v>0</v>
      </c>
      <c r="N38">
        <f t="shared" ca="1" si="104"/>
        <v>2</v>
      </c>
      <c r="O38">
        <f t="shared" ca="1" si="104"/>
        <v>0</v>
      </c>
      <c r="P38">
        <f t="shared" ca="1" si="104"/>
        <v>0</v>
      </c>
      <c r="Q38">
        <f t="shared" ca="1" si="104"/>
        <v>4</v>
      </c>
      <c r="R38">
        <f t="shared" ca="1" si="104"/>
        <v>4</v>
      </c>
      <c r="S38">
        <f t="shared" ca="1" si="104"/>
        <v>4</v>
      </c>
      <c r="T38">
        <f t="shared" ca="1" si="104"/>
        <v>1</v>
      </c>
      <c r="U38">
        <f t="shared" ca="1" si="104"/>
        <v>5</v>
      </c>
      <c r="V38">
        <f t="shared" ca="1" si="104"/>
        <v>1</v>
      </c>
      <c r="W38">
        <f t="shared" ca="1" si="104"/>
        <v>2</v>
      </c>
      <c r="X38">
        <f t="shared" ca="1" si="104"/>
        <v>5</v>
      </c>
      <c r="Y38">
        <f t="shared" ca="1" si="104"/>
        <v>0</v>
      </c>
      <c r="Z38">
        <f t="shared" ca="1" si="104"/>
        <v>0</v>
      </c>
      <c r="AA38">
        <f t="shared" ca="1" si="104"/>
        <v>1</v>
      </c>
      <c r="AB38">
        <f t="shared" ca="1" si="104"/>
        <v>3</v>
      </c>
      <c r="AC38">
        <f t="shared" ca="1" si="104"/>
        <v>4</v>
      </c>
      <c r="AD38">
        <f t="shared" ca="1" si="104"/>
        <v>0</v>
      </c>
      <c r="AE38">
        <f t="shared" ca="1" si="104"/>
        <v>4</v>
      </c>
      <c r="AF38">
        <f t="shared" ca="1" si="104"/>
        <v>0</v>
      </c>
      <c r="AG38">
        <f t="shared" ca="1" si="104"/>
        <v>3</v>
      </c>
      <c r="AH38">
        <f t="shared" ca="1" si="104"/>
        <v>3</v>
      </c>
      <c r="AI38">
        <f t="shared" ca="1" si="104"/>
        <v>1</v>
      </c>
      <c r="AJ38">
        <f t="shared" ca="1" si="104"/>
        <v>8</v>
      </c>
      <c r="AK38">
        <f t="shared" ca="1" si="104"/>
        <v>5</v>
      </c>
      <c r="AL38">
        <f t="shared" ca="1" si="104"/>
        <v>1</v>
      </c>
      <c r="AM38">
        <f t="shared" ref="AM38:CH38" ca="1" si="105">IFERROR(MIN(RANDBETWEEN(0,AM32-SUM(AM35:AM37)),ROUNDUP(AM32*2/$C$31,0)),0)</f>
        <v>8</v>
      </c>
      <c r="AN38">
        <f t="shared" ca="1" si="105"/>
        <v>3</v>
      </c>
      <c r="AO38">
        <f t="shared" ca="1" si="105"/>
        <v>2</v>
      </c>
      <c r="AP38">
        <f t="shared" ca="1" si="105"/>
        <v>1</v>
      </c>
      <c r="AQ38">
        <f t="shared" ca="1" si="105"/>
        <v>2</v>
      </c>
      <c r="AR38">
        <f t="shared" ca="1" si="105"/>
        <v>4</v>
      </c>
      <c r="AS38">
        <f t="shared" ca="1" si="105"/>
        <v>9</v>
      </c>
      <c r="AT38">
        <f t="shared" ca="1" si="105"/>
        <v>15</v>
      </c>
      <c r="AU38">
        <f t="shared" ca="1" si="105"/>
        <v>13</v>
      </c>
      <c r="AV38">
        <f t="shared" ca="1" si="105"/>
        <v>14</v>
      </c>
      <c r="AW38">
        <f t="shared" ca="1" si="105"/>
        <v>0</v>
      </c>
      <c r="AX38">
        <f t="shared" ca="1" si="105"/>
        <v>5</v>
      </c>
      <c r="AY38">
        <f t="shared" ca="1" si="105"/>
        <v>7</v>
      </c>
      <c r="AZ38">
        <f t="shared" ca="1" si="105"/>
        <v>11</v>
      </c>
      <c r="BA38">
        <f t="shared" ca="1" si="105"/>
        <v>4</v>
      </c>
      <c r="BB38">
        <f t="shared" ca="1" si="105"/>
        <v>8</v>
      </c>
      <c r="BC38">
        <f t="shared" ca="1" si="105"/>
        <v>2</v>
      </c>
      <c r="BD38">
        <f t="shared" ca="1" si="105"/>
        <v>18</v>
      </c>
      <c r="BE38">
        <f t="shared" ca="1" si="105"/>
        <v>5</v>
      </c>
      <c r="BF38">
        <f t="shared" ca="1" si="105"/>
        <v>13</v>
      </c>
      <c r="BG38">
        <f t="shared" ca="1" si="105"/>
        <v>8</v>
      </c>
      <c r="BH38">
        <f t="shared" ca="1" si="105"/>
        <v>19</v>
      </c>
      <c r="BI38">
        <f t="shared" ca="1" si="105"/>
        <v>13</v>
      </c>
      <c r="BJ38">
        <f t="shared" ca="1" si="105"/>
        <v>12</v>
      </c>
      <c r="BK38">
        <f t="shared" ca="1" si="105"/>
        <v>13</v>
      </c>
      <c r="BL38">
        <f t="shared" ca="1" si="105"/>
        <v>11</v>
      </c>
      <c r="BM38">
        <f t="shared" ca="1" si="105"/>
        <v>2</v>
      </c>
      <c r="BN38">
        <f t="shared" ca="1" si="105"/>
        <v>11</v>
      </c>
      <c r="BO38">
        <f t="shared" ca="1" si="105"/>
        <v>9</v>
      </c>
      <c r="BP38">
        <f t="shared" ca="1" si="105"/>
        <v>13</v>
      </c>
      <c r="BQ38">
        <f t="shared" ca="1" si="105"/>
        <v>7</v>
      </c>
      <c r="BR38">
        <f t="shared" ca="1" si="105"/>
        <v>8</v>
      </c>
      <c r="BS38">
        <f t="shared" ca="1" si="105"/>
        <v>14</v>
      </c>
      <c r="BT38">
        <f t="shared" ca="1" si="105"/>
        <v>9</v>
      </c>
      <c r="BU38">
        <f t="shared" ca="1" si="105"/>
        <v>2</v>
      </c>
      <c r="BV38">
        <f t="shared" ca="1" si="105"/>
        <v>22</v>
      </c>
      <c r="BW38">
        <f t="shared" ca="1" si="105"/>
        <v>15</v>
      </c>
      <c r="BX38">
        <f t="shared" ca="1" si="105"/>
        <v>4</v>
      </c>
      <c r="BY38">
        <f t="shared" ca="1" si="105"/>
        <v>21</v>
      </c>
      <c r="BZ38">
        <f t="shared" ca="1" si="105"/>
        <v>13</v>
      </c>
      <c r="CA38">
        <f t="shared" ca="1" si="105"/>
        <v>14</v>
      </c>
      <c r="CB38">
        <f t="shared" ca="1" si="105"/>
        <v>0</v>
      </c>
      <c r="CC38">
        <f t="shared" ca="1" si="105"/>
        <v>10</v>
      </c>
      <c r="CD38">
        <f t="shared" ca="1" si="105"/>
        <v>13</v>
      </c>
      <c r="CE38">
        <f t="shared" ca="1" si="105"/>
        <v>21</v>
      </c>
      <c r="CF38">
        <f t="shared" ca="1" si="105"/>
        <v>13</v>
      </c>
      <c r="CG38">
        <f t="shared" ca="1" si="105"/>
        <v>13</v>
      </c>
      <c r="CH38">
        <f t="shared" ca="1" si="105"/>
        <v>5</v>
      </c>
    </row>
    <row r="39" spans="1:86" x14ac:dyDescent="0.25">
      <c r="A39" s="3">
        <f ca="1">VLOOKUP(SMALL(B34:B39,6),B34:C39,2,0)</f>
        <v>3</v>
      </c>
      <c r="B39" s="4">
        <f t="shared" ca="1" si="97"/>
        <v>73852</v>
      </c>
      <c r="C39" s="5">
        <v>6</v>
      </c>
      <c r="D39">
        <f ca="1">IFERROR(MIN(RANDBETWEEN(0,D32-SUM(D35:D38)),ROUNDUP(D32*2/$C$31,0)),0)</f>
        <v>0</v>
      </c>
      <c r="E39">
        <f t="shared" ref="E39:AL39" ca="1" si="106">IFERROR(MIN(RANDBETWEEN(0,E32-SUM(E35:E38)),ROUNDUP(E32*2/$C$31,0)),0)</f>
        <v>0</v>
      </c>
      <c r="F39">
        <f t="shared" ca="1" si="106"/>
        <v>0</v>
      </c>
      <c r="G39">
        <f t="shared" ca="1" si="106"/>
        <v>1</v>
      </c>
      <c r="H39">
        <f t="shared" ca="1" si="106"/>
        <v>0</v>
      </c>
      <c r="I39">
        <f t="shared" ca="1" si="106"/>
        <v>0</v>
      </c>
      <c r="J39">
        <f t="shared" ca="1" si="106"/>
        <v>0</v>
      </c>
      <c r="K39">
        <f t="shared" ca="1" si="106"/>
        <v>0</v>
      </c>
      <c r="L39">
        <f t="shared" ca="1" si="106"/>
        <v>0</v>
      </c>
      <c r="M39">
        <f t="shared" ca="1" si="106"/>
        <v>0</v>
      </c>
      <c r="N39">
        <f t="shared" ca="1" si="106"/>
        <v>1</v>
      </c>
      <c r="O39">
        <f t="shared" ca="1" si="106"/>
        <v>2</v>
      </c>
      <c r="P39">
        <f t="shared" ca="1" si="106"/>
        <v>1</v>
      </c>
      <c r="Q39">
        <f t="shared" ca="1" si="106"/>
        <v>0</v>
      </c>
      <c r="R39">
        <f t="shared" ca="1" si="106"/>
        <v>4</v>
      </c>
      <c r="S39">
        <f t="shared" ca="1" si="106"/>
        <v>0</v>
      </c>
      <c r="T39">
        <f t="shared" ca="1" si="106"/>
        <v>0</v>
      </c>
      <c r="U39">
        <f t="shared" ca="1" si="106"/>
        <v>2</v>
      </c>
      <c r="V39">
        <f t="shared" ca="1" si="106"/>
        <v>3</v>
      </c>
      <c r="W39">
        <f t="shared" ca="1" si="106"/>
        <v>1</v>
      </c>
      <c r="X39">
        <f t="shared" ca="1" si="106"/>
        <v>4</v>
      </c>
      <c r="Y39">
        <f t="shared" ca="1" si="106"/>
        <v>0</v>
      </c>
      <c r="Z39">
        <f t="shared" ca="1" si="106"/>
        <v>3</v>
      </c>
      <c r="AA39">
        <f t="shared" ca="1" si="106"/>
        <v>0</v>
      </c>
      <c r="AB39">
        <f t="shared" ca="1" si="106"/>
        <v>0</v>
      </c>
      <c r="AC39">
        <f t="shared" ca="1" si="106"/>
        <v>0</v>
      </c>
      <c r="AD39">
        <f t="shared" ca="1" si="106"/>
        <v>0</v>
      </c>
      <c r="AE39">
        <f t="shared" ca="1" si="106"/>
        <v>1</v>
      </c>
      <c r="AF39">
        <f t="shared" ca="1" si="106"/>
        <v>6</v>
      </c>
      <c r="AG39">
        <f t="shared" ca="1" si="106"/>
        <v>2</v>
      </c>
      <c r="AH39">
        <f t="shared" ca="1" si="106"/>
        <v>0</v>
      </c>
      <c r="AI39">
        <f t="shared" ca="1" si="106"/>
        <v>1</v>
      </c>
      <c r="AJ39">
        <f t="shared" ca="1" si="106"/>
        <v>0</v>
      </c>
      <c r="AK39">
        <f t="shared" ca="1" si="106"/>
        <v>3</v>
      </c>
      <c r="AL39">
        <f t="shared" ca="1" si="106"/>
        <v>7</v>
      </c>
      <c r="AM39">
        <f t="shared" ref="AM39:CH39" ca="1" si="107">IFERROR(MIN(RANDBETWEEN(0,AM32-SUM(AM35:AM38)),ROUNDUP(AM32*2/$C$31,0)),0)</f>
        <v>0</v>
      </c>
      <c r="AN39">
        <f t="shared" ca="1" si="107"/>
        <v>2</v>
      </c>
      <c r="AO39">
        <f t="shared" ca="1" si="107"/>
        <v>6</v>
      </c>
      <c r="AP39">
        <f t="shared" ca="1" si="107"/>
        <v>0</v>
      </c>
      <c r="AQ39">
        <f t="shared" ca="1" si="107"/>
        <v>4</v>
      </c>
      <c r="AR39">
        <f t="shared" ca="1" si="107"/>
        <v>0</v>
      </c>
      <c r="AS39">
        <f t="shared" ca="1" si="107"/>
        <v>0</v>
      </c>
      <c r="AT39">
        <f t="shared" ca="1" si="107"/>
        <v>1</v>
      </c>
      <c r="AU39">
        <f t="shared" ca="1" si="107"/>
        <v>15</v>
      </c>
      <c r="AV39">
        <f t="shared" ca="1" si="107"/>
        <v>0</v>
      </c>
      <c r="AW39">
        <f t="shared" ca="1" si="107"/>
        <v>0</v>
      </c>
      <c r="AX39">
        <f t="shared" ca="1" si="107"/>
        <v>15</v>
      </c>
      <c r="AY39">
        <f t="shared" ca="1" si="107"/>
        <v>3</v>
      </c>
      <c r="AZ39">
        <f t="shared" ca="1" si="107"/>
        <v>4</v>
      </c>
      <c r="BA39">
        <f t="shared" ca="1" si="107"/>
        <v>1</v>
      </c>
      <c r="BB39">
        <f t="shared" ca="1" si="107"/>
        <v>13</v>
      </c>
      <c r="BC39">
        <f t="shared" ca="1" si="107"/>
        <v>4</v>
      </c>
      <c r="BD39">
        <f t="shared" ca="1" si="107"/>
        <v>2</v>
      </c>
      <c r="BE39">
        <f t="shared" ca="1" si="107"/>
        <v>1</v>
      </c>
      <c r="BF39">
        <f t="shared" ca="1" si="107"/>
        <v>4</v>
      </c>
      <c r="BG39">
        <f t="shared" ca="1" si="107"/>
        <v>3</v>
      </c>
      <c r="BH39">
        <f t="shared" ca="1" si="107"/>
        <v>3</v>
      </c>
      <c r="BI39">
        <f t="shared" ca="1" si="107"/>
        <v>2</v>
      </c>
      <c r="BJ39">
        <f t="shared" ca="1" si="107"/>
        <v>1</v>
      </c>
      <c r="BK39">
        <f t="shared" ca="1" si="107"/>
        <v>3</v>
      </c>
      <c r="BL39">
        <f t="shared" ca="1" si="107"/>
        <v>1</v>
      </c>
      <c r="BM39">
        <f t="shared" ca="1" si="107"/>
        <v>4</v>
      </c>
      <c r="BN39">
        <f t="shared" ca="1" si="107"/>
        <v>2</v>
      </c>
      <c r="BO39">
        <f t="shared" ca="1" si="107"/>
        <v>6</v>
      </c>
      <c r="BP39">
        <f t="shared" ca="1" si="107"/>
        <v>5</v>
      </c>
      <c r="BQ39">
        <f t="shared" ca="1" si="107"/>
        <v>6</v>
      </c>
      <c r="BR39">
        <f t="shared" ca="1" si="107"/>
        <v>2</v>
      </c>
      <c r="BS39">
        <f t="shared" ca="1" si="107"/>
        <v>9</v>
      </c>
      <c r="BT39">
        <f t="shared" ca="1" si="107"/>
        <v>1</v>
      </c>
      <c r="BU39">
        <f t="shared" ca="1" si="107"/>
        <v>9</v>
      </c>
      <c r="BV39">
        <f t="shared" ca="1" si="107"/>
        <v>8</v>
      </c>
      <c r="BW39">
        <f t="shared" ca="1" si="107"/>
        <v>2</v>
      </c>
      <c r="BX39">
        <f t="shared" ca="1" si="107"/>
        <v>0</v>
      </c>
      <c r="BY39">
        <f t="shared" ca="1" si="107"/>
        <v>0</v>
      </c>
      <c r="BZ39">
        <f t="shared" ca="1" si="107"/>
        <v>1</v>
      </c>
      <c r="CA39">
        <f t="shared" ca="1" si="107"/>
        <v>7</v>
      </c>
      <c r="CB39">
        <f t="shared" ca="1" si="107"/>
        <v>10</v>
      </c>
      <c r="CC39">
        <f t="shared" ca="1" si="107"/>
        <v>1</v>
      </c>
      <c r="CD39">
        <f t="shared" ca="1" si="107"/>
        <v>0</v>
      </c>
      <c r="CE39">
        <f t="shared" ca="1" si="107"/>
        <v>2</v>
      </c>
      <c r="CF39">
        <f t="shared" ca="1" si="107"/>
        <v>2</v>
      </c>
      <c r="CG39">
        <f t="shared" ca="1" si="107"/>
        <v>3</v>
      </c>
      <c r="CH39">
        <f t="shared" ca="1" si="107"/>
        <v>6</v>
      </c>
    </row>
    <row r="41" spans="1:86" x14ac:dyDescent="0.25">
      <c r="C41" s="5">
        <v>7</v>
      </c>
      <c r="D41" s="197" t="s">
        <v>82</v>
      </c>
      <c r="E41" s="197"/>
      <c r="F41" s="197"/>
      <c r="G41" s="197"/>
      <c r="H41" s="197"/>
      <c r="I41" s="197"/>
    </row>
    <row r="42" spans="1:86" x14ac:dyDescent="0.25">
      <c r="D42" s="3">
        <v>1</v>
      </c>
      <c r="E42" s="3">
        <v>2</v>
      </c>
      <c r="F42" s="3">
        <v>3</v>
      </c>
      <c r="G42" s="3">
        <v>4</v>
      </c>
      <c r="H42" s="3">
        <v>5</v>
      </c>
      <c r="I42" s="3">
        <v>6</v>
      </c>
      <c r="J42" s="3">
        <v>7</v>
      </c>
      <c r="K42" s="3">
        <v>8</v>
      </c>
      <c r="L42" s="3">
        <v>9</v>
      </c>
      <c r="M42" s="3">
        <v>10</v>
      </c>
      <c r="N42" s="3">
        <v>11</v>
      </c>
      <c r="O42" s="3">
        <v>12</v>
      </c>
      <c r="P42" s="3">
        <v>13</v>
      </c>
      <c r="Q42" s="3">
        <v>14</v>
      </c>
      <c r="R42" s="3">
        <v>15</v>
      </c>
      <c r="S42" s="3">
        <v>16</v>
      </c>
      <c r="T42" s="3">
        <v>17</v>
      </c>
      <c r="U42" s="3">
        <v>18</v>
      </c>
      <c r="V42" s="3">
        <v>19</v>
      </c>
      <c r="W42" s="3">
        <v>20</v>
      </c>
      <c r="X42" s="3">
        <v>21</v>
      </c>
      <c r="Y42" s="3">
        <v>22</v>
      </c>
      <c r="Z42" s="3">
        <v>23</v>
      </c>
      <c r="AA42" s="3">
        <v>24</v>
      </c>
      <c r="AB42" s="3">
        <v>25</v>
      </c>
      <c r="AC42" s="3">
        <v>26</v>
      </c>
      <c r="AD42" s="3">
        <v>27</v>
      </c>
      <c r="AE42" s="3">
        <v>28</v>
      </c>
      <c r="AF42" s="3">
        <v>29</v>
      </c>
      <c r="AG42" s="3">
        <v>30</v>
      </c>
      <c r="AH42" s="3">
        <v>31</v>
      </c>
      <c r="AI42" s="3">
        <v>32</v>
      </c>
      <c r="AJ42" s="3">
        <v>33</v>
      </c>
      <c r="AK42" s="3">
        <v>34</v>
      </c>
      <c r="AL42" s="3">
        <v>35</v>
      </c>
      <c r="AM42" s="3">
        <v>36</v>
      </c>
      <c r="AN42" s="3">
        <v>37</v>
      </c>
      <c r="AO42" s="3">
        <v>38</v>
      </c>
      <c r="AP42" s="3">
        <v>39</v>
      </c>
      <c r="AQ42" s="3">
        <v>40</v>
      </c>
      <c r="AR42" s="3">
        <v>41</v>
      </c>
      <c r="AS42" s="3">
        <v>42</v>
      </c>
      <c r="AT42" s="3">
        <v>43</v>
      </c>
      <c r="AU42" s="3">
        <v>44</v>
      </c>
      <c r="AV42" s="3">
        <v>45</v>
      </c>
      <c r="AW42" s="3">
        <v>46</v>
      </c>
      <c r="AX42" s="3">
        <v>47</v>
      </c>
      <c r="AY42" s="3">
        <v>48</v>
      </c>
      <c r="AZ42" s="3">
        <v>49</v>
      </c>
      <c r="BA42" s="3">
        <v>50</v>
      </c>
      <c r="BB42" s="3">
        <v>51</v>
      </c>
      <c r="BC42" s="3">
        <v>52</v>
      </c>
      <c r="BD42" s="3">
        <v>53</v>
      </c>
      <c r="BE42" s="3">
        <v>54</v>
      </c>
      <c r="BF42" s="3">
        <v>55</v>
      </c>
      <c r="BG42" s="3">
        <v>56</v>
      </c>
      <c r="BH42" s="3">
        <v>57</v>
      </c>
      <c r="BI42" s="3">
        <v>58</v>
      </c>
      <c r="BJ42" s="3">
        <v>59</v>
      </c>
      <c r="BK42" s="3">
        <v>60</v>
      </c>
      <c r="BL42" s="3">
        <v>61</v>
      </c>
      <c r="BM42" s="3">
        <v>62</v>
      </c>
      <c r="BN42" s="3">
        <v>63</v>
      </c>
      <c r="BO42" s="3">
        <v>64</v>
      </c>
      <c r="BP42" s="3">
        <v>65</v>
      </c>
      <c r="BQ42" s="3">
        <v>66</v>
      </c>
      <c r="BR42" s="3">
        <v>67</v>
      </c>
      <c r="BS42" s="3">
        <v>68</v>
      </c>
      <c r="BT42" s="3">
        <v>69</v>
      </c>
      <c r="BU42" s="3">
        <v>70</v>
      </c>
      <c r="BV42" s="3">
        <v>71</v>
      </c>
      <c r="BW42" s="3">
        <v>72</v>
      </c>
      <c r="BX42" s="3">
        <v>73</v>
      </c>
      <c r="BY42" s="3">
        <v>74</v>
      </c>
      <c r="BZ42" s="3">
        <v>75</v>
      </c>
      <c r="CA42" s="3">
        <v>76</v>
      </c>
      <c r="CB42" s="3">
        <v>77</v>
      </c>
      <c r="CC42" s="3">
        <v>78</v>
      </c>
      <c r="CD42" s="3">
        <v>79</v>
      </c>
      <c r="CE42" s="3">
        <v>80</v>
      </c>
      <c r="CF42" s="3">
        <v>81</v>
      </c>
      <c r="CG42" s="3">
        <v>82</v>
      </c>
      <c r="CH42" s="3">
        <v>83</v>
      </c>
    </row>
    <row r="43" spans="1:86" x14ac:dyDescent="0.25">
      <c r="C43" s="4"/>
      <c r="D43" s="4">
        <v>1</v>
      </c>
      <c r="E43" s="4">
        <v>2</v>
      </c>
      <c r="F43" s="4">
        <f t="shared" ref="F43:AL43" si="108">ROUNDDOWN(F42*1/2,0)</f>
        <v>1</v>
      </c>
      <c r="G43" s="4">
        <f t="shared" si="108"/>
        <v>2</v>
      </c>
      <c r="H43" s="4">
        <f t="shared" si="108"/>
        <v>2</v>
      </c>
      <c r="I43" s="4">
        <f t="shared" si="108"/>
        <v>3</v>
      </c>
      <c r="J43" s="4">
        <f t="shared" si="108"/>
        <v>3</v>
      </c>
      <c r="K43" s="4">
        <f t="shared" si="108"/>
        <v>4</v>
      </c>
      <c r="L43" s="4">
        <f t="shared" si="108"/>
        <v>4</v>
      </c>
      <c r="M43" s="4">
        <f t="shared" si="108"/>
        <v>5</v>
      </c>
      <c r="N43" s="4">
        <f t="shared" si="108"/>
        <v>5</v>
      </c>
      <c r="O43" s="4">
        <f t="shared" si="108"/>
        <v>6</v>
      </c>
      <c r="P43" s="4">
        <f t="shared" si="108"/>
        <v>6</v>
      </c>
      <c r="Q43" s="4">
        <f t="shared" si="108"/>
        <v>7</v>
      </c>
      <c r="R43" s="4">
        <f t="shared" si="108"/>
        <v>7</v>
      </c>
      <c r="S43" s="4">
        <f t="shared" si="108"/>
        <v>8</v>
      </c>
      <c r="T43" s="4">
        <f t="shared" si="108"/>
        <v>8</v>
      </c>
      <c r="U43" s="4">
        <f t="shared" si="108"/>
        <v>9</v>
      </c>
      <c r="V43" s="4">
        <f t="shared" si="108"/>
        <v>9</v>
      </c>
      <c r="W43" s="4">
        <f t="shared" si="108"/>
        <v>10</v>
      </c>
      <c r="X43" s="4">
        <f t="shared" si="108"/>
        <v>10</v>
      </c>
      <c r="Y43" s="4">
        <f t="shared" si="108"/>
        <v>11</v>
      </c>
      <c r="Z43" s="4">
        <f t="shared" si="108"/>
        <v>11</v>
      </c>
      <c r="AA43" s="4">
        <f t="shared" si="108"/>
        <v>12</v>
      </c>
      <c r="AB43" s="4">
        <f t="shared" si="108"/>
        <v>12</v>
      </c>
      <c r="AC43" s="4">
        <f t="shared" si="108"/>
        <v>13</v>
      </c>
      <c r="AD43" s="4">
        <f t="shared" si="108"/>
        <v>13</v>
      </c>
      <c r="AE43" s="4">
        <f t="shared" si="108"/>
        <v>14</v>
      </c>
      <c r="AF43" s="4">
        <f t="shared" si="108"/>
        <v>14</v>
      </c>
      <c r="AG43" s="4">
        <f t="shared" si="108"/>
        <v>15</v>
      </c>
      <c r="AH43" s="4">
        <f t="shared" si="108"/>
        <v>15</v>
      </c>
      <c r="AI43" s="4">
        <f t="shared" si="108"/>
        <v>16</v>
      </c>
      <c r="AJ43" s="4">
        <f t="shared" si="108"/>
        <v>16</v>
      </c>
      <c r="AK43" s="4">
        <f t="shared" si="108"/>
        <v>17</v>
      </c>
      <c r="AL43" s="4">
        <f t="shared" si="108"/>
        <v>17</v>
      </c>
      <c r="AM43" s="4">
        <f t="shared" ref="AM43:CH43" si="109">ROUNDDOWN(AM42*1/2,0)</f>
        <v>18</v>
      </c>
      <c r="AN43" s="4">
        <f t="shared" si="109"/>
        <v>18</v>
      </c>
      <c r="AO43" s="4">
        <f t="shared" si="109"/>
        <v>19</v>
      </c>
      <c r="AP43" s="4">
        <f t="shared" si="109"/>
        <v>19</v>
      </c>
      <c r="AQ43" s="4">
        <f t="shared" si="109"/>
        <v>20</v>
      </c>
      <c r="AR43" s="4">
        <f t="shared" si="109"/>
        <v>20</v>
      </c>
      <c r="AS43" s="4">
        <f t="shared" si="109"/>
        <v>21</v>
      </c>
      <c r="AT43" s="4">
        <f t="shared" si="109"/>
        <v>21</v>
      </c>
      <c r="AU43" s="4">
        <f t="shared" si="109"/>
        <v>22</v>
      </c>
      <c r="AV43" s="4">
        <f t="shared" si="109"/>
        <v>22</v>
      </c>
      <c r="AW43" s="4">
        <f t="shared" si="109"/>
        <v>23</v>
      </c>
      <c r="AX43" s="4">
        <f t="shared" si="109"/>
        <v>23</v>
      </c>
      <c r="AY43" s="4">
        <f t="shared" si="109"/>
        <v>24</v>
      </c>
      <c r="AZ43" s="4">
        <f t="shared" si="109"/>
        <v>24</v>
      </c>
      <c r="BA43" s="4">
        <f t="shared" si="109"/>
        <v>25</v>
      </c>
      <c r="BB43" s="4">
        <f t="shared" si="109"/>
        <v>25</v>
      </c>
      <c r="BC43" s="4">
        <f t="shared" si="109"/>
        <v>26</v>
      </c>
      <c r="BD43" s="4">
        <f t="shared" si="109"/>
        <v>26</v>
      </c>
      <c r="BE43" s="4">
        <f t="shared" si="109"/>
        <v>27</v>
      </c>
      <c r="BF43" s="4">
        <f t="shared" si="109"/>
        <v>27</v>
      </c>
      <c r="BG43" s="4">
        <f t="shared" si="109"/>
        <v>28</v>
      </c>
      <c r="BH43" s="4">
        <f t="shared" si="109"/>
        <v>28</v>
      </c>
      <c r="BI43" s="4">
        <f t="shared" si="109"/>
        <v>29</v>
      </c>
      <c r="BJ43" s="4">
        <f t="shared" si="109"/>
        <v>29</v>
      </c>
      <c r="BK43" s="4">
        <f t="shared" si="109"/>
        <v>30</v>
      </c>
      <c r="BL43" s="4">
        <f t="shared" si="109"/>
        <v>30</v>
      </c>
      <c r="BM43" s="4">
        <f t="shared" si="109"/>
        <v>31</v>
      </c>
      <c r="BN43" s="4">
        <f t="shared" si="109"/>
        <v>31</v>
      </c>
      <c r="BO43" s="4">
        <f t="shared" si="109"/>
        <v>32</v>
      </c>
      <c r="BP43" s="4">
        <f t="shared" si="109"/>
        <v>32</v>
      </c>
      <c r="BQ43" s="4">
        <f t="shared" si="109"/>
        <v>33</v>
      </c>
      <c r="BR43" s="4">
        <f t="shared" si="109"/>
        <v>33</v>
      </c>
      <c r="BS43" s="4">
        <f t="shared" si="109"/>
        <v>34</v>
      </c>
      <c r="BT43" s="4">
        <f t="shared" si="109"/>
        <v>34</v>
      </c>
      <c r="BU43" s="4">
        <f t="shared" si="109"/>
        <v>35</v>
      </c>
      <c r="BV43" s="4">
        <f t="shared" si="109"/>
        <v>35</v>
      </c>
      <c r="BW43" s="4">
        <f t="shared" si="109"/>
        <v>36</v>
      </c>
      <c r="BX43" s="4">
        <f t="shared" si="109"/>
        <v>36</v>
      </c>
      <c r="BY43" s="4">
        <f t="shared" si="109"/>
        <v>37</v>
      </c>
      <c r="BZ43" s="4">
        <f t="shared" si="109"/>
        <v>37</v>
      </c>
      <c r="CA43" s="4">
        <f t="shared" si="109"/>
        <v>38</v>
      </c>
      <c r="CB43" s="4">
        <f t="shared" si="109"/>
        <v>38</v>
      </c>
      <c r="CC43" s="4">
        <f t="shared" si="109"/>
        <v>39</v>
      </c>
      <c r="CD43" s="4">
        <f t="shared" si="109"/>
        <v>39</v>
      </c>
      <c r="CE43" s="4">
        <f t="shared" si="109"/>
        <v>40</v>
      </c>
      <c r="CF43" s="4">
        <f t="shared" si="109"/>
        <v>40</v>
      </c>
      <c r="CG43" s="4">
        <f t="shared" si="109"/>
        <v>41</v>
      </c>
      <c r="CH43" s="4">
        <f t="shared" si="109"/>
        <v>41</v>
      </c>
    </row>
    <row r="44" spans="1:86" x14ac:dyDescent="0.25">
      <c r="A44" s="3">
        <f ca="1">VLOOKUP(SMALL(B44:B50,1),B44:C50,2,0)</f>
        <v>1</v>
      </c>
      <c r="B44" s="4">
        <f ca="1">RANDBETWEEN(0,100000)</f>
        <v>7282</v>
      </c>
      <c r="C44" s="5">
        <v>1</v>
      </c>
      <c r="D44">
        <f ca="1">D42-SUM(D45:D50)</f>
        <v>0</v>
      </c>
      <c r="E44">
        <f t="shared" ref="E44:AL44" ca="1" si="110">E42-SUM(E45:E50)</f>
        <v>0</v>
      </c>
      <c r="F44">
        <f t="shared" ca="1" si="110"/>
        <v>0</v>
      </c>
      <c r="G44">
        <f t="shared" ca="1" si="110"/>
        <v>0</v>
      </c>
      <c r="H44">
        <f t="shared" ca="1" si="110"/>
        <v>2</v>
      </c>
      <c r="I44">
        <f t="shared" ca="1" si="110"/>
        <v>1</v>
      </c>
      <c r="J44">
        <f t="shared" ca="1" si="110"/>
        <v>0</v>
      </c>
      <c r="K44">
        <f t="shared" ca="1" si="110"/>
        <v>0</v>
      </c>
      <c r="L44">
        <f t="shared" ca="1" si="110"/>
        <v>0</v>
      </c>
      <c r="M44">
        <f t="shared" ca="1" si="110"/>
        <v>0</v>
      </c>
      <c r="N44">
        <f t="shared" ca="1" si="110"/>
        <v>0</v>
      </c>
      <c r="O44">
        <f t="shared" ca="1" si="110"/>
        <v>0</v>
      </c>
      <c r="P44">
        <f t="shared" ca="1" si="110"/>
        <v>0</v>
      </c>
      <c r="Q44">
        <f t="shared" ca="1" si="110"/>
        <v>1</v>
      </c>
      <c r="R44">
        <f t="shared" ca="1" si="110"/>
        <v>0</v>
      </c>
      <c r="S44">
        <f t="shared" ca="1" si="110"/>
        <v>0</v>
      </c>
      <c r="T44">
        <f t="shared" ca="1" si="110"/>
        <v>1</v>
      </c>
      <c r="U44">
        <f t="shared" ca="1" si="110"/>
        <v>1</v>
      </c>
      <c r="V44">
        <f t="shared" ca="1" si="110"/>
        <v>0</v>
      </c>
      <c r="W44">
        <f t="shared" ca="1" si="110"/>
        <v>1</v>
      </c>
      <c r="X44">
        <f t="shared" ca="1" si="110"/>
        <v>0</v>
      </c>
      <c r="Y44">
        <f t="shared" ca="1" si="110"/>
        <v>0</v>
      </c>
      <c r="Z44">
        <f t="shared" ca="1" si="110"/>
        <v>1</v>
      </c>
      <c r="AA44">
        <f t="shared" ca="1" si="110"/>
        <v>0</v>
      </c>
      <c r="AB44">
        <f t="shared" ca="1" si="110"/>
        <v>0</v>
      </c>
      <c r="AC44">
        <f t="shared" ca="1" si="110"/>
        <v>2</v>
      </c>
      <c r="AD44">
        <f t="shared" ca="1" si="110"/>
        <v>4</v>
      </c>
      <c r="AE44">
        <f t="shared" ca="1" si="110"/>
        <v>0</v>
      </c>
      <c r="AF44">
        <f t="shared" ca="1" si="110"/>
        <v>0</v>
      </c>
      <c r="AG44">
        <f t="shared" ca="1" si="110"/>
        <v>6</v>
      </c>
      <c r="AH44">
        <f t="shared" ca="1" si="110"/>
        <v>0</v>
      </c>
      <c r="AI44">
        <f t="shared" ca="1" si="110"/>
        <v>2</v>
      </c>
      <c r="AJ44">
        <f t="shared" ca="1" si="110"/>
        <v>1</v>
      </c>
      <c r="AK44">
        <f t="shared" ca="1" si="110"/>
        <v>0</v>
      </c>
      <c r="AL44">
        <f t="shared" ca="1" si="110"/>
        <v>0</v>
      </c>
      <c r="AM44">
        <f t="shared" ref="AM44:CH44" ca="1" si="111">AM42-SUM(AM45:AM50)</f>
        <v>0</v>
      </c>
      <c r="AN44">
        <f t="shared" ca="1" si="111"/>
        <v>0</v>
      </c>
      <c r="AO44">
        <f t="shared" ca="1" si="111"/>
        <v>4</v>
      </c>
      <c r="AP44">
        <f t="shared" ca="1" si="111"/>
        <v>6</v>
      </c>
      <c r="AQ44">
        <f t="shared" ca="1" si="111"/>
        <v>2</v>
      </c>
      <c r="AR44">
        <f t="shared" ca="1" si="111"/>
        <v>1</v>
      </c>
      <c r="AS44">
        <f t="shared" ca="1" si="111"/>
        <v>1</v>
      </c>
      <c r="AT44">
        <f t="shared" ca="1" si="111"/>
        <v>2</v>
      </c>
      <c r="AU44">
        <f t="shared" ca="1" si="111"/>
        <v>0</v>
      </c>
      <c r="AV44">
        <f t="shared" ca="1" si="111"/>
        <v>0</v>
      </c>
      <c r="AW44">
        <f t="shared" ca="1" si="111"/>
        <v>0</v>
      </c>
      <c r="AX44">
        <f t="shared" ca="1" si="111"/>
        <v>7</v>
      </c>
      <c r="AY44">
        <f t="shared" ca="1" si="111"/>
        <v>4</v>
      </c>
      <c r="AZ44">
        <f t="shared" ca="1" si="111"/>
        <v>2</v>
      </c>
      <c r="BA44">
        <f t="shared" ca="1" si="111"/>
        <v>0</v>
      </c>
      <c r="BB44">
        <f t="shared" ca="1" si="111"/>
        <v>0</v>
      </c>
      <c r="BC44">
        <f t="shared" ca="1" si="111"/>
        <v>4</v>
      </c>
      <c r="BD44">
        <f t="shared" ca="1" si="111"/>
        <v>0</v>
      </c>
      <c r="BE44">
        <f t="shared" ca="1" si="111"/>
        <v>0</v>
      </c>
      <c r="BF44">
        <f t="shared" ca="1" si="111"/>
        <v>7</v>
      </c>
      <c r="BG44">
        <f t="shared" ca="1" si="111"/>
        <v>5</v>
      </c>
      <c r="BH44">
        <f t="shared" ca="1" si="111"/>
        <v>3</v>
      </c>
      <c r="BI44">
        <f t="shared" ca="1" si="111"/>
        <v>0</v>
      </c>
      <c r="BJ44">
        <f t="shared" ca="1" si="111"/>
        <v>2</v>
      </c>
      <c r="BK44">
        <f t="shared" ca="1" si="111"/>
        <v>0</v>
      </c>
      <c r="BL44">
        <f t="shared" ca="1" si="111"/>
        <v>0</v>
      </c>
      <c r="BM44">
        <f t="shared" ca="1" si="111"/>
        <v>0</v>
      </c>
      <c r="BN44">
        <f t="shared" ca="1" si="111"/>
        <v>5</v>
      </c>
      <c r="BO44">
        <f t="shared" ca="1" si="111"/>
        <v>1</v>
      </c>
      <c r="BP44">
        <f t="shared" ca="1" si="111"/>
        <v>3</v>
      </c>
      <c r="BQ44">
        <f t="shared" ca="1" si="111"/>
        <v>0</v>
      </c>
      <c r="BR44">
        <f t="shared" ca="1" si="111"/>
        <v>5</v>
      </c>
      <c r="BS44">
        <f t="shared" ca="1" si="111"/>
        <v>4</v>
      </c>
      <c r="BT44">
        <f t="shared" ca="1" si="111"/>
        <v>0</v>
      </c>
      <c r="BU44">
        <f t="shared" ca="1" si="111"/>
        <v>4</v>
      </c>
      <c r="BV44">
        <f t="shared" ca="1" si="111"/>
        <v>0</v>
      </c>
      <c r="BW44">
        <f t="shared" ca="1" si="111"/>
        <v>5</v>
      </c>
      <c r="BX44">
        <f t="shared" ca="1" si="111"/>
        <v>1</v>
      </c>
      <c r="BY44">
        <f t="shared" ca="1" si="111"/>
        <v>2</v>
      </c>
      <c r="BZ44">
        <f t="shared" ca="1" si="111"/>
        <v>9</v>
      </c>
      <c r="CA44">
        <f t="shared" ca="1" si="111"/>
        <v>2</v>
      </c>
      <c r="CB44">
        <f t="shared" ca="1" si="111"/>
        <v>4</v>
      </c>
      <c r="CC44">
        <f t="shared" ca="1" si="111"/>
        <v>15</v>
      </c>
      <c r="CD44">
        <f t="shared" ca="1" si="111"/>
        <v>1</v>
      </c>
      <c r="CE44">
        <f t="shared" ca="1" si="111"/>
        <v>4</v>
      </c>
      <c r="CF44">
        <f t="shared" ca="1" si="111"/>
        <v>2</v>
      </c>
      <c r="CG44">
        <f t="shared" ca="1" si="111"/>
        <v>3</v>
      </c>
      <c r="CH44">
        <f t="shared" ca="1" si="111"/>
        <v>0</v>
      </c>
    </row>
    <row r="45" spans="1:86" x14ac:dyDescent="0.25">
      <c r="A45" s="3">
        <f ca="1">VLOOKUP(SMALL(B44:B50,2),B44:C50,2,0)</f>
        <v>4</v>
      </c>
      <c r="B45" s="4">
        <f t="shared" ref="B45:B50" ca="1" si="112">RANDBETWEEN(0,100000)</f>
        <v>46292</v>
      </c>
      <c r="C45" s="5">
        <v>2</v>
      </c>
      <c r="D45">
        <f ca="1">MIN(RANDBETWEEN(0,D42),ROUNDUP(D42*2/$C$41,0))</f>
        <v>1</v>
      </c>
      <c r="E45">
        <f t="shared" ref="E45:AL45" ca="1" si="113">MIN(RANDBETWEEN(0,E42),ROUNDUP(E42*2/$C$41,0))</f>
        <v>1</v>
      </c>
      <c r="F45">
        <f t="shared" ca="1" si="113"/>
        <v>1</v>
      </c>
      <c r="G45">
        <f t="shared" ca="1" si="113"/>
        <v>2</v>
      </c>
      <c r="H45">
        <f t="shared" ca="1" si="113"/>
        <v>0</v>
      </c>
      <c r="I45">
        <f t="shared" ca="1" si="113"/>
        <v>2</v>
      </c>
      <c r="J45">
        <f t="shared" ca="1" si="113"/>
        <v>2</v>
      </c>
      <c r="K45">
        <f t="shared" ca="1" si="113"/>
        <v>3</v>
      </c>
      <c r="L45">
        <f t="shared" ca="1" si="113"/>
        <v>3</v>
      </c>
      <c r="M45">
        <f t="shared" ca="1" si="113"/>
        <v>3</v>
      </c>
      <c r="N45">
        <f t="shared" ca="1" si="113"/>
        <v>4</v>
      </c>
      <c r="O45">
        <f t="shared" ca="1" si="113"/>
        <v>4</v>
      </c>
      <c r="P45">
        <f t="shared" ca="1" si="113"/>
        <v>4</v>
      </c>
      <c r="Q45">
        <f t="shared" ca="1" si="113"/>
        <v>4</v>
      </c>
      <c r="R45">
        <f t="shared" ca="1" si="113"/>
        <v>5</v>
      </c>
      <c r="S45">
        <f t="shared" ca="1" si="113"/>
        <v>5</v>
      </c>
      <c r="T45">
        <f t="shared" ca="1" si="113"/>
        <v>1</v>
      </c>
      <c r="U45">
        <f t="shared" ca="1" si="113"/>
        <v>6</v>
      </c>
      <c r="V45">
        <f t="shared" ca="1" si="113"/>
        <v>6</v>
      </c>
      <c r="W45">
        <f t="shared" ca="1" si="113"/>
        <v>6</v>
      </c>
      <c r="X45">
        <f t="shared" ca="1" si="113"/>
        <v>6</v>
      </c>
      <c r="Y45">
        <f t="shared" ca="1" si="113"/>
        <v>7</v>
      </c>
      <c r="Z45">
        <f t="shared" ca="1" si="113"/>
        <v>0</v>
      </c>
      <c r="AA45">
        <f t="shared" ca="1" si="113"/>
        <v>7</v>
      </c>
      <c r="AB45">
        <f t="shared" ca="1" si="113"/>
        <v>8</v>
      </c>
      <c r="AC45">
        <f t="shared" ca="1" si="113"/>
        <v>8</v>
      </c>
      <c r="AD45">
        <f t="shared" ca="1" si="113"/>
        <v>8</v>
      </c>
      <c r="AE45">
        <f t="shared" ca="1" si="113"/>
        <v>8</v>
      </c>
      <c r="AF45">
        <f t="shared" ca="1" si="113"/>
        <v>0</v>
      </c>
      <c r="AG45">
        <f t="shared" ca="1" si="113"/>
        <v>2</v>
      </c>
      <c r="AH45">
        <f t="shared" ca="1" si="113"/>
        <v>9</v>
      </c>
      <c r="AI45">
        <f t="shared" ca="1" si="113"/>
        <v>10</v>
      </c>
      <c r="AJ45">
        <f t="shared" ca="1" si="113"/>
        <v>10</v>
      </c>
      <c r="AK45">
        <f t="shared" ca="1" si="113"/>
        <v>10</v>
      </c>
      <c r="AL45">
        <f t="shared" ca="1" si="113"/>
        <v>10</v>
      </c>
      <c r="AM45">
        <f t="shared" ref="AM45:CH45" ca="1" si="114">MIN(RANDBETWEEN(0,AM42),ROUNDUP(AM42*2/$C$41,0))</f>
        <v>11</v>
      </c>
      <c r="AN45">
        <f t="shared" ca="1" si="114"/>
        <v>11</v>
      </c>
      <c r="AO45">
        <f t="shared" ca="1" si="114"/>
        <v>0</v>
      </c>
      <c r="AP45">
        <f t="shared" ca="1" si="114"/>
        <v>2</v>
      </c>
      <c r="AQ45">
        <f t="shared" ca="1" si="114"/>
        <v>12</v>
      </c>
      <c r="AR45">
        <f t="shared" ca="1" si="114"/>
        <v>12</v>
      </c>
      <c r="AS45">
        <f t="shared" ca="1" si="114"/>
        <v>12</v>
      </c>
      <c r="AT45">
        <f t="shared" ca="1" si="114"/>
        <v>7</v>
      </c>
      <c r="AU45">
        <f t="shared" ca="1" si="114"/>
        <v>12</v>
      </c>
      <c r="AV45">
        <f t="shared" ca="1" si="114"/>
        <v>13</v>
      </c>
      <c r="AW45">
        <f t="shared" ca="1" si="114"/>
        <v>10</v>
      </c>
      <c r="AX45">
        <f t="shared" ca="1" si="114"/>
        <v>11</v>
      </c>
      <c r="AY45">
        <f t="shared" ca="1" si="114"/>
        <v>5</v>
      </c>
      <c r="AZ45">
        <f t="shared" ca="1" si="114"/>
        <v>14</v>
      </c>
      <c r="BA45">
        <f t="shared" ca="1" si="114"/>
        <v>15</v>
      </c>
      <c r="BB45">
        <f t="shared" ca="1" si="114"/>
        <v>15</v>
      </c>
      <c r="BC45">
        <f t="shared" ca="1" si="114"/>
        <v>15</v>
      </c>
      <c r="BD45">
        <f t="shared" ca="1" si="114"/>
        <v>16</v>
      </c>
      <c r="BE45">
        <f t="shared" ca="1" si="114"/>
        <v>11</v>
      </c>
      <c r="BF45">
        <f t="shared" ca="1" si="114"/>
        <v>4</v>
      </c>
      <c r="BG45">
        <f t="shared" ca="1" si="114"/>
        <v>15</v>
      </c>
      <c r="BH45">
        <f t="shared" ca="1" si="114"/>
        <v>14</v>
      </c>
      <c r="BI45">
        <f t="shared" ca="1" si="114"/>
        <v>17</v>
      </c>
      <c r="BJ45">
        <f t="shared" ca="1" si="114"/>
        <v>5</v>
      </c>
      <c r="BK45">
        <f t="shared" ca="1" si="114"/>
        <v>18</v>
      </c>
      <c r="BL45">
        <f t="shared" ca="1" si="114"/>
        <v>18</v>
      </c>
      <c r="BM45">
        <f t="shared" ca="1" si="114"/>
        <v>18</v>
      </c>
      <c r="BN45">
        <f t="shared" ca="1" si="114"/>
        <v>18</v>
      </c>
      <c r="BO45">
        <f t="shared" ca="1" si="114"/>
        <v>19</v>
      </c>
      <c r="BP45">
        <f t="shared" ca="1" si="114"/>
        <v>19</v>
      </c>
      <c r="BQ45">
        <f t="shared" ca="1" si="114"/>
        <v>19</v>
      </c>
      <c r="BR45">
        <f t="shared" ca="1" si="114"/>
        <v>20</v>
      </c>
      <c r="BS45">
        <f t="shared" ca="1" si="114"/>
        <v>20</v>
      </c>
      <c r="BT45">
        <f t="shared" ca="1" si="114"/>
        <v>20</v>
      </c>
      <c r="BU45">
        <f t="shared" ca="1" si="114"/>
        <v>20</v>
      </c>
      <c r="BV45">
        <f t="shared" ca="1" si="114"/>
        <v>21</v>
      </c>
      <c r="BW45">
        <f t="shared" ca="1" si="114"/>
        <v>21</v>
      </c>
      <c r="BX45">
        <f t="shared" ca="1" si="114"/>
        <v>16</v>
      </c>
      <c r="BY45">
        <f t="shared" ca="1" si="114"/>
        <v>22</v>
      </c>
      <c r="BZ45">
        <f t="shared" ca="1" si="114"/>
        <v>5</v>
      </c>
      <c r="CA45">
        <f t="shared" ca="1" si="114"/>
        <v>22</v>
      </c>
      <c r="CB45">
        <f t="shared" ca="1" si="114"/>
        <v>22</v>
      </c>
      <c r="CC45">
        <f t="shared" ca="1" si="114"/>
        <v>23</v>
      </c>
      <c r="CD45">
        <f t="shared" ca="1" si="114"/>
        <v>23</v>
      </c>
      <c r="CE45">
        <f t="shared" ca="1" si="114"/>
        <v>23</v>
      </c>
      <c r="CF45">
        <f t="shared" ca="1" si="114"/>
        <v>14</v>
      </c>
      <c r="CG45">
        <f t="shared" ca="1" si="114"/>
        <v>24</v>
      </c>
      <c r="CH45">
        <f t="shared" ca="1" si="114"/>
        <v>24</v>
      </c>
    </row>
    <row r="46" spans="1:86" x14ac:dyDescent="0.25">
      <c r="A46" s="3">
        <f ca="1">VLOOKUP(SMALL(B44:B50,3),B44:C50,2,0)</f>
        <v>2</v>
      </c>
      <c r="B46" s="4">
        <f t="shared" ca="1" si="112"/>
        <v>80094</v>
      </c>
      <c r="C46" s="5">
        <v>3</v>
      </c>
      <c r="D46">
        <f ca="1">IFERROR(MIN(RANDBETWEEN(0,D42-D45),ROUNDUP(D42*2/$C$41,0)),0)</f>
        <v>0</v>
      </c>
      <c r="E46">
        <f t="shared" ref="E46:AL46" ca="1" si="115">IFERROR(MIN(RANDBETWEEN(0,E42-E45),ROUNDUP(E42*2/$C$41,0)),0)</f>
        <v>1</v>
      </c>
      <c r="F46">
        <f t="shared" ca="1" si="115"/>
        <v>1</v>
      </c>
      <c r="G46">
        <f t="shared" ca="1" si="115"/>
        <v>2</v>
      </c>
      <c r="H46">
        <f t="shared" ca="1" si="115"/>
        <v>2</v>
      </c>
      <c r="I46">
        <f t="shared" ca="1" si="115"/>
        <v>2</v>
      </c>
      <c r="J46">
        <f t="shared" ca="1" si="115"/>
        <v>2</v>
      </c>
      <c r="K46">
        <f t="shared" ca="1" si="115"/>
        <v>3</v>
      </c>
      <c r="L46">
        <f t="shared" ca="1" si="115"/>
        <v>1</v>
      </c>
      <c r="M46">
        <f t="shared" ca="1" si="115"/>
        <v>3</v>
      </c>
      <c r="N46">
        <f t="shared" ca="1" si="115"/>
        <v>4</v>
      </c>
      <c r="O46">
        <f t="shared" ca="1" si="115"/>
        <v>4</v>
      </c>
      <c r="P46">
        <f t="shared" ca="1" si="115"/>
        <v>4</v>
      </c>
      <c r="Q46">
        <f t="shared" ca="1" si="115"/>
        <v>1</v>
      </c>
      <c r="R46">
        <f t="shared" ca="1" si="115"/>
        <v>1</v>
      </c>
      <c r="S46">
        <f t="shared" ca="1" si="115"/>
        <v>5</v>
      </c>
      <c r="T46">
        <f t="shared" ca="1" si="115"/>
        <v>5</v>
      </c>
      <c r="U46">
        <f t="shared" ca="1" si="115"/>
        <v>0</v>
      </c>
      <c r="V46">
        <f t="shared" ca="1" si="115"/>
        <v>4</v>
      </c>
      <c r="W46">
        <f t="shared" ca="1" si="115"/>
        <v>6</v>
      </c>
      <c r="X46">
        <f t="shared" ca="1" si="115"/>
        <v>6</v>
      </c>
      <c r="Y46">
        <f t="shared" ca="1" si="115"/>
        <v>5</v>
      </c>
      <c r="Z46">
        <f t="shared" ca="1" si="115"/>
        <v>1</v>
      </c>
      <c r="AA46">
        <f t="shared" ca="1" si="115"/>
        <v>3</v>
      </c>
      <c r="AB46">
        <f t="shared" ca="1" si="115"/>
        <v>8</v>
      </c>
      <c r="AC46">
        <f t="shared" ca="1" si="115"/>
        <v>8</v>
      </c>
      <c r="AD46">
        <f t="shared" ca="1" si="115"/>
        <v>8</v>
      </c>
      <c r="AE46">
        <f t="shared" ca="1" si="115"/>
        <v>7</v>
      </c>
      <c r="AF46">
        <f t="shared" ca="1" si="115"/>
        <v>5</v>
      </c>
      <c r="AG46">
        <f t="shared" ca="1" si="115"/>
        <v>9</v>
      </c>
      <c r="AH46">
        <f t="shared" ca="1" si="115"/>
        <v>3</v>
      </c>
      <c r="AI46">
        <f t="shared" ca="1" si="115"/>
        <v>9</v>
      </c>
      <c r="AJ46">
        <f t="shared" ca="1" si="115"/>
        <v>10</v>
      </c>
      <c r="AK46">
        <f t="shared" ca="1" si="115"/>
        <v>10</v>
      </c>
      <c r="AL46">
        <f t="shared" ca="1" si="115"/>
        <v>10</v>
      </c>
      <c r="AM46">
        <f t="shared" ref="AM46:CH46" ca="1" si="116">IFERROR(MIN(RANDBETWEEN(0,AM42-AM45),ROUNDUP(AM42*2/$C$41,0)),0)</f>
        <v>11</v>
      </c>
      <c r="AN46">
        <f t="shared" ca="1" si="116"/>
        <v>11</v>
      </c>
      <c r="AO46">
        <f t="shared" ca="1" si="116"/>
        <v>11</v>
      </c>
      <c r="AP46">
        <f t="shared" ca="1" si="116"/>
        <v>12</v>
      </c>
      <c r="AQ46">
        <f t="shared" ca="1" si="116"/>
        <v>12</v>
      </c>
      <c r="AR46">
        <f t="shared" ca="1" si="116"/>
        <v>12</v>
      </c>
      <c r="AS46">
        <f t="shared" ca="1" si="116"/>
        <v>12</v>
      </c>
      <c r="AT46">
        <f t="shared" ca="1" si="116"/>
        <v>13</v>
      </c>
      <c r="AU46">
        <f t="shared" ca="1" si="116"/>
        <v>13</v>
      </c>
      <c r="AV46">
        <f t="shared" ca="1" si="116"/>
        <v>13</v>
      </c>
      <c r="AW46">
        <f t="shared" ca="1" si="116"/>
        <v>6</v>
      </c>
      <c r="AX46">
        <f t="shared" ca="1" si="116"/>
        <v>10</v>
      </c>
      <c r="AY46">
        <f t="shared" ca="1" si="116"/>
        <v>14</v>
      </c>
      <c r="AZ46">
        <f t="shared" ca="1" si="116"/>
        <v>1</v>
      </c>
      <c r="BA46">
        <f t="shared" ca="1" si="116"/>
        <v>9</v>
      </c>
      <c r="BB46">
        <f t="shared" ca="1" si="116"/>
        <v>15</v>
      </c>
      <c r="BC46">
        <f t="shared" ca="1" si="116"/>
        <v>0</v>
      </c>
      <c r="BD46">
        <f t="shared" ca="1" si="116"/>
        <v>16</v>
      </c>
      <c r="BE46">
        <f t="shared" ca="1" si="116"/>
        <v>16</v>
      </c>
      <c r="BF46">
        <f t="shared" ca="1" si="116"/>
        <v>10</v>
      </c>
      <c r="BG46">
        <f t="shared" ca="1" si="116"/>
        <v>6</v>
      </c>
      <c r="BH46">
        <f t="shared" ca="1" si="116"/>
        <v>17</v>
      </c>
      <c r="BI46">
        <f t="shared" ca="1" si="116"/>
        <v>17</v>
      </c>
      <c r="BJ46">
        <f t="shared" ca="1" si="116"/>
        <v>17</v>
      </c>
      <c r="BK46">
        <f t="shared" ca="1" si="116"/>
        <v>18</v>
      </c>
      <c r="BL46">
        <f t="shared" ca="1" si="116"/>
        <v>4</v>
      </c>
      <c r="BM46">
        <f t="shared" ca="1" si="116"/>
        <v>18</v>
      </c>
      <c r="BN46">
        <f t="shared" ca="1" si="116"/>
        <v>18</v>
      </c>
      <c r="BO46">
        <f t="shared" ca="1" si="116"/>
        <v>19</v>
      </c>
      <c r="BP46">
        <f t="shared" ca="1" si="116"/>
        <v>0</v>
      </c>
      <c r="BQ46">
        <f t="shared" ca="1" si="116"/>
        <v>19</v>
      </c>
      <c r="BR46">
        <f t="shared" ca="1" si="116"/>
        <v>20</v>
      </c>
      <c r="BS46">
        <f t="shared" ca="1" si="116"/>
        <v>20</v>
      </c>
      <c r="BT46">
        <f t="shared" ca="1" si="116"/>
        <v>3</v>
      </c>
      <c r="BU46">
        <f t="shared" ca="1" si="116"/>
        <v>20</v>
      </c>
      <c r="BV46">
        <f t="shared" ca="1" si="116"/>
        <v>21</v>
      </c>
      <c r="BW46">
        <f t="shared" ca="1" si="116"/>
        <v>8</v>
      </c>
      <c r="BX46">
        <f t="shared" ca="1" si="116"/>
        <v>21</v>
      </c>
      <c r="BY46">
        <f t="shared" ca="1" si="116"/>
        <v>22</v>
      </c>
      <c r="BZ46">
        <f t="shared" ca="1" si="116"/>
        <v>14</v>
      </c>
      <c r="CA46">
        <f t="shared" ca="1" si="116"/>
        <v>6</v>
      </c>
      <c r="CB46">
        <f t="shared" ca="1" si="116"/>
        <v>20</v>
      </c>
      <c r="CC46">
        <f t="shared" ca="1" si="116"/>
        <v>3</v>
      </c>
      <c r="CD46">
        <f t="shared" ca="1" si="116"/>
        <v>23</v>
      </c>
      <c r="CE46">
        <f t="shared" ca="1" si="116"/>
        <v>23</v>
      </c>
      <c r="CF46">
        <f t="shared" ca="1" si="116"/>
        <v>24</v>
      </c>
      <c r="CG46">
        <f t="shared" ca="1" si="116"/>
        <v>17</v>
      </c>
      <c r="CH46">
        <f t="shared" ca="1" si="116"/>
        <v>24</v>
      </c>
    </row>
    <row r="47" spans="1:86" x14ac:dyDescent="0.25">
      <c r="A47" s="3">
        <f ca="1">VLOOKUP(SMALL(B44:B50,4),B44:C50,2,0)</f>
        <v>6</v>
      </c>
      <c r="B47" s="4">
        <f t="shared" ca="1" si="112"/>
        <v>33402</v>
      </c>
      <c r="C47" s="5">
        <v>4</v>
      </c>
      <c r="D47">
        <f ca="1">IFERROR(MIN(RANDBETWEEN(0,D42-SUM(D45:D46)),ROUNDUP(D42*2/$C$41,0)),0)</f>
        <v>0</v>
      </c>
      <c r="E47">
        <f t="shared" ref="E47:AL47" ca="1" si="117">IFERROR(MIN(RANDBETWEEN(0,E42-SUM(E45:E46)),ROUNDUP(E42*2/$C$41,0)),0)</f>
        <v>0</v>
      </c>
      <c r="F47">
        <f t="shared" ca="1" si="117"/>
        <v>1</v>
      </c>
      <c r="G47">
        <f t="shared" ca="1" si="117"/>
        <v>0</v>
      </c>
      <c r="H47">
        <f t="shared" ca="1" si="117"/>
        <v>0</v>
      </c>
      <c r="I47">
        <f t="shared" ca="1" si="117"/>
        <v>0</v>
      </c>
      <c r="J47">
        <f t="shared" ca="1" si="117"/>
        <v>1</v>
      </c>
      <c r="K47">
        <f t="shared" ca="1" si="117"/>
        <v>1</v>
      </c>
      <c r="L47">
        <f t="shared" ca="1" si="117"/>
        <v>3</v>
      </c>
      <c r="M47">
        <f t="shared" ca="1" si="117"/>
        <v>1</v>
      </c>
      <c r="N47">
        <f t="shared" ca="1" si="117"/>
        <v>2</v>
      </c>
      <c r="O47">
        <f t="shared" ca="1" si="117"/>
        <v>1</v>
      </c>
      <c r="P47">
        <f t="shared" ca="1" si="117"/>
        <v>4</v>
      </c>
      <c r="Q47">
        <f t="shared" ca="1" si="117"/>
        <v>2</v>
      </c>
      <c r="R47">
        <f t="shared" ca="1" si="117"/>
        <v>5</v>
      </c>
      <c r="S47">
        <f t="shared" ca="1" si="117"/>
        <v>5</v>
      </c>
      <c r="T47">
        <f t="shared" ca="1" si="117"/>
        <v>5</v>
      </c>
      <c r="U47">
        <f t="shared" ca="1" si="117"/>
        <v>5</v>
      </c>
      <c r="V47">
        <f t="shared" ca="1" si="117"/>
        <v>2</v>
      </c>
      <c r="W47">
        <f t="shared" ca="1" si="117"/>
        <v>5</v>
      </c>
      <c r="X47">
        <f t="shared" ca="1" si="117"/>
        <v>6</v>
      </c>
      <c r="Y47">
        <f t="shared" ca="1" si="117"/>
        <v>6</v>
      </c>
      <c r="Z47">
        <f t="shared" ca="1" si="117"/>
        <v>7</v>
      </c>
      <c r="AA47">
        <f t="shared" ca="1" si="117"/>
        <v>7</v>
      </c>
      <c r="AB47">
        <f t="shared" ca="1" si="117"/>
        <v>5</v>
      </c>
      <c r="AC47">
        <f t="shared" ca="1" si="117"/>
        <v>5</v>
      </c>
      <c r="AD47">
        <f t="shared" ca="1" si="117"/>
        <v>1</v>
      </c>
      <c r="AE47">
        <f t="shared" ca="1" si="117"/>
        <v>8</v>
      </c>
      <c r="AF47">
        <f t="shared" ca="1" si="117"/>
        <v>9</v>
      </c>
      <c r="AG47">
        <f t="shared" ca="1" si="117"/>
        <v>3</v>
      </c>
      <c r="AH47">
        <f t="shared" ca="1" si="117"/>
        <v>7</v>
      </c>
      <c r="AI47">
        <f t="shared" ca="1" si="117"/>
        <v>7</v>
      </c>
      <c r="AJ47">
        <f t="shared" ca="1" si="117"/>
        <v>9</v>
      </c>
      <c r="AK47">
        <f t="shared" ca="1" si="117"/>
        <v>5</v>
      </c>
      <c r="AL47">
        <f t="shared" ca="1" si="117"/>
        <v>2</v>
      </c>
      <c r="AM47">
        <f t="shared" ref="AM47:CH47" ca="1" si="118">IFERROR(MIN(RANDBETWEEN(0,AM42-SUM(AM45:AM46)),ROUNDUP(AM42*2/$C$41,0)),0)</f>
        <v>1</v>
      </c>
      <c r="AN47">
        <f t="shared" ca="1" si="118"/>
        <v>1</v>
      </c>
      <c r="AO47">
        <f t="shared" ca="1" si="118"/>
        <v>11</v>
      </c>
      <c r="AP47">
        <f t="shared" ca="1" si="118"/>
        <v>3</v>
      </c>
      <c r="AQ47">
        <f t="shared" ca="1" si="118"/>
        <v>8</v>
      </c>
      <c r="AR47">
        <f t="shared" ca="1" si="118"/>
        <v>12</v>
      </c>
      <c r="AS47">
        <f t="shared" ca="1" si="118"/>
        <v>12</v>
      </c>
      <c r="AT47">
        <f t="shared" ca="1" si="118"/>
        <v>10</v>
      </c>
      <c r="AU47">
        <f t="shared" ca="1" si="118"/>
        <v>13</v>
      </c>
      <c r="AV47">
        <f t="shared" ca="1" si="118"/>
        <v>13</v>
      </c>
      <c r="AW47">
        <f t="shared" ca="1" si="118"/>
        <v>14</v>
      </c>
      <c r="AX47">
        <f t="shared" ca="1" si="118"/>
        <v>9</v>
      </c>
      <c r="AY47">
        <f t="shared" ca="1" si="118"/>
        <v>9</v>
      </c>
      <c r="AZ47">
        <f t="shared" ca="1" si="118"/>
        <v>9</v>
      </c>
      <c r="BA47">
        <f t="shared" ca="1" si="118"/>
        <v>5</v>
      </c>
      <c r="BB47">
        <f t="shared" ca="1" si="118"/>
        <v>14</v>
      </c>
      <c r="BC47">
        <f t="shared" ca="1" si="118"/>
        <v>14</v>
      </c>
      <c r="BD47">
        <f t="shared" ca="1" si="118"/>
        <v>14</v>
      </c>
      <c r="BE47">
        <f t="shared" ca="1" si="118"/>
        <v>15</v>
      </c>
      <c r="BF47">
        <f t="shared" ca="1" si="118"/>
        <v>16</v>
      </c>
      <c r="BG47">
        <f t="shared" ca="1" si="118"/>
        <v>9</v>
      </c>
      <c r="BH47">
        <f t="shared" ca="1" si="118"/>
        <v>16</v>
      </c>
      <c r="BI47">
        <f t="shared" ca="1" si="118"/>
        <v>15</v>
      </c>
      <c r="BJ47">
        <f t="shared" ca="1" si="118"/>
        <v>17</v>
      </c>
      <c r="BK47">
        <f t="shared" ca="1" si="118"/>
        <v>15</v>
      </c>
      <c r="BL47">
        <f t="shared" ca="1" si="118"/>
        <v>16</v>
      </c>
      <c r="BM47">
        <f t="shared" ca="1" si="118"/>
        <v>18</v>
      </c>
      <c r="BN47">
        <f t="shared" ca="1" si="118"/>
        <v>0</v>
      </c>
      <c r="BO47">
        <f t="shared" ca="1" si="118"/>
        <v>10</v>
      </c>
      <c r="BP47">
        <f t="shared" ca="1" si="118"/>
        <v>19</v>
      </c>
      <c r="BQ47">
        <f t="shared" ca="1" si="118"/>
        <v>16</v>
      </c>
      <c r="BR47">
        <f t="shared" ca="1" si="118"/>
        <v>1</v>
      </c>
      <c r="BS47">
        <f t="shared" ca="1" si="118"/>
        <v>20</v>
      </c>
      <c r="BT47">
        <f t="shared" ca="1" si="118"/>
        <v>20</v>
      </c>
      <c r="BU47">
        <f t="shared" ca="1" si="118"/>
        <v>20</v>
      </c>
      <c r="BV47">
        <f t="shared" ca="1" si="118"/>
        <v>21</v>
      </c>
      <c r="BW47">
        <f t="shared" ca="1" si="118"/>
        <v>11</v>
      </c>
      <c r="BX47">
        <f t="shared" ca="1" si="118"/>
        <v>9</v>
      </c>
      <c r="BY47">
        <f t="shared" ca="1" si="118"/>
        <v>10</v>
      </c>
      <c r="BZ47">
        <f t="shared" ca="1" si="118"/>
        <v>22</v>
      </c>
      <c r="CA47">
        <f t="shared" ca="1" si="118"/>
        <v>22</v>
      </c>
      <c r="CB47">
        <f t="shared" ca="1" si="118"/>
        <v>22</v>
      </c>
      <c r="CC47">
        <f t="shared" ca="1" si="118"/>
        <v>2</v>
      </c>
      <c r="CD47">
        <f t="shared" ca="1" si="118"/>
        <v>2</v>
      </c>
      <c r="CE47">
        <f t="shared" ca="1" si="118"/>
        <v>10</v>
      </c>
      <c r="CF47">
        <f t="shared" ca="1" si="118"/>
        <v>2</v>
      </c>
      <c r="CG47">
        <f t="shared" ca="1" si="118"/>
        <v>15</v>
      </c>
      <c r="CH47">
        <f t="shared" ca="1" si="118"/>
        <v>24</v>
      </c>
    </row>
    <row r="48" spans="1:86" x14ac:dyDescent="0.25">
      <c r="A48" s="3">
        <f ca="1">VLOOKUP(SMALL(B44:B50,5),B44:C50,2,0)</f>
        <v>5</v>
      </c>
      <c r="B48" s="4">
        <f t="shared" ca="1" si="112"/>
        <v>76303</v>
      </c>
      <c r="C48" s="5">
        <v>5</v>
      </c>
      <c r="D48">
        <f ca="1">IFERROR(MIN(RANDBETWEEN(0,D42-SUM(D45:D47)),ROUNDUP(D42*2/$C$41,0)),0)</f>
        <v>0</v>
      </c>
      <c r="E48">
        <f t="shared" ref="E48:AL48" ca="1" si="119">IFERROR(MIN(RANDBETWEEN(0,E42-SUM(E45:E47)),ROUNDUP(E42*2/$C$41,0)),0)</f>
        <v>0</v>
      </c>
      <c r="F48">
        <f t="shared" ca="1" si="119"/>
        <v>0</v>
      </c>
      <c r="G48">
        <f t="shared" ca="1" si="119"/>
        <v>0</v>
      </c>
      <c r="H48">
        <f t="shared" ca="1" si="119"/>
        <v>0</v>
      </c>
      <c r="I48">
        <f t="shared" ca="1" si="119"/>
        <v>1</v>
      </c>
      <c r="J48">
        <f t="shared" ca="1" si="119"/>
        <v>0</v>
      </c>
      <c r="K48">
        <f t="shared" ca="1" si="119"/>
        <v>1</v>
      </c>
      <c r="L48">
        <f t="shared" ca="1" si="119"/>
        <v>0</v>
      </c>
      <c r="M48">
        <f t="shared" ca="1" si="119"/>
        <v>2</v>
      </c>
      <c r="N48">
        <f t="shared" ca="1" si="119"/>
        <v>1</v>
      </c>
      <c r="O48">
        <f t="shared" ca="1" si="119"/>
        <v>0</v>
      </c>
      <c r="P48">
        <f t="shared" ca="1" si="119"/>
        <v>1</v>
      </c>
      <c r="Q48">
        <f t="shared" ca="1" si="119"/>
        <v>3</v>
      </c>
      <c r="R48">
        <f t="shared" ca="1" si="119"/>
        <v>2</v>
      </c>
      <c r="S48">
        <f t="shared" ca="1" si="119"/>
        <v>1</v>
      </c>
      <c r="T48">
        <f t="shared" ca="1" si="119"/>
        <v>5</v>
      </c>
      <c r="U48">
        <f t="shared" ca="1" si="119"/>
        <v>6</v>
      </c>
      <c r="V48">
        <f t="shared" ca="1" si="119"/>
        <v>3</v>
      </c>
      <c r="W48">
        <f t="shared" ca="1" si="119"/>
        <v>1</v>
      </c>
      <c r="X48">
        <f t="shared" ca="1" si="119"/>
        <v>0</v>
      </c>
      <c r="Y48">
        <f t="shared" ca="1" si="119"/>
        <v>4</v>
      </c>
      <c r="Z48">
        <f t="shared" ca="1" si="119"/>
        <v>2</v>
      </c>
      <c r="AA48">
        <f t="shared" ca="1" si="119"/>
        <v>5</v>
      </c>
      <c r="AB48">
        <f t="shared" ca="1" si="119"/>
        <v>1</v>
      </c>
      <c r="AC48">
        <f t="shared" ca="1" si="119"/>
        <v>2</v>
      </c>
      <c r="AD48">
        <f t="shared" ca="1" si="119"/>
        <v>1</v>
      </c>
      <c r="AE48">
        <f t="shared" ca="1" si="119"/>
        <v>1</v>
      </c>
      <c r="AF48">
        <f t="shared" ca="1" si="119"/>
        <v>9</v>
      </c>
      <c r="AG48">
        <f t="shared" ca="1" si="119"/>
        <v>3</v>
      </c>
      <c r="AH48">
        <f t="shared" ca="1" si="119"/>
        <v>9</v>
      </c>
      <c r="AI48">
        <f t="shared" ca="1" si="119"/>
        <v>4</v>
      </c>
      <c r="AJ48">
        <f t="shared" ca="1" si="119"/>
        <v>1</v>
      </c>
      <c r="AK48">
        <f t="shared" ca="1" si="119"/>
        <v>5</v>
      </c>
      <c r="AL48">
        <f t="shared" ca="1" si="119"/>
        <v>10</v>
      </c>
      <c r="AM48">
        <f t="shared" ref="AM48:CH48" ca="1" si="120">IFERROR(MIN(RANDBETWEEN(0,AM42-SUM(AM45:AM47)),ROUNDUP(AM42*2/$C$41,0)),0)</f>
        <v>10</v>
      </c>
      <c r="AN48">
        <f t="shared" ca="1" si="120"/>
        <v>8</v>
      </c>
      <c r="AO48">
        <f t="shared" ca="1" si="120"/>
        <v>2</v>
      </c>
      <c r="AP48">
        <f t="shared" ca="1" si="120"/>
        <v>4</v>
      </c>
      <c r="AQ48">
        <f t="shared" ca="1" si="120"/>
        <v>4</v>
      </c>
      <c r="AR48">
        <f t="shared" ca="1" si="120"/>
        <v>2</v>
      </c>
      <c r="AS48">
        <f t="shared" ca="1" si="120"/>
        <v>0</v>
      </c>
      <c r="AT48">
        <f t="shared" ca="1" si="120"/>
        <v>3</v>
      </c>
      <c r="AU48">
        <f t="shared" ca="1" si="120"/>
        <v>0</v>
      </c>
      <c r="AV48">
        <f t="shared" ca="1" si="120"/>
        <v>5</v>
      </c>
      <c r="AW48">
        <f t="shared" ca="1" si="120"/>
        <v>12</v>
      </c>
      <c r="AX48">
        <f t="shared" ca="1" si="120"/>
        <v>5</v>
      </c>
      <c r="AY48">
        <f t="shared" ca="1" si="120"/>
        <v>12</v>
      </c>
      <c r="AZ48">
        <f t="shared" ca="1" si="120"/>
        <v>13</v>
      </c>
      <c r="BA48">
        <f t="shared" ca="1" si="120"/>
        <v>8</v>
      </c>
      <c r="BB48">
        <f t="shared" ca="1" si="120"/>
        <v>7</v>
      </c>
      <c r="BC48">
        <f t="shared" ca="1" si="120"/>
        <v>15</v>
      </c>
      <c r="BD48">
        <f t="shared" ca="1" si="120"/>
        <v>2</v>
      </c>
      <c r="BE48">
        <f t="shared" ca="1" si="120"/>
        <v>10</v>
      </c>
      <c r="BF48">
        <f t="shared" ca="1" si="120"/>
        <v>16</v>
      </c>
      <c r="BG48">
        <f t="shared" ca="1" si="120"/>
        <v>8</v>
      </c>
      <c r="BH48">
        <f t="shared" ca="1" si="120"/>
        <v>5</v>
      </c>
      <c r="BI48">
        <f t="shared" ca="1" si="120"/>
        <v>1</v>
      </c>
      <c r="BJ48">
        <f t="shared" ca="1" si="120"/>
        <v>6</v>
      </c>
      <c r="BK48">
        <f t="shared" ca="1" si="120"/>
        <v>8</v>
      </c>
      <c r="BL48">
        <f t="shared" ca="1" si="120"/>
        <v>16</v>
      </c>
      <c r="BM48">
        <f t="shared" ca="1" si="120"/>
        <v>5</v>
      </c>
      <c r="BN48">
        <f t="shared" ca="1" si="120"/>
        <v>18</v>
      </c>
      <c r="BO48">
        <f t="shared" ca="1" si="120"/>
        <v>8</v>
      </c>
      <c r="BP48">
        <f t="shared" ca="1" si="120"/>
        <v>19</v>
      </c>
      <c r="BQ48">
        <f t="shared" ca="1" si="120"/>
        <v>11</v>
      </c>
      <c r="BR48">
        <f t="shared" ca="1" si="120"/>
        <v>12</v>
      </c>
      <c r="BS48">
        <f t="shared" ca="1" si="120"/>
        <v>2</v>
      </c>
      <c r="BT48">
        <f t="shared" ca="1" si="120"/>
        <v>19</v>
      </c>
      <c r="BU48">
        <f t="shared" ca="1" si="120"/>
        <v>5</v>
      </c>
      <c r="BV48">
        <f t="shared" ca="1" si="120"/>
        <v>4</v>
      </c>
      <c r="BW48">
        <f t="shared" ca="1" si="120"/>
        <v>21</v>
      </c>
      <c r="BX48">
        <f t="shared" ca="1" si="120"/>
        <v>7</v>
      </c>
      <c r="BY48">
        <f t="shared" ca="1" si="120"/>
        <v>6</v>
      </c>
      <c r="BZ48">
        <f t="shared" ca="1" si="120"/>
        <v>22</v>
      </c>
      <c r="CA48">
        <f t="shared" ca="1" si="120"/>
        <v>8</v>
      </c>
      <c r="CB48">
        <f t="shared" ca="1" si="120"/>
        <v>8</v>
      </c>
      <c r="CC48">
        <f t="shared" ca="1" si="120"/>
        <v>23</v>
      </c>
      <c r="CD48">
        <f t="shared" ca="1" si="120"/>
        <v>19</v>
      </c>
      <c r="CE48">
        <f t="shared" ca="1" si="120"/>
        <v>2</v>
      </c>
      <c r="CF48">
        <f t="shared" ca="1" si="120"/>
        <v>1</v>
      </c>
      <c r="CG48">
        <f t="shared" ca="1" si="120"/>
        <v>16</v>
      </c>
      <c r="CH48">
        <f t="shared" ca="1" si="120"/>
        <v>5</v>
      </c>
    </row>
    <row r="49" spans="1:86" x14ac:dyDescent="0.25">
      <c r="A49" s="3">
        <f ca="1">VLOOKUP(SMALL(B44:B50,6),B44:C50,2,0)</f>
        <v>7</v>
      </c>
      <c r="B49" s="4">
        <f t="shared" ca="1" si="112"/>
        <v>70954</v>
      </c>
      <c r="C49" s="5">
        <v>6</v>
      </c>
      <c r="D49">
        <f ca="1">IFERROR(MIN(RANDBETWEEN(0,D42-SUM(D45:D48)),ROUNDUP(D42*2/$C$41,0)),0)</f>
        <v>0</v>
      </c>
      <c r="E49">
        <f t="shared" ref="E49:AL49" ca="1" si="121">IFERROR(MIN(RANDBETWEEN(0,E42-SUM(E45:E48)),ROUNDUP(E42*2/$C$41,0)),0)</f>
        <v>0</v>
      </c>
      <c r="F49">
        <f t="shared" ca="1" si="121"/>
        <v>0</v>
      </c>
      <c r="G49">
        <f t="shared" ca="1" si="121"/>
        <v>0</v>
      </c>
      <c r="H49">
        <f t="shared" ca="1" si="121"/>
        <v>1</v>
      </c>
      <c r="I49">
        <f t="shared" ca="1" si="121"/>
        <v>0</v>
      </c>
      <c r="J49">
        <f t="shared" ca="1" si="121"/>
        <v>2</v>
      </c>
      <c r="K49">
        <f t="shared" ca="1" si="121"/>
        <v>0</v>
      </c>
      <c r="L49">
        <f t="shared" ca="1" si="121"/>
        <v>0</v>
      </c>
      <c r="M49">
        <f t="shared" ca="1" si="121"/>
        <v>0</v>
      </c>
      <c r="N49">
        <f t="shared" ca="1" si="121"/>
        <v>0</v>
      </c>
      <c r="O49">
        <f t="shared" ca="1" si="121"/>
        <v>3</v>
      </c>
      <c r="P49">
        <f t="shared" ca="1" si="121"/>
        <v>0</v>
      </c>
      <c r="Q49">
        <f t="shared" ca="1" si="121"/>
        <v>2</v>
      </c>
      <c r="R49">
        <f t="shared" ca="1" si="121"/>
        <v>2</v>
      </c>
      <c r="S49">
        <f t="shared" ca="1" si="121"/>
        <v>0</v>
      </c>
      <c r="T49">
        <f t="shared" ca="1" si="121"/>
        <v>0</v>
      </c>
      <c r="U49">
        <f t="shared" ca="1" si="121"/>
        <v>0</v>
      </c>
      <c r="V49">
        <f t="shared" ca="1" si="121"/>
        <v>4</v>
      </c>
      <c r="W49">
        <f t="shared" ca="1" si="121"/>
        <v>1</v>
      </c>
      <c r="X49">
        <f t="shared" ca="1" si="121"/>
        <v>3</v>
      </c>
      <c r="Y49">
        <f t="shared" ca="1" si="121"/>
        <v>0</v>
      </c>
      <c r="Z49">
        <f t="shared" ca="1" si="121"/>
        <v>7</v>
      </c>
      <c r="AA49">
        <f t="shared" ca="1" si="121"/>
        <v>2</v>
      </c>
      <c r="AB49">
        <f t="shared" ca="1" si="121"/>
        <v>3</v>
      </c>
      <c r="AC49">
        <f t="shared" ca="1" si="121"/>
        <v>1</v>
      </c>
      <c r="AD49">
        <f t="shared" ca="1" si="121"/>
        <v>4</v>
      </c>
      <c r="AE49">
        <f t="shared" ca="1" si="121"/>
        <v>4</v>
      </c>
      <c r="AF49">
        <f t="shared" ca="1" si="121"/>
        <v>3</v>
      </c>
      <c r="AG49">
        <f t="shared" ca="1" si="121"/>
        <v>5</v>
      </c>
      <c r="AH49">
        <f t="shared" ca="1" si="121"/>
        <v>3</v>
      </c>
      <c r="AI49">
        <f t="shared" ca="1" si="121"/>
        <v>0</v>
      </c>
      <c r="AJ49">
        <f t="shared" ca="1" si="121"/>
        <v>1</v>
      </c>
      <c r="AK49">
        <f t="shared" ca="1" si="121"/>
        <v>4</v>
      </c>
      <c r="AL49">
        <f t="shared" ca="1" si="121"/>
        <v>2</v>
      </c>
      <c r="AM49">
        <f t="shared" ref="AM49:CH49" ca="1" si="122">IFERROR(MIN(RANDBETWEEN(0,AM42-SUM(AM45:AM48)),ROUNDUP(AM42*2/$C$41,0)),0)</f>
        <v>1</v>
      </c>
      <c r="AN49">
        <f t="shared" ca="1" si="122"/>
        <v>6</v>
      </c>
      <c r="AO49">
        <f t="shared" ca="1" si="122"/>
        <v>9</v>
      </c>
      <c r="AP49">
        <f t="shared" ca="1" si="122"/>
        <v>12</v>
      </c>
      <c r="AQ49">
        <f t="shared" ca="1" si="122"/>
        <v>0</v>
      </c>
      <c r="AR49">
        <f t="shared" ca="1" si="122"/>
        <v>0</v>
      </c>
      <c r="AS49">
        <f t="shared" ca="1" si="122"/>
        <v>2</v>
      </c>
      <c r="AT49">
        <f t="shared" ca="1" si="122"/>
        <v>3</v>
      </c>
      <c r="AU49">
        <f t="shared" ca="1" si="122"/>
        <v>5</v>
      </c>
      <c r="AV49">
        <f t="shared" ca="1" si="122"/>
        <v>0</v>
      </c>
      <c r="AW49">
        <f t="shared" ca="1" si="122"/>
        <v>4</v>
      </c>
      <c r="AX49">
        <f t="shared" ca="1" si="122"/>
        <v>0</v>
      </c>
      <c r="AY49">
        <f t="shared" ca="1" si="122"/>
        <v>3</v>
      </c>
      <c r="AZ49">
        <f t="shared" ca="1" si="122"/>
        <v>1</v>
      </c>
      <c r="BA49">
        <f t="shared" ca="1" si="122"/>
        <v>10</v>
      </c>
      <c r="BB49">
        <f t="shared" ca="1" si="122"/>
        <v>0</v>
      </c>
      <c r="BC49">
        <f t="shared" ca="1" si="122"/>
        <v>1</v>
      </c>
      <c r="BD49">
        <f t="shared" ca="1" si="122"/>
        <v>1</v>
      </c>
      <c r="BE49">
        <f t="shared" ca="1" si="122"/>
        <v>1</v>
      </c>
      <c r="BF49">
        <f t="shared" ca="1" si="122"/>
        <v>2</v>
      </c>
      <c r="BG49">
        <f t="shared" ca="1" si="122"/>
        <v>1</v>
      </c>
      <c r="BH49">
        <f t="shared" ca="1" si="122"/>
        <v>2</v>
      </c>
      <c r="BI49">
        <f t="shared" ca="1" si="122"/>
        <v>7</v>
      </c>
      <c r="BJ49">
        <f t="shared" ca="1" si="122"/>
        <v>2</v>
      </c>
      <c r="BK49">
        <f t="shared" ca="1" si="122"/>
        <v>1</v>
      </c>
      <c r="BL49">
        <f t="shared" ca="1" si="122"/>
        <v>2</v>
      </c>
      <c r="BM49">
        <f t="shared" ca="1" si="122"/>
        <v>2</v>
      </c>
      <c r="BN49">
        <f t="shared" ca="1" si="122"/>
        <v>4</v>
      </c>
      <c r="BO49">
        <f t="shared" ca="1" si="122"/>
        <v>6</v>
      </c>
      <c r="BP49">
        <f t="shared" ca="1" si="122"/>
        <v>2</v>
      </c>
      <c r="BQ49">
        <f t="shared" ca="1" si="122"/>
        <v>1</v>
      </c>
      <c r="BR49">
        <f t="shared" ca="1" si="122"/>
        <v>6</v>
      </c>
      <c r="BS49">
        <f t="shared" ca="1" si="122"/>
        <v>2</v>
      </c>
      <c r="BT49">
        <f t="shared" ca="1" si="122"/>
        <v>7</v>
      </c>
      <c r="BU49">
        <f t="shared" ca="1" si="122"/>
        <v>1</v>
      </c>
      <c r="BV49">
        <f t="shared" ca="1" si="122"/>
        <v>0</v>
      </c>
      <c r="BW49">
        <f t="shared" ca="1" si="122"/>
        <v>5</v>
      </c>
      <c r="BX49">
        <f t="shared" ca="1" si="122"/>
        <v>19</v>
      </c>
      <c r="BY49">
        <f t="shared" ca="1" si="122"/>
        <v>4</v>
      </c>
      <c r="BZ49">
        <f t="shared" ca="1" si="122"/>
        <v>2</v>
      </c>
      <c r="CA49">
        <f t="shared" ca="1" si="122"/>
        <v>9</v>
      </c>
      <c r="CB49">
        <f t="shared" ca="1" si="122"/>
        <v>1</v>
      </c>
      <c r="CC49">
        <f t="shared" ca="1" si="122"/>
        <v>4</v>
      </c>
      <c r="CD49">
        <f t="shared" ca="1" si="122"/>
        <v>7</v>
      </c>
      <c r="CE49">
        <f t="shared" ca="1" si="122"/>
        <v>14</v>
      </c>
      <c r="CF49">
        <f t="shared" ca="1" si="122"/>
        <v>24</v>
      </c>
      <c r="CG49">
        <f t="shared" ca="1" si="122"/>
        <v>0</v>
      </c>
      <c r="CH49">
        <f t="shared" ca="1" si="122"/>
        <v>2</v>
      </c>
    </row>
    <row r="50" spans="1:86" x14ac:dyDescent="0.25">
      <c r="A50" s="3">
        <f ca="1">VLOOKUP(SMALL(B44:B50,7),B44:C50,2,0)</f>
        <v>3</v>
      </c>
      <c r="B50" s="4">
        <f t="shared" ca="1" si="112"/>
        <v>77234</v>
      </c>
      <c r="C50" s="5">
        <v>7</v>
      </c>
      <c r="D50">
        <f ca="1">IFERROR(MIN(RANDBETWEEN(0,D42-SUM(D45:D49)),ROUNDUP(D42*2/$C$41,0)),0)</f>
        <v>0</v>
      </c>
      <c r="E50">
        <f t="shared" ref="E50:AL50" ca="1" si="123">IFERROR(MIN(RANDBETWEEN(0,E42-SUM(E45:E49)),ROUNDUP(E42*2/$C$41,0)),0)</f>
        <v>0</v>
      </c>
      <c r="F50">
        <f t="shared" ca="1" si="123"/>
        <v>0</v>
      </c>
      <c r="G50">
        <f t="shared" ca="1" si="123"/>
        <v>0</v>
      </c>
      <c r="H50">
        <f t="shared" ca="1" si="123"/>
        <v>0</v>
      </c>
      <c r="I50">
        <f t="shared" ca="1" si="123"/>
        <v>0</v>
      </c>
      <c r="J50">
        <f t="shared" ca="1" si="123"/>
        <v>0</v>
      </c>
      <c r="K50">
        <f t="shared" ca="1" si="123"/>
        <v>0</v>
      </c>
      <c r="L50">
        <f t="shared" ca="1" si="123"/>
        <v>2</v>
      </c>
      <c r="M50">
        <f t="shared" ca="1" si="123"/>
        <v>1</v>
      </c>
      <c r="N50">
        <f t="shared" ca="1" si="123"/>
        <v>0</v>
      </c>
      <c r="O50">
        <f t="shared" ca="1" si="123"/>
        <v>0</v>
      </c>
      <c r="P50">
        <f t="shared" ca="1" si="123"/>
        <v>0</v>
      </c>
      <c r="Q50">
        <f t="shared" ca="1" si="123"/>
        <v>1</v>
      </c>
      <c r="R50">
        <f t="shared" ca="1" si="123"/>
        <v>0</v>
      </c>
      <c r="S50">
        <f t="shared" ca="1" si="123"/>
        <v>0</v>
      </c>
      <c r="T50">
        <f t="shared" ca="1" si="123"/>
        <v>0</v>
      </c>
      <c r="U50">
        <f t="shared" ca="1" si="123"/>
        <v>0</v>
      </c>
      <c r="V50">
        <f t="shared" ca="1" si="123"/>
        <v>0</v>
      </c>
      <c r="W50">
        <f t="shared" ca="1" si="123"/>
        <v>0</v>
      </c>
      <c r="X50">
        <f t="shared" ca="1" si="123"/>
        <v>0</v>
      </c>
      <c r="Y50">
        <f t="shared" ca="1" si="123"/>
        <v>0</v>
      </c>
      <c r="Z50">
        <f t="shared" ca="1" si="123"/>
        <v>5</v>
      </c>
      <c r="AA50">
        <f t="shared" ca="1" si="123"/>
        <v>0</v>
      </c>
      <c r="AB50">
        <f t="shared" ca="1" si="123"/>
        <v>0</v>
      </c>
      <c r="AC50">
        <f t="shared" ca="1" si="123"/>
        <v>0</v>
      </c>
      <c r="AD50">
        <f t="shared" ca="1" si="123"/>
        <v>1</v>
      </c>
      <c r="AE50">
        <f t="shared" ca="1" si="123"/>
        <v>0</v>
      </c>
      <c r="AF50">
        <f t="shared" ca="1" si="123"/>
        <v>3</v>
      </c>
      <c r="AG50">
        <f t="shared" ca="1" si="123"/>
        <v>2</v>
      </c>
      <c r="AH50">
        <f t="shared" ca="1" si="123"/>
        <v>0</v>
      </c>
      <c r="AI50">
        <f t="shared" ca="1" si="123"/>
        <v>0</v>
      </c>
      <c r="AJ50">
        <f t="shared" ca="1" si="123"/>
        <v>1</v>
      </c>
      <c r="AK50">
        <f t="shared" ca="1" si="123"/>
        <v>0</v>
      </c>
      <c r="AL50">
        <f t="shared" ca="1" si="123"/>
        <v>1</v>
      </c>
      <c r="AM50">
        <f t="shared" ref="AM50:CH50" ca="1" si="124">IFERROR(MIN(RANDBETWEEN(0,AM42-SUM(AM45:AM49)),ROUNDUP(AM42*2/$C$41,0)),0)</f>
        <v>2</v>
      </c>
      <c r="AN50">
        <f t="shared" ca="1" si="124"/>
        <v>0</v>
      </c>
      <c r="AO50">
        <f t="shared" ca="1" si="124"/>
        <v>1</v>
      </c>
      <c r="AP50">
        <f t="shared" ca="1" si="124"/>
        <v>0</v>
      </c>
      <c r="AQ50">
        <f t="shared" ca="1" si="124"/>
        <v>2</v>
      </c>
      <c r="AR50">
        <f t="shared" ca="1" si="124"/>
        <v>2</v>
      </c>
      <c r="AS50">
        <f t="shared" ca="1" si="124"/>
        <v>3</v>
      </c>
      <c r="AT50">
        <f t="shared" ca="1" si="124"/>
        <v>5</v>
      </c>
      <c r="AU50">
        <f t="shared" ca="1" si="124"/>
        <v>1</v>
      </c>
      <c r="AV50">
        <f t="shared" ca="1" si="124"/>
        <v>1</v>
      </c>
      <c r="AW50">
        <f t="shared" ca="1" si="124"/>
        <v>0</v>
      </c>
      <c r="AX50">
        <f t="shared" ca="1" si="124"/>
        <v>5</v>
      </c>
      <c r="AY50">
        <f t="shared" ca="1" si="124"/>
        <v>1</v>
      </c>
      <c r="AZ50">
        <f t="shared" ca="1" si="124"/>
        <v>9</v>
      </c>
      <c r="BA50">
        <f t="shared" ca="1" si="124"/>
        <v>3</v>
      </c>
      <c r="BB50">
        <f t="shared" ca="1" si="124"/>
        <v>0</v>
      </c>
      <c r="BC50">
        <f t="shared" ca="1" si="124"/>
        <v>3</v>
      </c>
      <c r="BD50">
        <f t="shared" ca="1" si="124"/>
        <v>4</v>
      </c>
      <c r="BE50">
        <f t="shared" ca="1" si="124"/>
        <v>1</v>
      </c>
      <c r="BF50">
        <f t="shared" ca="1" si="124"/>
        <v>0</v>
      </c>
      <c r="BG50">
        <f t="shared" ca="1" si="124"/>
        <v>12</v>
      </c>
      <c r="BH50">
        <f t="shared" ca="1" si="124"/>
        <v>0</v>
      </c>
      <c r="BI50">
        <f t="shared" ca="1" si="124"/>
        <v>1</v>
      </c>
      <c r="BJ50">
        <f t="shared" ca="1" si="124"/>
        <v>10</v>
      </c>
      <c r="BK50">
        <f t="shared" ca="1" si="124"/>
        <v>0</v>
      </c>
      <c r="BL50">
        <f t="shared" ca="1" si="124"/>
        <v>5</v>
      </c>
      <c r="BM50">
        <f t="shared" ca="1" si="124"/>
        <v>1</v>
      </c>
      <c r="BN50">
        <f t="shared" ca="1" si="124"/>
        <v>0</v>
      </c>
      <c r="BO50">
        <f t="shared" ca="1" si="124"/>
        <v>1</v>
      </c>
      <c r="BP50">
        <f t="shared" ca="1" si="124"/>
        <v>3</v>
      </c>
      <c r="BQ50">
        <f t="shared" ca="1" si="124"/>
        <v>0</v>
      </c>
      <c r="BR50">
        <f t="shared" ca="1" si="124"/>
        <v>3</v>
      </c>
      <c r="BS50">
        <f t="shared" ca="1" si="124"/>
        <v>0</v>
      </c>
      <c r="BT50">
        <f t="shared" ca="1" si="124"/>
        <v>0</v>
      </c>
      <c r="BU50">
        <f t="shared" ca="1" si="124"/>
        <v>0</v>
      </c>
      <c r="BV50">
        <f t="shared" ca="1" si="124"/>
        <v>4</v>
      </c>
      <c r="BW50">
        <f t="shared" ca="1" si="124"/>
        <v>1</v>
      </c>
      <c r="BX50">
        <f t="shared" ca="1" si="124"/>
        <v>0</v>
      </c>
      <c r="BY50">
        <f t="shared" ca="1" si="124"/>
        <v>8</v>
      </c>
      <c r="BZ50">
        <f t="shared" ca="1" si="124"/>
        <v>1</v>
      </c>
      <c r="CA50">
        <f t="shared" ca="1" si="124"/>
        <v>7</v>
      </c>
      <c r="CB50">
        <f t="shared" ca="1" si="124"/>
        <v>0</v>
      </c>
      <c r="CC50">
        <f t="shared" ca="1" si="124"/>
        <v>8</v>
      </c>
      <c r="CD50">
        <f t="shared" ca="1" si="124"/>
        <v>4</v>
      </c>
      <c r="CE50">
        <f t="shared" ca="1" si="124"/>
        <v>4</v>
      </c>
      <c r="CF50">
        <f t="shared" ca="1" si="124"/>
        <v>14</v>
      </c>
      <c r="CG50">
        <f t="shared" ca="1" si="124"/>
        <v>7</v>
      </c>
      <c r="CH50">
        <f t="shared" ca="1" si="124"/>
        <v>4</v>
      </c>
    </row>
    <row r="52" spans="1:86" x14ac:dyDescent="0.25">
      <c r="C52" s="5">
        <v>8</v>
      </c>
      <c r="D52" s="197" t="s">
        <v>83</v>
      </c>
      <c r="E52" s="197"/>
      <c r="F52" s="197"/>
      <c r="G52" s="197"/>
      <c r="H52" s="197"/>
      <c r="I52" s="197"/>
    </row>
    <row r="53" spans="1:86" x14ac:dyDescent="0.25">
      <c r="D53" s="3">
        <v>1</v>
      </c>
      <c r="E53" s="3">
        <v>2</v>
      </c>
      <c r="F53" s="3">
        <v>3</v>
      </c>
      <c r="G53" s="3">
        <v>4</v>
      </c>
      <c r="H53" s="3">
        <v>5</v>
      </c>
      <c r="I53" s="3">
        <v>6</v>
      </c>
      <c r="J53" s="3">
        <v>7</v>
      </c>
      <c r="K53" s="3">
        <v>8</v>
      </c>
      <c r="L53" s="3">
        <v>9</v>
      </c>
      <c r="M53" s="3">
        <v>10</v>
      </c>
      <c r="N53" s="3">
        <v>11</v>
      </c>
      <c r="O53" s="3">
        <v>12</v>
      </c>
      <c r="P53" s="3">
        <v>13</v>
      </c>
      <c r="Q53" s="3">
        <v>14</v>
      </c>
      <c r="R53" s="3">
        <v>15</v>
      </c>
      <c r="S53" s="3">
        <v>16</v>
      </c>
      <c r="T53" s="3">
        <v>17</v>
      </c>
      <c r="U53" s="3">
        <v>18</v>
      </c>
      <c r="V53" s="3">
        <v>19</v>
      </c>
      <c r="W53" s="3">
        <v>20</v>
      </c>
      <c r="X53" s="3">
        <v>21</v>
      </c>
      <c r="Y53" s="3">
        <v>22</v>
      </c>
      <c r="Z53" s="3">
        <v>23</v>
      </c>
      <c r="AA53" s="3">
        <v>24</v>
      </c>
      <c r="AB53" s="3">
        <v>25</v>
      </c>
      <c r="AC53" s="3">
        <v>26</v>
      </c>
      <c r="AD53" s="3">
        <v>27</v>
      </c>
      <c r="AE53" s="3">
        <v>28</v>
      </c>
      <c r="AF53" s="3">
        <v>29</v>
      </c>
      <c r="AG53" s="3">
        <v>30</v>
      </c>
      <c r="AH53" s="3">
        <v>31</v>
      </c>
      <c r="AI53" s="3">
        <v>32</v>
      </c>
      <c r="AJ53" s="3">
        <v>33</v>
      </c>
      <c r="AK53" s="3">
        <v>34</v>
      </c>
      <c r="AL53" s="3">
        <v>35</v>
      </c>
      <c r="AM53" s="3">
        <v>36</v>
      </c>
      <c r="AN53" s="3">
        <v>37</v>
      </c>
      <c r="AO53" s="3">
        <v>38</v>
      </c>
      <c r="AP53" s="3">
        <v>39</v>
      </c>
      <c r="AQ53" s="3">
        <v>40</v>
      </c>
      <c r="AR53" s="3">
        <v>41</v>
      </c>
      <c r="AS53" s="3">
        <v>42</v>
      </c>
      <c r="AT53" s="3">
        <v>43</v>
      </c>
      <c r="AU53" s="3">
        <v>44</v>
      </c>
      <c r="AV53" s="3">
        <v>45</v>
      </c>
      <c r="AW53" s="3">
        <v>46</v>
      </c>
      <c r="AX53" s="3">
        <v>47</v>
      </c>
      <c r="AY53" s="3">
        <v>48</v>
      </c>
      <c r="AZ53" s="3">
        <v>49</v>
      </c>
      <c r="BA53" s="3">
        <v>50</v>
      </c>
      <c r="BB53" s="3">
        <v>51</v>
      </c>
      <c r="BC53" s="3">
        <v>52</v>
      </c>
      <c r="BD53" s="3">
        <v>53</v>
      </c>
      <c r="BE53" s="3">
        <v>54</v>
      </c>
      <c r="BF53" s="3">
        <v>55</v>
      </c>
      <c r="BG53" s="3">
        <v>56</v>
      </c>
      <c r="BH53" s="3">
        <v>57</v>
      </c>
      <c r="BI53" s="3">
        <v>58</v>
      </c>
      <c r="BJ53" s="3">
        <v>59</v>
      </c>
      <c r="BK53" s="3">
        <v>60</v>
      </c>
      <c r="BL53" s="3">
        <v>61</v>
      </c>
      <c r="BM53" s="3">
        <v>62</v>
      </c>
      <c r="BN53" s="3">
        <v>63</v>
      </c>
      <c r="BO53" s="3">
        <v>64</v>
      </c>
      <c r="BP53" s="3">
        <v>65</v>
      </c>
      <c r="BQ53" s="3">
        <v>66</v>
      </c>
      <c r="BR53" s="3">
        <v>67</v>
      </c>
      <c r="BS53" s="3">
        <v>68</v>
      </c>
      <c r="BT53" s="3">
        <v>69</v>
      </c>
      <c r="BU53" s="3">
        <v>70</v>
      </c>
      <c r="BV53" s="3">
        <v>71</v>
      </c>
      <c r="BW53" s="3">
        <v>72</v>
      </c>
      <c r="BX53" s="3">
        <v>73</v>
      </c>
      <c r="BY53" s="3">
        <v>74</v>
      </c>
      <c r="BZ53" s="3">
        <v>75</v>
      </c>
      <c r="CA53" s="3">
        <v>76</v>
      </c>
      <c r="CB53" s="3">
        <v>77</v>
      </c>
      <c r="CC53" s="3">
        <v>78</v>
      </c>
      <c r="CD53" s="3">
        <v>79</v>
      </c>
      <c r="CE53" s="3">
        <v>80</v>
      </c>
      <c r="CF53" s="3">
        <v>81</v>
      </c>
      <c r="CG53" s="3">
        <v>82</v>
      </c>
      <c r="CH53" s="3">
        <v>83</v>
      </c>
    </row>
    <row r="54" spans="1:86" x14ac:dyDescent="0.25">
      <c r="C54" s="4"/>
      <c r="D54" s="4">
        <v>1</v>
      </c>
      <c r="E54" s="4">
        <v>2</v>
      </c>
      <c r="F54" s="4">
        <f t="shared" ref="F54:AL54" si="125">ROUNDDOWN(F53*1/2,0)</f>
        <v>1</v>
      </c>
      <c r="G54" s="4">
        <f t="shared" si="125"/>
        <v>2</v>
      </c>
      <c r="H54" s="4">
        <f t="shared" si="125"/>
        <v>2</v>
      </c>
      <c r="I54" s="4">
        <f t="shared" si="125"/>
        <v>3</v>
      </c>
      <c r="J54" s="4">
        <f t="shared" si="125"/>
        <v>3</v>
      </c>
      <c r="K54" s="4">
        <f t="shared" si="125"/>
        <v>4</v>
      </c>
      <c r="L54" s="4">
        <f t="shared" si="125"/>
        <v>4</v>
      </c>
      <c r="M54" s="4">
        <f t="shared" si="125"/>
        <v>5</v>
      </c>
      <c r="N54" s="4">
        <f t="shared" si="125"/>
        <v>5</v>
      </c>
      <c r="O54" s="4">
        <f t="shared" si="125"/>
        <v>6</v>
      </c>
      <c r="P54" s="4">
        <f t="shared" si="125"/>
        <v>6</v>
      </c>
      <c r="Q54" s="4">
        <f t="shared" si="125"/>
        <v>7</v>
      </c>
      <c r="R54" s="4">
        <f t="shared" si="125"/>
        <v>7</v>
      </c>
      <c r="S54" s="4">
        <f t="shared" si="125"/>
        <v>8</v>
      </c>
      <c r="T54" s="4">
        <f t="shared" si="125"/>
        <v>8</v>
      </c>
      <c r="U54" s="4">
        <f t="shared" si="125"/>
        <v>9</v>
      </c>
      <c r="V54" s="4">
        <f t="shared" si="125"/>
        <v>9</v>
      </c>
      <c r="W54" s="4">
        <f t="shared" si="125"/>
        <v>10</v>
      </c>
      <c r="X54" s="4">
        <f t="shared" si="125"/>
        <v>10</v>
      </c>
      <c r="Y54" s="4">
        <f t="shared" si="125"/>
        <v>11</v>
      </c>
      <c r="Z54" s="4">
        <f t="shared" si="125"/>
        <v>11</v>
      </c>
      <c r="AA54" s="4">
        <f t="shared" si="125"/>
        <v>12</v>
      </c>
      <c r="AB54" s="4">
        <f t="shared" si="125"/>
        <v>12</v>
      </c>
      <c r="AC54" s="4">
        <f t="shared" si="125"/>
        <v>13</v>
      </c>
      <c r="AD54" s="4">
        <f t="shared" si="125"/>
        <v>13</v>
      </c>
      <c r="AE54" s="4">
        <f t="shared" si="125"/>
        <v>14</v>
      </c>
      <c r="AF54" s="4">
        <f t="shared" si="125"/>
        <v>14</v>
      </c>
      <c r="AG54" s="4">
        <f t="shared" si="125"/>
        <v>15</v>
      </c>
      <c r="AH54" s="4">
        <f t="shared" si="125"/>
        <v>15</v>
      </c>
      <c r="AI54" s="4">
        <f t="shared" si="125"/>
        <v>16</v>
      </c>
      <c r="AJ54" s="4">
        <f t="shared" si="125"/>
        <v>16</v>
      </c>
      <c r="AK54" s="4">
        <f t="shared" si="125"/>
        <v>17</v>
      </c>
      <c r="AL54" s="4">
        <f t="shared" si="125"/>
        <v>17</v>
      </c>
      <c r="AM54" s="4">
        <f t="shared" ref="AM54:CH54" si="126">ROUNDDOWN(AM53*1/2,0)</f>
        <v>18</v>
      </c>
      <c r="AN54" s="4">
        <f t="shared" si="126"/>
        <v>18</v>
      </c>
      <c r="AO54" s="4">
        <f t="shared" si="126"/>
        <v>19</v>
      </c>
      <c r="AP54" s="4">
        <f t="shared" si="126"/>
        <v>19</v>
      </c>
      <c r="AQ54" s="4">
        <f t="shared" si="126"/>
        <v>20</v>
      </c>
      <c r="AR54" s="4">
        <f t="shared" si="126"/>
        <v>20</v>
      </c>
      <c r="AS54" s="4">
        <f t="shared" si="126"/>
        <v>21</v>
      </c>
      <c r="AT54" s="4">
        <f t="shared" si="126"/>
        <v>21</v>
      </c>
      <c r="AU54" s="4">
        <f t="shared" si="126"/>
        <v>22</v>
      </c>
      <c r="AV54" s="4">
        <f t="shared" si="126"/>
        <v>22</v>
      </c>
      <c r="AW54" s="4">
        <f t="shared" si="126"/>
        <v>23</v>
      </c>
      <c r="AX54" s="4">
        <f t="shared" si="126"/>
        <v>23</v>
      </c>
      <c r="AY54" s="4">
        <f t="shared" si="126"/>
        <v>24</v>
      </c>
      <c r="AZ54" s="4">
        <f t="shared" si="126"/>
        <v>24</v>
      </c>
      <c r="BA54" s="4">
        <f t="shared" si="126"/>
        <v>25</v>
      </c>
      <c r="BB54" s="4">
        <f t="shared" si="126"/>
        <v>25</v>
      </c>
      <c r="BC54" s="4">
        <f t="shared" si="126"/>
        <v>26</v>
      </c>
      <c r="BD54" s="4">
        <f t="shared" si="126"/>
        <v>26</v>
      </c>
      <c r="BE54" s="4">
        <f t="shared" si="126"/>
        <v>27</v>
      </c>
      <c r="BF54" s="4">
        <f t="shared" si="126"/>
        <v>27</v>
      </c>
      <c r="BG54" s="4">
        <f t="shared" si="126"/>
        <v>28</v>
      </c>
      <c r="BH54" s="4">
        <f t="shared" si="126"/>
        <v>28</v>
      </c>
      <c r="BI54" s="4">
        <f t="shared" si="126"/>
        <v>29</v>
      </c>
      <c r="BJ54" s="4">
        <f t="shared" si="126"/>
        <v>29</v>
      </c>
      <c r="BK54" s="4">
        <f t="shared" si="126"/>
        <v>30</v>
      </c>
      <c r="BL54" s="4">
        <f t="shared" si="126"/>
        <v>30</v>
      </c>
      <c r="BM54" s="4">
        <f t="shared" si="126"/>
        <v>31</v>
      </c>
      <c r="BN54" s="4">
        <f t="shared" si="126"/>
        <v>31</v>
      </c>
      <c r="BO54" s="4">
        <f t="shared" si="126"/>
        <v>32</v>
      </c>
      <c r="BP54" s="4">
        <f t="shared" si="126"/>
        <v>32</v>
      </c>
      <c r="BQ54" s="4">
        <f t="shared" si="126"/>
        <v>33</v>
      </c>
      <c r="BR54" s="4">
        <f t="shared" si="126"/>
        <v>33</v>
      </c>
      <c r="BS54" s="4">
        <f t="shared" si="126"/>
        <v>34</v>
      </c>
      <c r="BT54" s="4">
        <f t="shared" si="126"/>
        <v>34</v>
      </c>
      <c r="BU54" s="4">
        <f t="shared" si="126"/>
        <v>35</v>
      </c>
      <c r="BV54" s="4">
        <f t="shared" si="126"/>
        <v>35</v>
      </c>
      <c r="BW54" s="4">
        <f t="shared" si="126"/>
        <v>36</v>
      </c>
      <c r="BX54" s="4">
        <f t="shared" si="126"/>
        <v>36</v>
      </c>
      <c r="BY54" s="4">
        <f t="shared" si="126"/>
        <v>37</v>
      </c>
      <c r="BZ54" s="4">
        <f t="shared" si="126"/>
        <v>37</v>
      </c>
      <c r="CA54" s="4">
        <f t="shared" si="126"/>
        <v>38</v>
      </c>
      <c r="CB54" s="4">
        <f t="shared" si="126"/>
        <v>38</v>
      </c>
      <c r="CC54" s="4">
        <f t="shared" si="126"/>
        <v>39</v>
      </c>
      <c r="CD54" s="4">
        <f t="shared" si="126"/>
        <v>39</v>
      </c>
      <c r="CE54" s="4">
        <f t="shared" si="126"/>
        <v>40</v>
      </c>
      <c r="CF54" s="4">
        <f t="shared" si="126"/>
        <v>40</v>
      </c>
      <c r="CG54" s="4">
        <f t="shared" si="126"/>
        <v>41</v>
      </c>
      <c r="CH54" s="4">
        <f t="shared" si="126"/>
        <v>41</v>
      </c>
    </row>
    <row r="55" spans="1:86" x14ac:dyDescent="0.25">
      <c r="A55" s="3">
        <f ca="1">VLOOKUP(SMALL(B55:B62,1),B55:C62,2,0)</f>
        <v>6</v>
      </c>
      <c r="B55" s="4">
        <f ca="1">RANDBETWEEN(0,100000)</f>
        <v>86561</v>
      </c>
      <c r="C55" s="5">
        <v>1</v>
      </c>
      <c r="D55">
        <f ca="1">D53-SUM(D56:D62)</f>
        <v>0</v>
      </c>
      <c r="E55">
        <f t="shared" ref="E55:AL55" ca="1" si="127">E53-SUM(E56:E62)</f>
        <v>0</v>
      </c>
      <c r="F55">
        <f t="shared" ca="1" si="127"/>
        <v>0</v>
      </c>
      <c r="G55">
        <f t="shared" ca="1" si="127"/>
        <v>1</v>
      </c>
      <c r="H55">
        <f t="shared" ca="1" si="127"/>
        <v>0</v>
      </c>
      <c r="I55">
        <f t="shared" ca="1" si="127"/>
        <v>0</v>
      </c>
      <c r="J55">
        <f t="shared" ca="1" si="127"/>
        <v>0</v>
      </c>
      <c r="K55">
        <f t="shared" ca="1" si="127"/>
        <v>0</v>
      </c>
      <c r="L55">
        <f t="shared" ca="1" si="127"/>
        <v>1</v>
      </c>
      <c r="M55">
        <f t="shared" ca="1" si="127"/>
        <v>0</v>
      </c>
      <c r="N55">
        <f t="shared" ca="1" si="127"/>
        <v>0</v>
      </c>
      <c r="O55">
        <f t="shared" ca="1" si="127"/>
        <v>1</v>
      </c>
      <c r="P55">
        <f t="shared" ca="1" si="127"/>
        <v>0</v>
      </c>
      <c r="Q55">
        <f t="shared" ca="1" si="127"/>
        <v>0</v>
      </c>
      <c r="R55">
        <f t="shared" ca="1" si="127"/>
        <v>0</v>
      </c>
      <c r="S55">
        <f t="shared" ca="1" si="127"/>
        <v>1</v>
      </c>
      <c r="T55">
        <f t="shared" ca="1" si="127"/>
        <v>1</v>
      </c>
      <c r="U55">
        <f t="shared" ca="1" si="127"/>
        <v>9</v>
      </c>
      <c r="V55">
        <f t="shared" ca="1" si="127"/>
        <v>0</v>
      </c>
      <c r="W55">
        <f t="shared" ca="1" si="127"/>
        <v>0</v>
      </c>
      <c r="X55">
        <f t="shared" ca="1" si="127"/>
        <v>4</v>
      </c>
      <c r="Y55">
        <f t="shared" ca="1" si="127"/>
        <v>0</v>
      </c>
      <c r="Z55">
        <f t="shared" ca="1" si="127"/>
        <v>0</v>
      </c>
      <c r="AA55">
        <f t="shared" ca="1" si="127"/>
        <v>2</v>
      </c>
      <c r="AB55">
        <f t="shared" ca="1" si="127"/>
        <v>0</v>
      </c>
      <c r="AC55">
        <f t="shared" ca="1" si="127"/>
        <v>0</v>
      </c>
      <c r="AD55">
        <f t="shared" ca="1" si="127"/>
        <v>0</v>
      </c>
      <c r="AE55">
        <f t="shared" ca="1" si="127"/>
        <v>0</v>
      </c>
      <c r="AF55">
        <f t="shared" ca="1" si="127"/>
        <v>2</v>
      </c>
      <c r="AG55">
        <f t="shared" ca="1" si="127"/>
        <v>0</v>
      </c>
      <c r="AH55">
        <f t="shared" ca="1" si="127"/>
        <v>1</v>
      </c>
      <c r="AI55">
        <f t="shared" ca="1" si="127"/>
        <v>0</v>
      </c>
      <c r="AJ55">
        <f t="shared" ca="1" si="127"/>
        <v>1</v>
      </c>
      <c r="AK55">
        <f t="shared" ca="1" si="127"/>
        <v>0</v>
      </c>
      <c r="AL55">
        <f t="shared" ca="1" si="127"/>
        <v>17</v>
      </c>
      <c r="AM55">
        <f t="shared" ref="AM55:CH55" ca="1" si="128">AM53-SUM(AM56:AM62)</f>
        <v>0</v>
      </c>
      <c r="AN55">
        <f t="shared" ca="1" si="128"/>
        <v>0</v>
      </c>
      <c r="AO55">
        <f t="shared" ca="1" si="128"/>
        <v>0</v>
      </c>
      <c r="AP55">
        <f t="shared" ca="1" si="128"/>
        <v>0</v>
      </c>
      <c r="AQ55">
        <f t="shared" ca="1" si="128"/>
        <v>0</v>
      </c>
      <c r="AR55">
        <f t="shared" ca="1" si="128"/>
        <v>5</v>
      </c>
      <c r="AS55">
        <f t="shared" ca="1" si="128"/>
        <v>0</v>
      </c>
      <c r="AT55">
        <f t="shared" ca="1" si="128"/>
        <v>0</v>
      </c>
      <c r="AU55">
        <f t="shared" ca="1" si="128"/>
        <v>0</v>
      </c>
      <c r="AV55">
        <f t="shared" ca="1" si="128"/>
        <v>1</v>
      </c>
      <c r="AW55">
        <f t="shared" ca="1" si="128"/>
        <v>1</v>
      </c>
      <c r="AX55">
        <f t="shared" ca="1" si="128"/>
        <v>3</v>
      </c>
      <c r="AY55">
        <f t="shared" ca="1" si="128"/>
        <v>1</v>
      </c>
      <c r="AZ55">
        <f t="shared" ca="1" si="128"/>
        <v>3</v>
      </c>
      <c r="BA55">
        <f t="shared" ca="1" si="128"/>
        <v>0</v>
      </c>
      <c r="BB55">
        <f t="shared" ca="1" si="128"/>
        <v>0</v>
      </c>
      <c r="BC55">
        <f t="shared" ca="1" si="128"/>
        <v>5</v>
      </c>
      <c r="BD55">
        <f t="shared" ca="1" si="128"/>
        <v>27</v>
      </c>
      <c r="BE55">
        <f t="shared" ca="1" si="128"/>
        <v>11</v>
      </c>
      <c r="BF55">
        <f t="shared" ca="1" si="128"/>
        <v>0</v>
      </c>
      <c r="BG55">
        <f t="shared" ca="1" si="128"/>
        <v>0</v>
      </c>
      <c r="BH55">
        <f t="shared" ca="1" si="128"/>
        <v>0</v>
      </c>
      <c r="BI55">
        <f t="shared" ca="1" si="128"/>
        <v>0</v>
      </c>
      <c r="BJ55">
        <f t="shared" ca="1" si="128"/>
        <v>0</v>
      </c>
      <c r="BK55">
        <f t="shared" ca="1" si="128"/>
        <v>4</v>
      </c>
      <c r="BL55">
        <f t="shared" ca="1" si="128"/>
        <v>0</v>
      </c>
      <c r="BM55">
        <f t="shared" ca="1" si="128"/>
        <v>5</v>
      </c>
      <c r="BN55">
        <f t="shared" ca="1" si="128"/>
        <v>5</v>
      </c>
      <c r="BO55">
        <f t="shared" ca="1" si="128"/>
        <v>4</v>
      </c>
      <c r="BP55">
        <f t="shared" ca="1" si="128"/>
        <v>0</v>
      </c>
      <c r="BQ55">
        <f t="shared" ca="1" si="128"/>
        <v>0</v>
      </c>
      <c r="BR55">
        <f t="shared" ca="1" si="128"/>
        <v>0</v>
      </c>
      <c r="BS55">
        <f t="shared" ca="1" si="128"/>
        <v>0</v>
      </c>
      <c r="BT55">
        <f t="shared" ca="1" si="128"/>
        <v>0</v>
      </c>
      <c r="BU55">
        <f t="shared" ca="1" si="128"/>
        <v>0</v>
      </c>
      <c r="BV55">
        <f t="shared" ca="1" si="128"/>
        <v>0</v>
      </c>
      <c r="BW55">
        <f t="shared" ca="1" si="128"/>
        <v>0</v>
      </c>
      <c r="BX55">
        <f t="shared" ca="1" si="128"/>
        <v>0</v>
      </c>
      <c r="BY55">
        <f t="shared" ca="1" si="128"/>
        <v>0</v>
      </c>
      <c r="BZ55">
        <f t="shared" ca="1" si="128"/>
        <v>1</v>
      </c>
      <c r="CA55">
        <f t="shared" ca="1" si="128"/>
        <v>3</v>
      </c>
      <c r="CB55">
        <f t="shared" ca="1" si="128"/>
        <v>0</v>
      </c>
      <c r="CC55">
        <f t="shared" ca="1" si="128"/>
        <v>5</v>
      </c>
      <c r="CD55">
        <f t="shared" ca="1" si="128"/>
        <v>11</v>
      </c>
      <c r="CE55">
        <f t="shared" ca="1" si="128"/>
        <v>0</v>
      </c>
      <c r="CF55">
        <f t="shared" ca="1" si="128"/>
        <v>6</v>
      </c>
      <c r="CG55">
        <f t="shared" ca="1" si="128"/>
        <v>0</v>
      </c>
      <c r="CH55">
        <f t="shared" ca="1" si="128"/>
        <v>0</v>
      </c>
    </row>
    <row r="56" spans="1:86" x14ac:dyDescent="0.25">
      <c r="A56" s="3">
        <f ca="1">VLOOKUP(SMALL(B55:B62,2),B55:C62,2,0)</f>
        <v>4</v>
      </c>
      <c r="B56" s="4">
        <f t="shared" ref="B56:B62" ca="1" si="129">RANDBETWEEN(0,100000)</f>
        <v>35987</v>
      </c>
      <c r="C56" s="5">
        <v>2</v>
      </c>
      <c r="D56">
        <f ca="1">MIN(RANDBETWEEN(0,D53),ROUNDUP(D53*2/$C$52,0))</f>
        <v>0</v>
      </c>
      <c r="E56">
        <f t="shared" ref="E56:AL56" ca="1" si="130">MIN(RANDBETWEEN(0,E53),ROUNDUP(E53*2/$C$52,0))</f>
        <v>1</v>
      </c>
      <c r="F56">
        <f t="shared" ca="1" si="130"/>
        <v>0</v>
      </c>
      <c r="G56">
        <f t="shared" ca="1" si="130"/>
        <v>1</v>
      </c>
      <c r="H56">
        <f t="shared" ca="1" si="130"/>
        <v>1</v>
      </c>
      <c r="I56">
        <f t="shared" ca="1" si="130"/>
        <v>0</v>
      </c>
      <c r="J56">
        <f t="shared" ca="1" si="130"/>
        <v>2</v>
      </c>
      <c r="K56">
        <f t="shared" ca="1" si="130"/>
        <v>2</v>
      </c>
      <c r="L56">
        <f t="shared" ca="1" si="130"/>
        <v>2</v>
      </c>
      <c r="M56">
        <f t="shared" ca="1" si="130"/>
        <v>3</v>
      </c>
      <c r="N56">
        <f t="shared" ca="1" si="130"/>
        <v>3</v>
      </c>
      <c r="O56">
        <f t="shared" ca="1" si="130"/>
        <v>3</v>
      </c>
      <c r="P56">
        <f t="shared" ca="1" si="130"/>
        <v>4</v>
      </c>
      <c r="Q56">
        <f t="shared" ca="1" si="130"/>
        <v>4</v>
      </c>
      <c r="R56">
        <f t="shared" ca="1" si="130"/>
        <v>4</v>
      </c>
      <c r="S56">
        <f t="shared" ca="1" si="130"/>
        <v>4</v>
      </c>
      <c r="T56">
        <f t="shared" ca="1" si="130"/>
        <v>4</v>
      </c>
      <c r="U56">
        <f t="shared" ca="1" si="130"/>
        <v>5</v>
      </c>
      <c r="V56">
        <f t="shared" ca="1" si="130"/>
        <v>0</v>
      </c>
      <c r="W56">
        <f t="shared" ca="1" si="130"/>
        <v>5</v>
      </c>
      <c r="X56">
        <f t="shared" ca="1" si="130"/>
        <v>3</v>
      </c>
      <c r="Y56">
        <f t="shared" ca="1" si="130"/>
        <v>6</v>
      </c>
      <c r="Z56">
        <f t="shared" ca="1" si="130"/>
        <v>6</v>
      </c>
      <c r="AA56">
        <f t="shared" ca="1" si="130"/>
        <v>6</v>
      </c>
      <c r="AB56">
        <f t="shared" ca="1" si="130"/>
        <v>7</v>
      </c>
      <c r="AC56">
        <f t="shared" ca="1" si="130"/>
        <v>7</v>
      </c>
      <c r="AD56">
        <f t="shared" ca="1" si="130"/>
        <v>7</v>
      </c>
      <c r="AE56">
        <f t="shared" ca="1" si="130"/>
        <v>7</v>
      </c>
      <c r="AF56">
        <f t="shared" ca="1" si="130"/>
        <v>8</v>
      </c>
      <c r="AG56">
        <f t="shared" ca="1" si="130"/>
        <v>8</v>
      </c>
      <c r="AH56">
        <f t="shared" ca="1" si="130"/>
        <v>8</v>
      </c>
      <c r="AI56">
        <f t="shared" ca="1" si="130"/>
        <v>8</v>
      </c>
      <c r="AJ56">
        <f t="shared" ca="1" si="130"/>
        <v>7</v>
      </c>
      <c r="AK56">
        <f t="shared" ca="1" si="130"/>
        <v>9</v>
      </c>
      <c r="AL56">
        <f t="shared" ca="1" si="130"/>
        <v>5</v>
      </c>
      <c r="AM56">
        <f t="shared" ref="AM56:CH56" ca="1" si="131">MIN(RANDBETWEEN(0,AM53),ROUNDUP(AM53*2/$C$52,0))</f>
        <v>9</v>
      </c>
      <c r="AN56">
        <f t="shared" ca="1" si="131"/>
        <v>10</v>
      </c>
      <c r="AO56">
        <f t="shared" ca="1" si="131"/>
        <v>10</v>
      </c>
      <c r="AP56">
        <f t="shared" ca="1" si="131"/>
        <v>10</v>
      </c>
      <c r="AQ56">
        <f t="shared" ca="1" si="131"/>
        <v>10</v>
      </c>
      <c r="AR56">
        <f t="shared" ca="1" si="131"/>
        <v>11</v>
      </c>
      <c r="AS56">
        <f t="shared" ca="1" si="131"/>
        <v>11</v>
      </c>
      <c r="AT56">
        <f t="shared" ca="1" si="131"/>
        <v>11</v>
      </c>
      <c r="AU56">
        <f t="shared" ca="1" si="131"/>
        <v>9</v>
      </c>
      <c r="AV56">
        <f t="shared" ca="1" si="131"/>
        <v>12</v>
      </c>
      <c r="AW56">
        <f t="shared" ca="1" si="131"/>
        <v>9</v>
      </c>
      <c r="AX56">
        <f t="shared" ca="1" si="131"/>
        <v>12</v>
      </c>
      <c r="AY56">
        <f t="shared" ca="1" si="131"/>
        <v>10</v>
      </c>
      <c r="AZ56">
        <f t="shared" ca="1" si="131"/>
        <v>0</v>
      </c>
      <c r="BA56">
        <f t="shared" ca="1" si="131"/>
        <v>13</v>
      </c>
      <c r="BB56">
        <f t="shared" ca="1" si="131"/>
        <v>0</v>
      </c>
      <c r="BC56">
        <f t="shared" ca="1" si="131"/>
        <v>13</v>
      </c>
      <c r="BD56">
        <f t="shared" ca="1" si="131"/>
        <v>1</v>
      </c>
      <c r="BE56">
        <f t="shared" ca="1" si="131"/>
        <v>14</v>
      </c>
      <c r="BF56">
        <f t="shared" ca="1" si="131"/>
        <v>14</v>
      </c>
      <c r="BG56">
        <f t="shared" ca="1" si="131"/>
        <v>14</v>
      </c>
      <c r="BH56">
        <f t="shared" ca="1" si="131"/>
        <v>15</v>
      </c>
      <c r="BI56">
        <f t="shared" ca="1" si="131"/>
        <v>15</v>
      </c>
      <c r="BJ56">
        <f t="shared" ca="1" si="131"/>
        <v>15</v>
      </c>
      <c r="BK56">
        <f t="shared" ca="1" si="131"/>
        <v>15</v>
      </c>
      <c r="BL56">
        <f t="shared" ca="1" si="131"/>
        <v>16</v>
      </c>
      <c r="BM56">
        <f t="shared" ca="1" si="131"/>
        <v>16</v>
      </c>
      <c r="BN56">
        <f t="shared" ca="1" si="131"/>
        <v>4</v>
      </c>
      <c r="BO56">
        <f t="shared" ca="1" si="131"/>
        <v>5</v>
      </c>
      <c r="BP56">
        <f t="shared" ca="1" si="131"/>
        <v>17</v>
      </c>
      <c r="BQ56">
        <f t="shared" ca="1" si="131"/>
        <v>17</v>
      </c>
      <c r="BR56">
        <f t="shared" ca="1" si="131"/>
        <v>17</v>
      </c>
      <c r="BS56">
        <f t="shared" ca="1" si="131"/>
        <v>17</v>
      </c>
      <c r="BT56">
        <f t="shared" ca="1" si="131"/>
        <v>16</v>
      </c>
      <c r="BU56">
        <f t="shared" ca="1" si="131"/>
        <v>18</v>
      </c>
      <c r="BV56">
        <f t="shared" ca="1" si="131"/>
        <v>11</v>
      </c>
      <c r="BW56">
        <f t="shared" ca="1" si="131"/>
        <v>18</v>
      </c>
      <c r="BX56">
        <f t="shared" ca="1" si="131"/>
        <v>19</v>
      </c>
      <c r="BY56">
        <f t="shared" ca="1" si="131"/>
        <v>19</v>
      </c>
      <c r="BZ56">
        <f t="shared" ca="1" si="131"/>
        <v>19</v>
      </c>
      <c r="CA56">
        <f t="shared" ca="1" si="131"/>
        <v>0</v>
      </c>
      <c r="CB56">
        <f t="shared" ca="1" si="131"/>
        <v>8</v>
      </c>
      <c r="CC56">
        <f t="shared" ca="1" si="131"/>
        <v>20</v>
      </c>
      <c r="CD56">
        <f t="shared" ca="1" si="131"/>
        <v>20</v>
      </c>
      <c r="CE56">
        <f t="shared" ca="1" si="131"/>
        <v>20</v>
      </c>
      <c r="CF56">
        <f t="shared" ca="1" si="131"/>
        <v>2</v>
      </c>
      <c r="CG56">
        <f t="shared" ca="1" si="131"/>
        <v>21</v>
      </c>
      <c r="CH56">
        <f t="shared" ca="1" si="131"/>
        <v>21</v>
      </c>
    </row>
    <row r="57" spans="1:86" x14ac:dyDescent="0.25">
      <c r="A57" s="3">
        <f ca="1">VLOOKUP(SMALL(B55:B62,3),B55:C62,2,0)</f>
        <v>5</v>
      </c>
      <c r="B57" s="4">
        <f t="shared" ca="1" si="129"/>
        <v>57320</v>
      </c>
      <c r="C57" s="5">
        <v>3</v>
      </c>
      <c r="D57">
        <f ca="1">IFERROR(MIN(RANDBETWEEN(0,D53-D56),ROUNDUP(D53*2/$C$52,0)),0)</f>
        <v>0</v>
      </c>
      <c r="E57">
        <f t="shared" ref="E57:AL57" ca="1" si="132">IFERROR(MIN(RANDBETWEEN(0,E53-E56),ROUNDUP(E53*2/$C$52,0)),0)</f>
        <v>0</v>
      </c>
      <c r="F57">
        <f t="shared" ca="1" si="132"/>
        <v>1</v>
      </c>
      <c r="G57">
        <f t="shared" ca="1" si="132"/>
        <v>0</v>
      </c>
      <c r="H57">
        <f t="shared" ca="1" si="132"/>
        <v>0</v>
      </c>
      <c r="I57">
        <f t="shared" ca="1" si="132"/>
        <v>2</v>
      </c>
      <c r="J57">
        <f t="shared" ca="1" si="132"/>
        <v>0</v>
      </c>
      <c r="K57">
        <f t="shared" ca="1" si="132"/>
        <v>1</v>
      </c>
      <c r="L57">
        <f t="shared" ca="1" si="132"/>
        <v>2</v>
      </c>
      <c r="M57">
        <f t="shared" ca="1" si="132"/>
        <v>0</v>
      </c>
      <c r="N57">
        <f t="shared" ca="1" si="132"/>
        <v>0</v>
      </c>
      <c r="O57">
        <f t="shared" ca="1" si="132"/>
        <v>3</v>
      </c>
      <c r="P57">
        <f t="shared" ca="1" si="132"/>
        <v>4</v>
      </c>
      <c r="Q57">
        <f t="shared" ca="1" si="132"/>
        <v>4</v>
      </c>
      <c r="R57">
        <f t="shared" ca="1" si="132"/>
        <v>4</v>
      </c>
      <c r="S57">
        <f t="shared" ca="1" si="132"/>
        <v>3</v>
      </c>
      <c r="T57">
        <f t="shared" ca="1" si="132"/>
        <v>4</v>
      </c>
      <c r="U57">
        <f t="shared" ca="1" si="132"/>
        <v>1</v>
      </c>
      <c r="V57">
        <f t="shared" ca="1" si="132"/>
        <v>5</v>
      </c>
      <c r="W57">
        <f t="shared" ca="1" si="132"/>
        <v>5</v>
      </c>
      <c r="X57">
        <f t="shared" ca="1" si="132"/>
        <v>6</v>
      </c>
      <c r="Y57">
        <f t="shared" ca="1" si="132"/>
        <v>6</v>
      </c>
      <c r="Z57">
        <f t="shared" ca="1" si="132"/>
        <v>6</v>
      </c>
      <c r="AA57">
        <f t="shared" ca="1" si="132"/>
        <v>1</v>
      </c>
      <c r="AB57">
        <f t="shared" ca="1" si="132"/>
        <v>4</v>
      </c>
      <c r="AC57">
        <f t="shared" ca="1" si="132"/>
        <v>7</v>
      </c>
      <c r="AD57">
        <f t="shared" ca="1" si="132"/>
        <v>7</v>
      </c>
      <c r="AE57">
        <f t="shared" ca="1" si="132"/>
        <v>7</v>
      </c>
      <c r="AF57">
        <f t="shared" ca="1" si="132"/>
        <v>1</v>
      </c>
      <c r="AG57">
        <f t="shared" ca="1" si="132"/>
        <v>8</v>
      </c>
      <c r="AH57">
        <f t="shared" ca="1" si="132"/>
        <v>4</v>
      </c>
      <c r="AI57">
        <f t="shared" ca="1" si="132"/>
        <v>8</v>
      </c>
      <c r="AJ57">
        <f t="shared" ca="1" si="132"/>
        <v>9</v>
      </c>
      <c r="AK57">
        <f t="shared" ca="1" si="132"/>
        <v>9</v>
      </c>
      <c r="AL57">
        <f t="shared" ca="1" si="132"/>
        <v>0</v>
      </c>
      <c r="AM57">
        <f t="shared" ref="AM57:CH57" ca="1" si="133">IFERROR(MIN(RANDBETWEEN(0,AM53-AM56),ROUNDUP(AM53*2/$C$52,0)),0)</f>
        <v>9</v>
      </c>
      <c r="AN57">
        <f t="shared" ca="1" si="133"/>
        <v>5</v>
      </c>
      <c r="AO57">
        <f t="shared" ca="1" si="133"/>
        <v>10</v>
      </c>
      <c r="AP57">
        <f t="shared" ca="1" si="133"/>
        <v>10</v>
      </c>
      <c r="AQ57">
        <f t="shared" ca="1" si="133"/>
        <v>10</v>
      </c>
      <c r="AR57">
        <f t="shared" ca="1" si="133"/>
        <v>11</v>
      </c>
      <c r="AS57">
        <f t="shared" ca="1" si="133"/>
        <v>11</v>
      </c>
      <c r="AT57">
        <f t="shared" ca="1" si="133"/>
        <v>11</v>
      </c>
      <c r="AU57">
        <f t="shared" ca="1" si="133"/>
        <v>11</v>
      </c>
      <c r="AV57">
        <f t="shared" ca="1" si="133"/>
        <v>12</v>
      </c>
      <c r="AW57">
        <f t="shared" ca="1" si="133"/>
        <v>11</v>
      </c>
      <c r="AX57">
        <f t="shared" ca="1" si="133"/>
        <v>12</v>
      </c>
      <c r="AY57">
        <f t="shared" ca="1" si="133"/>
        <v>12</v>
      </c>
      <c r="AZ57">
        <f t="shared" ca="1" si="133"/>
        <v>13</v>
      </c>
      <c r="BA57">
        <f t="shared" ca="1" si="133"/>
        <v>12</v>
      </c>
      <c r="BB57">
        <f t="shared" ca="1" si="133"/>
        <v>13</v>
      </c>
      <c r="BC57">
        <f t="shared" ca="1" si="133"/>
        <v>13</v>
      </c>
      <c r="BD57">
        <f t="shared" ca="1" si="133"/>
        <v>6</v>
      </c>
      <c r="BE57">
        <f t="shared" ca="1" si="133"/>
        <v>6</v>
      </c>
      <c r="BF57">
        <f t="shared" ca="1" si="133"/>
        <v>14</v>
      </c>
      <c r="BG57">
        <f t="shared" ca="1" si="133"/>
        <v>4</v>
      </c>
      <c r="BH57">
        <f t="shared" ca="1" si="133"/>
        <v>1</v>
      </c>
      <c r="BI57">
        <f t="shared" ca="1" si="133"/>
        <v>15</v>
      </c>
      <c r="BJ57">
        <f t="shared" ca="1" si="133"/>
        <v>11</v>
      </c>
      <c r="BK57">
        <f t="shared" ca="1" si="133"/>
        <v>15</v>
      </c>
      <c r="BL57">
        <f t="shared" ca="1" si="133"/>
        <v>16</v>
      </c>
      <c r="BM57">
        <f t="shared" ca="1" si="133"/>
        <v>16</v>
      </c>
      <c r="BN57">
        <f t="shared" ca="1" si="133"/>
        <v>16</v>
      </c>
      <c r="BO57">
        <f t="shared" ca="1" si="133"/>
        <v>16</v>
      </c>
      <c r="BP57">
        <f t="shared" ca="1" si="133"/>
        <v>17</v>
      </c>
      <c r="BQ57">
        <f t="shared" ca="1" si="133"/>
        <v>17</v>
      </c>
      <c r="BR57">
        <f t="shared" ca="1" si="133"/>
        <v>17</v>
      </c>
      <c r="BS57">
        <f t="shared" ca="1" si="133"/>
        <v>17</v>
      </c>
      <c r="BT57">
        <f t="shared" ca="1" si="133"/>
        <v>18</v>
      </c>
      <c r="BU57">
        <f t="shared" ca="1" si="133"/>
        <v>18</v>
      </c>
      <c r="BV57">
        <f t="shared" ca="1" si="133"/>
        <v>18</v>
      </c>
      <c r="BW57">
        <f t="shared" ca="1" si="133"/>
        <v>15</v>
      </c>
      <c r="BX57">
        <f t="shared" ca="1" si="133"/>
        <v>19</v>
      </c>
      <c r="BY57">
        <f t="shared" ca="1" si="133"/>
        <v>8</v>
      </c>
      <c r="BZ57">
        <f t="shared" ca="1" si="133"/>
        <v>4</v>
      </c>
      <c r="CA57">
        <f t="shared" ca="1" si="133"/>
        <v>19</v>
      </c>
      <c r="CB57">
        <f t="shared" ca="1" si="133"/>
        <v>20</v>
      </c>
      <c r="CC57">
        <f t="shared" ca="1" si="133"/>
        <v>20</v>
      </c>
      <c r="CD57">
        <f t="shared" ca="1" si="133"/>
        <v>20</v>
      </c>
      <c r="CE57">
        <f t="shared" ca="1" si="133"/>
        <v>20</v>
      </c>
      <c r="CF57">
        <f t="shared" ca="1" si="133"/>
        <v>3</v>
      </c>
      <c r="CG57">
        <f t="shared" ca="1" si="133"/>
        <v>21</v>
      </c>
      <c r="CH57">
        <f t="shared" ca="1" si="133"/>
        <v>21</v>
      </c>
    </row>
    <row r="58" spans="1:86" x14ac:dyDescent="0.25">
      <c r="A58" s="3">
        <f ca="1">VLOOKUP(SMALL(B55:B62,4),B55:C62,2,0)</f>
        <v>2</v>
      </c>
      <c r="B58" s="4">
        <f t="shared" ca="1" si="129"/>
        <v>11287</v>
      </c>
      <c r="C58" s="5">
        <v>4</v>
      </c>
      <c r="D58">
        <f ca="1">IFERROR(MIN(RANDBETWEEN(0,D53-SUM(D56:D57)),ROUNDUP(D53*2/$C$52,0)),0)</f>
        <v>1</v>
      </c>
      <c r="E58">
        <f t="shared" ref="E58:AL58" ca="1" si="134">IFERROR(MIN(RANDBETWEEN(0,E53-SUM(E56:E57)),ROUNDUP(E53*2/$C$52,0)),0)</f>
        <v>1</v>
      </c>
      <c r="F58">
        <f t="shared" ca="1" si="134"/>
        <v>0</v>
      </c>
      <c r="G58">
        <f t="shared" ca="1" si="134"/>
        <v>0</v>
      </c>
      <c r="H58">
        <f t="shared" ca="1" si="134"/>
        <v>2</v>
      </c>
      <c r="I58">
        <f t="shared" ca="1" si="134"/>
        <v>0</v>
      </c>
      <c r="J58">
        <f t="shared" ca="1" si="134"/>
        <v>2</v>
      </c>
      <c r="K58">
        <f t="shared" ca="1" si="134"/>
        <v>1</v>
      </c>
      <c r="L58">
        <f t="shared" ca="1" si="134"/>
        <v>0</v>
      </c>
      <c r="M58">
        <f t="shared" ca="1" si="134"/>
        <v>3</v>
      </c>
      <c r="N58">
        <f t="shared" ca="1" si="134"/>
        <v>3</v>
      </c>
      <c r="O58">
        <f t="shared" ca="1" si="134"/>
        <v>1</v>
      </c>
      <c r="P58">
        <f t="shared" ca="1" si="134"/>
        <v>4</v>
      </c>
      <c r="Q58">
        <f t="shared" ca="1" si="134"/>
        <v>1</v>
      </c>
      <c r="R58">
        <f t="shared" ca="1" si="134"/>
        <v>4</v>
      </c>
      <c r="S58">
        <f t="shared" ca="1" si="134"/>
        <v>3</v>
      </c>
      <c r="T58">
        <f t="shared" ca="1" si="134"/>
        <v>2</v>
      </c>
      <c r="U58">
        <f t="shared" ca="1" si="134"/>
        <v>1</v>
      </c>
      <c r="V58">
        <f t="shared" ca="1" si="134"/>
        <v>0</v>
      </c>
      <c r="W58">
        <f t="shared" ca="1" si="134"/>
        <v>5</v>
      </c>
      <c r="X58">
        <f t="shared" ca="1" si="134"/>
        <v>0</v>
      </c>
      <c r="Y58">
        <f t="shared" ca="1" si="134"/>
        <v>0</v>
      </c>
      <c r="Z58">
        <f t="shared" ca="1" si="134"/>
        <v>0</v>
      </c>
      <c r="AA58">
        <f t="shared" ca="1" si="134"/>
        <v>6</v>
      </c>
      <c r="AB58">
        <f t="shared" ca="1" si="134"/>
        <v>6</v>
      </c>
      <c r="AC58">
        <f t="shared" ca="1" si="134"/>
        <v>7</v>
      </c>
      <c r="AD58">
        <f t="shared" ca="1" si="134"/>
        <v>5</v>
      </c>
      <c r="AE58">
        <f t="shared" ca="1" si="134"/>
        <v>7</v>
      </c>
      <c r="AF58">
        <f t="shared" ca="1" si="134"/>
        <v>8</v>
      </c>
      <c r="AG58">
        <f t="shared" ca="1" si="134"/>
        <v>8</v>
      </c>
      <c r="AH58">
        <f t="shared" ca="1" si="134"/>
        <v>8</v>
      </c>
      <c r="AI58">
        <f t="shared" ca="1" si="134"/>
        <v>3</v>
      </c>
      <c r="AJ58">
        <f t="shared" ca="1" si="134"/>
        <v>9</v>
      </c>
      <c r="AK58">
        <f t="shared" ca="1" si="134"/>
        <v>2</v>
      </c>
      <c r="AL58">
        <f t="shared" ca="1" si="134"/>
        <v>9</v>
      </c>
      <c r="AM58">
        <f t="shared" ref="AM58:CH58" ca="1" si="135">IFERROR(MIN(RANDBETWEEN(0,AM53-SUM(AM56:AM57)),ROUNDUP(AM53*2/$C$52,0)),0)</f>
        <v>8</v>
      </c>
      <c r="AN58">
        <f t="shared" ca="1" si="135"/>
        <v>10</v>
      </c>
      <c r="AO58">
        <f t="shared" ca="1" si="135"/>
        <v>10</v>
      </c>
      <c r="AP58">
        <f t="shared" ca="1" si="135"/>
        <v>10</v>
      </c>
      <c r="AQ58">
        <f t="shared" ca="1" si="135"/>
        <v>10</v>
      </c>
      <c r="AR58">
        <f t="shared" ca="1" si="135"/>
        <v>10</v>
      </c>
      <c r="AS58">
        <f t="shared" ca="1" si="135"/>
        <v>1</v>
      </c>
      <c r="AT58">
        <f t="shared" ca="1" si="135"/>
        <v>11</v>
      </c>
      <c r="AU58">
        <f t="shared" ca="1" si="135"/>
        <v>7</v>
      </c>
      <c r="AV58">
        <f t="shared" ca="1" si="135"/>
        <v>5</v>
      </c>
      <c r="AW58">
        <f t="shared" ca="1" si="135"/>
        <v>10</v>
      </c>
      <c r="AX58">
        <f t="shared" ca="1" si="135"/>
        <v>12</v>
      </c>
      <c r="AY58">
        <f t="shared" ca="1" si="135"/>
        <v>6</v>
      </c>
      <c r="AZ58">
        <f t="shared" ca="1" si="135"/>
        <v>2</v>
      </c>
      <c r="BA58">
        <f t="shared" ca="1" si="135"/>
        <v>13</v>
      </c>
      <c r="BB58">
        <f t="shared" ca="1" si="135"/>
        <v>13</v>
      </c>
      <c r="BC58">
        <f t="shared" ca="1" si="135"/>
        <v>9</v>
      </c>
      <c r="BD58">
        <f t="shared" ca="1" si="135"/>
        <v>5</v>
      </c>
      <c r="BE58">
        <f t="shared" ca="1" si="135"/>
        <v>1</v>
      </c>
      <c r="BF58">
        <f t="shared" ca="1" si="135"/>
        <v>14</v>
      </c>
      <c r="BG58">
        <f t="shared" ca="1" si="135"/>
        <v>14</v>
      </c>
      <c r="BH58">
        <f t="shared" ca="1" si="135"/>
        <v>15</v>
      </c>
      <c r="BI58">
        <f t="shared" ca="1" si="135"/>
        <v>8</v>
      </c>
      <c r="BJ58">
        <f t="shared" ca="1" si="135"/>
        <v>15</v>
      </c>
      <c r="BK58">
        <f t="shared" ca="1" si="135"/>
        <v>15</v>
      </c>
      <c r="BL58">
        <f t="shared" ca="1" si="135"/>
        <v>13</v>
      </c>
      <c r="BM58">
        <f t="shared" ca="1" si="135"/>
        <v>4</v>
      </c>
      <c r="BN58">
        <f t="shared" ca="1" si="135"/>
        <v>7</v>
      </c>
      <c r="BO58">
        <f t="shared" ca="1" si="135"/>
        <v>16</v>
      </c>
      <c r="BP58">
        <f t="shared" ca="1" si="135"/>
        <v>17</v>
      </c>
      <c r="BQ58">
        <f t="shared" ca="1" si="135"/>
        <v>17</v>
      </c>
      <c r="BR58">
        <f t="shared" ca="1" si="135"/>
        <v>9</v>
      </c>
      <c r="BS58">
        <f t="shared" ca="1" si="135"/>
        <v>12</v>
      </c>
      <c r="BT58">
        <f t="shared" ca="1" si="135"/>
        <v>10</v>
      </c>
      <c r="BU58">
        <f t="shared" ca="1" si="135"/>
        <v>18</v>
      </c>
      <c r="BV58">
        <f t="shared" ca="1" si="135"/>
        <v>18</v>
      </c>
      <c r="BW58">
        <f t="shared" ca="1" si="135"/>
        <v>18</v>
      </c>
      <c r="BX58">
        <f t="shared" ca="1" si="135"/>
        <v>19</v>
      </c>
      <c r="BY58">
        <f t="shared" ca="1" si="135"/>
        <v>19</v>
      </c>
      <c r="BZ58">
        <f t="shared" ca="1" si="135"/>
        <v>19</v>
      </c>
      <c r="CA58">
        <f t="shared" ca="1" si="135"/>
        <v>19</v>
      </c>
      <c r="CB58">
        <f t="shared" ca="1" si="135"/>
        <v>20</v>
      </c>
      <c r="CC58">
        <f t="shared" ca="1" si="135"/>
        <v>4</v>
      </c>
      <c r="CD58">
        <f t="shared" ca="1" si="135"/>
        <v>1</v>
      </c>
      <c r="CE58">
        <f t="shared" ca="1" si="135"/>
        <v>17</v>
      </c>
      <c r="CF58">
        <f t="shared" ca="1" si="135"/>
        <v>4</v>
      </c>
      <c r="CG58">
        <f t="shared" ca="1" si="135"/>
        <v>19</v>
      </c>
      <c r="CH58">
        <f t="shared" ca="1" si="135"/>
        <v>21</v>
      </c>
    </row>
    <row r="59" spans="1:86" x14ac:dyDescent="0.25">
      <c r="A59" s="3">
        <f ca="1">VLOOKUP(SMALL(B55:B62,5),B55:C62,2,0)</f>
        <v>7</v>
      </c>
      <c r="B59" s="4">
        <f t="shared" ca="1" si="129"/>
        <v>24667</v>
      </c>
      <c r="C59" s="5">
        <v>5</v>
      </c>
      <c r="D59">
        <f ca="1">IFERROR(MIN(RANDBETWEEN(0,D53-SUM(D56:D58)),ROUNDUP(D53*2/$C$52,0)),0)</f>
        <v>0</v>
      </c>
      <c r="E59">
        <f t="shared" ref="E59:AL59" ca="1" si="136">IFERROR(MIN(RANDBETWEEN(0,E53-SUM(E56:E58)),ROUNDUP(E53*2/$C$52,0)),0)</f>
        <v>0</v>
      </c>
      <c r="F59">
        <f t="shared" ca="1" si="136"/>
        <v>1</v>
      </c>
      <c r="G59">
        <f t="shared" ca="1" si="136"/>
        <v>0</v>
      </c>
      <c r="H59">
        <f t="shared" ca="1" si="136"/>
        <v>0</v>
      </c>
      <c r="I59">
        <f t="shared" ca="1" si="136"/>
        <v>1</v>
      </c>
      <c r="J59">
        <f t="shared" ca="1" si="136"/>
        <v>2</v>
      </c>
      <c r="K59">
        <f t="shared" ca="1" si="136"/>
        <v>2</v>
      </c>
      <c r="L59">
        <f t="shared" ca="1" si="136"/>
        <v>1</v>
      </c>
      <c r="M59">
        <f t="shared" ca="1" si="136"/>
        <v>3</v>
      </c>
      <c r="N59">
        <f t="shared" ca="1" si="136"/>
        <v>1</v>
      </c>
      <c r="O59">
        <f t="shared" ca="1" si="136"/>
        <v>3</v>
      </c>
      <c r="P59">
        <f t="shared" ca="1" si="136"/>
        <v>1</v>
      </c>
      <c r="Q59">
        <f t="shared" ca="1" si="136"/>
        <v>0</v>
      </c>
      <c r="R59">
        <f t="shared" ca="1" si="136"/>
        <v>2</v>
      </c>
      <c r="S59">
        <f t="shared" ca="1" si="136"/>
        <v>2</v>
      </c>
      <c r="T59">
        <f t="shared" ca="1" si="136"/>
        <v>4</v>
      </c>
      <c r="U59">
        <f t="shared" ca="1" si="136"/>
        <v>2</v>
      </c>
      <c r="V59">
        <f t="shared" ca="1" si="136"/>
        <v>5</v>
      </c>
      <c r="W59">
        <f t="shared" ca="1" si="136"/>
        <v>4</v>
      </c>
      <c r="X59">
        <f t="shared" ca="1" si="136"/>
        <v>1</v>
      </c>
      <c r="Y59">
        <f t="shared" ca="1" si="136"/>
        <v>6</v>
      </c>
      <c r="Z59">
        <f t="shared" ca="1" si="136"/>
        <v>6</v>
      </c>
      <c r="AA59">
        <f t="shared" ca="1" si="136"/>
        <v>5</v>
      </c>
      <c r="AB59">
        <f t="shared" ca="1" si="136"/>
        <v>6</v>
      </c>
      <c r="AC59">
        <f t="shared" ca="1" si="136"/>
        <v>5</v>
      </c>
      <c r="AD59">
        <f t="shared" ca="1" si="136"/>
        <v>3</v>
      </c>
      <c r="AE59">
        <f t="shared" ca="1" si="136"/>
        <v>7</v>
      </c>
      <c r="AF59">
        <f t="shared" ca="1" si="136"/>
        <v>8</v>
      </c>
      <c r="AG59">
        <f t="shared" ca="1" si="136"/>
        <v>3</v>
      </c>
      <c r="AH59">
        <f t="shared" ca="1" si="136"/>
        <v>7</v>
      </c>
      <c r="AI59">
        <f t="shared" ca="1" si="136"/>
        <v>8</v>
      </c>
      <c r="AJ59">
        <f t="shared" ca="1" si="136"/>
        <v>5</v>
      </c>
      <c r="AK59">
        <f t="shared" ca="1" si="136"/>
        <v>2</v>
      </c>
      <c r="AL59">
        <f t="shared" ca="1" si="136"/>
        <v>0</v>
      </c>
      <c r="AM59">
        <f t="shared" ref="AM59:CH59" ca="1" si="137">IFERROR(MIN(RANDBETWEEN(0,AM53-SUM(AM56:AM58)),ROUNDUP(AM53*2/$C$52,0)),0)</f>
        <v>6</v>
      </c>
      <c r="AN59">
        <f t="shared" ca="1" si="137"/>
        <v>4</v>
      </c>
      <c r="AO59">
        <f t="shared" ca="1" si="137"/>
        <v>7</v>
      </c>
      <c r="AP59">
        <f t="shared" ca="1" si="137"/>
        <v>3</v>
      </c>
      <c r="AQ59">
        <f t="shared" ca="1" si="137"/>
        <v>5</v>
      </c>
      <c r="AR59">
        <f t="shared" ca="1" si="137"/>
        <v>0</v>
      </c>
      <c r="AS59">
        <f t="shared" ca="1" si="137"/>
        <v>11</v>
      </c>
      <c r="AT59">
        <f t="shared" ca="1" si="137"/>
        <v>5</v>
      </c>
      <c r="AU59">
        <f t="shared" ca="1" si="137"/>
        <v>8</v>
      </c>
      <c r="AV59">
        <f t="shared" ca="1" si="137"/>
        <v>12</v>
      </c>
      <c r="AW59">
        <f t="shared" ca="1" si="137"/>
        <v>9</v>
      </c>
      <c r="AX59">
        <f t="shared" ca="1" si="137"/>
        <v>3</v>
      </c>
      <c r="AY59">
        <f t="shared" ca="1" si="137"/>
        <v>8</v>
      </c>
      <c r="AZ59">
        <f t="shared" ca="1" si="137"/>
        <v>10</v>
      </c>
      <c r="BA59">
        <f t="shared" ca="1" si="137"/>
        <v>8</v>
      </c>
      <c r="BB59">
        <f t="shared" ca="1" si="137"/>
        <v>12</v>
      </c>
      <c r="BC59">
        <f t="shared" ca="1" si="137"/>
        <v>7</v>
      </c>
      <c r="BD59">
        <f t="shared" ca="1" si="137"/>
        <v>0</v>
      </c>
      <c r="BE59">
        <f t="shared" ca="1" si="137"/>
        <v>14</v>
      </c>
      <c r="BF59">
        <f t="shared" ca="1" si="137"/>
        <v>13</v>
      </c>
      <c r="BG59">
        <f t="shared" ca="1" si="137"/>
        <v>14</v>
      </c>
      <c r="BH59">
        <f t="shared" ca="1" si="137"/>
        <v>15</v>
      </c>
      <c r="BI59">
        <f t="shared" ca="1" si="137"/>
        <v>12</v>
      </c>
      <c r="BJ59">
        <f t="shared" ca="1" si="137"/>
        <v>9</v>
      </c>
      <c r="BK59">
        <f t="shared" ca="1" si="137"/>
        <v>2</v>
      </c>
      <c r="BL59">
        <f t="shared" ca="1" si="137"/>
        <v>7</v>
      </c>
      <c r="BM59">
        <f t="shared" ca="1" si="137"/>
        <v>6</v>
      </c>
      <c r="BN59">
        <f t="shared" ca="1" si="137"/>
        <v>4</v>
      </c>
      <c r="BO59">
        <f t="shared" ca="1" si="137"/>
        <v>1</v>
      </c>
      <c r="BP59">
        <f t="shared" ca="1" si="137"/>
        <v>3</v>
      </c>
      <c r="BQ59">
        <f t="shared" ca="1" si="137"/>
        <v>5</v>
      </c>
      <c r="BR59">
        <f t="shared" ca="1" si="137"/>
        <v>17</v>
      </c>
      <c r="BS59">
        <f t="shared" ca="1" si="137"/>
        <v>9</v>
      </c>
      <c r="BT59">
        <f t="shared" ca="1" si="137"/>
        <v>18</v>
      </c>
      <c r="BU59">
        <f t="shared" ca="1" si="137"/>
        <v>14</v>
      </c>
      <c r="BV59">
        <f t="shared" ca="1" si="137"/>
        <v>17</v>
      </c>
      <c r="BW59">
        <f t="shared" ca="1" si="137"/>
        <v>6</v>
      </c>
      <c r="BX59">
        <f t="shared" ca="1" si="137"/>
        <v>15</v>
      </c>
      <c r="BY59">
        <f t="shared" ca="1" si="137"/>
        <v>5</v>
      </c>
      <c r="BZ59">
        <f t="shared" ca="1" si="137"/>
        <v>16</v>
      </c>
      <c r="CA59">
        <f t="shared" ca="1" si="137"/>
        <v>8</v>
      </c>
      <c r="CB59">
        <f t="shared" ca="1" si="137"/>
        <v>7</v>
      </c>
      <c r="CC59">
        <f t="shared" ca="1" si="137"/>
        <v>20</v>
      </c>
      <c r="CD59">
        <f t="shared" ca="1" si="137"/>
        <v>0</v>
      </c>
      <c r="CE59">
        <f t="shared" ca="1" si="137"/>
        <v>18</v>
      </c>
      <c r="CF59">
        <f t="shared" ca="1" si="137"/>
        <v>3</v>
      </c>
      <c r="CG59">
        <f t="shared" ca="1" si="137"/>
        <v>5</v>
      </c>
      <c r="CH59">
        <f t="shared" ca="1" si="137"/>
        <v>13</v>
      </c>
    </row>
    <row r="60" spans="1:86" x14ac:dyDescent="0.25">
      <c r="A60" s="3">
        <f ca="1">VLOOKUP(SMALL(B55:B62,6),B55:C62,2,0)</f>
        <v>3</v>
      </c>
      <c r="B60" s="4">
        <f t="shared" ca="1" si="129"/>
        <v>9292</v>
      </c>
      <c r="C60" s="5">
        <v>6</v>
      </c>
      <c r="D60">
        <f ca="1">IFERROR(MIN(RANDBETWEEN(0,D53-SUM(D56:D59)),ROUNDUP(D53*2/$C$52,0)),0)</f>
        <v>0</v>
      </c>
      <c r="E60">
        <f t="shared" ref="E60:AL60" ca="1" si="138">IFERROR(MIN(RANDBETWEEN(0,E53-SUM(E56:E59)),ROUNDUP(E53*2/$C$52,0)),0)</f>
        <v>0</v>
      </c>
      <c r="F60">
        <f t="shared" ca="1" si="138"/>
        <v>1</v>
      </c>
      <c r="G60">
        <f t="shared" ca="1" si="138"/>
        <v>1</v>
      </c>
      <c r="H60">
        <f t="shared" ca="1" si="138"/>
        <v>2</v>
      </c>
      <c r="I60">
        <f t="shared" ca="1" si="138"/>
        <v>1</v>
      </c>
      <c r="J60">
        <f t="shared" ca="1" si="138"/>
        <v>1</v>
      </c>
      <c r="K60">
        <f t="shared" ca="1" si="138"/>
        <v>1</v>
      </c>
      <c r="L60">
        <f t="shared" ca="1" si="138"/>
        <v>1</v>
      </c>
      <c r="M60">
        <f t="shared" ca="1" si="138"/>
        <v>0</v>
      </c>
      <c r="N60">
        <f t="shared" ca="1" si="138"/>
        <v>3</v>
      </c>
      <c r="O60">
        <f t="shared" ca="1" si="138"/>
        <v>1</v>
      </c>
      <c r="P60">
        <f t="shared" ca="1" si="138"/>
        <v>0</v>
      </c>
      <c r="Q60">
        <f t="shared" ca="1" si="138"/>
        <v>4</v>
      </c>
      <c r="R60">
        <f t="shared" ca="1" si="138"/>
        <v>1</v>
      </c>
      <c r="S60">
        <f t="shared" ca="1" si="138"/>
        <v>3</v>
      </c>
      <c r="T60">
        <f t="shared" ca="1" si="138"/>
        <v>1</v>
      </c>
      <c r="U60">
        <f t="shared" ca="1" si="138"/>
        <v>0</v>
      </c>
      <c r="V60">
        <f t="shared" ca="1" si="138"/>
        <v>5</v>
      </c>
      <c r="W60">
        <f t="shared" ca="1" si="138"/>
        <v>1</v>
      </c>
      <c r="X60">
        <f t="shared" ca="1" si="138"/>
        <v>0</v>
      </c>
      <c r="Y60">
        <f t="shared" ca="1" si="138"/>
        <v>0</v>
      </c>
      <c r="Z60">
        <f t="shared" ca="1" si="138"/>
        <v>5</v>
      </c>
      <c r="AA60">
        <f t="shared" ca="1" si="138"/>
        <v>4</v>
      </c>
      <c r="AB60">
        <f t="shared" ca="1" si="138"/>
        <v>2</v>
      </c>
      <c r="AC60">
        <f t="shared" ca="1" si="138"/>
        <v>0</v>
      </c>
      <c r="AD60">
        <f t="shared" ca="1" si="138"/>
        <v>4</v>
      </c>
      <c r="AE60">
        <f t="shared" ca="1" si="138"/>
        <v>0</v>
      </c>
      <c r="AF60">
        <f t="shared" ca="1" si="138"/>
        <v>1</v>
      </c>
      <c r="AG60">
        <f t="shared" ca="1" si="138"/>
        <v>1</v>
      </c>
      <c r="AH60">
        <f t="shared" ca="1" si="138"/>
        <v>0</v>
      </c>
      <c r="AI60">
        <f t="shared" ca="1" si="138"/>
        <v>3</v>
      </c>
      <c r="AJ60">
        <f t="shared" ca="1" si="138"/>
        <v>0</v>
      </c>
      <c r="AK60">
        <f t="shared" ca="1" si="138"/>
        <v>7</v>
      </c>
      <c r="AL60">
        <f t="shared" ca="1" si="138"/>
        <v>0</v>
      </c>
      <c r="AM60">
        <f t="shared" ref="AM60:CH60" ca="1" si="139">IFERROR(MIN(RANDBETWEEN(0,AM53-SUM(AM56:AM59)),ROUNDUP(AM53*2/$C$52,0)),0)</f>
        <v>3</v>
      </c>
      <c r="AN60">
        <f t="shared" ca="1" si="139"/>
        <v>1</v>
      </c>
      <c r="AO60">
        <f t="shared" ca="1" si="139"/>
        <v>0</v>
      </c>
      <c r="AP60">
        <f t="shared" ca="1" si="139"/>
        <v>6</v>
      </c>
      <c r="AQ60">
        <f t="shared" ca="1" si="139"/>
        <v>1</v>
      </c>
      <c r="AR60">
        <f t="shared" ca="1" si="139"/>
        <v>4</v>
      </c>
      <c r="AS60">
        <f t="shared" ca="1" si="139"/>
        <v>2</v>
      </c>
      <c r="AT60">
        <f t="shared" ca="1" si="139"/>
        <v>4</v>
      </c>
      <c r="AU60">
        <f t="shared" ca="1" si="139"/>
        <v>9</v>
      </c>
      <c r="AV60">
        <f t="shared" ca="1" si="139"/>
        <v>0</v>
      </c>
      <c r="AW60">
        <f t="shared" ca="1" si="139"/>
        <v>5</v>
      </c>
      <c r="AX60">
        <f t="shared" ca="1" si="139"/>
        <v>0</v>
      </c>
      <c r="AY60">
        <f t="shared" ca="1" si="139"/>
        <v>10</v>
      </c>
      <c r="AZ60">
        <f t="shared" ca="1" si="139"/>
        <v>3</v>
      </c>
      <c r="BA60">
        <f t="shared" ca="1" si="139"/>
        <v>4</v>
      </c>
      <c r="BB60">
        <f t="shared" ca="1" si="139"/>
        <v>12</v>
      </c>
      <c r="BC60">
        <f t="shared" ca="1" si="139"/>
        <v>4</v>
      </c>
      <c r="BD60">
        <f t="shared" ca="1" si="139"/>
        <v>0</v>
      </c>
      <c r="BE60">
        <f t="shared" ca="1" si="139"/>
        <v>4</v>
      </c>
      <c r="BF60">
        <f t="shared" ca="1" si="139"/>
        <v>0</v>
      </c>
      <c r="BG60">
        <f t="shared" ca="1" si="139"/>
        <v>8</v>
      </c>
      <c r="BH60">
        <f t="shared" ca="1" si="139"/>
        <v>10</v>
      </c>
      <c r="BI60">
        <f t="shared" ca="1" si="139"/>
        <v>8</v>
      </c>
      <c r="BJ60">
        <f t="shared" ca="1" si="139"/>
        <v>6</v>
      </c>
      <c r="BK60">
        <f t="shared" ca="1" si="139"/>
        <v>5</v>
      </c>
      <c r="BL60">
        <f t="shared" ca="1" si="139"/>
        <v>3</v>
      </c>
      <c r="BM60">
        <f t="shared" ca="1" si="139"/>
        <v>5</v>
      </c>
      <c r="BN60">
        <f t="shared" ca="1" si="139"/>
        <v>16</v>
      </c>
      <c r="BO60">
        <f t="shared" ca="1" si="139"/>
        <v>16</v>
      </c>
      <c r="BP60">
        <f t="shared" ca="1" si="139"/>
        <v>11</v>
      </c>
      <c r="BQ60">
        <f t="shared" ca="1" si="139"/>
        <v>10</v>
      </c>
      <c r="BR60">
        <f t="shared" ca="1" si="139"/>
        <v>6</v>
      </c>
      <c r="BS60">
        <f t="shared" ca="1" si="139"/>
        <v>9</v>
      </c>
      <c r="BT60">
        <f t="shared" ca="1" si="139"/>
        <v>3</v>
      </c>
      <c r="BU60">
        <f t="shared" ca="1" si="139"/>
        <v>1</v>
      </c>
      <c r="BV60">
        <f t="shared" ca="1" si="139"/>
        <v>2</v>
      </c>
      <c r="BW60">
        <f t="shared" ca="1" si="139"/>
        <v>12</v>
      </c>
      <c r="BX60">
        <f t="shared" ca="1" si="139"/>
        <v>1</v>
      </c>
      <c r="BY60">
        <f t="shared" ca="1" si="139"/>
        <v>12</v>
      </c>
      <c r="BZ60">
        <f t="shared" ca="1" si="139"/>
        <v>0</v>
      </c>
      <c r="CA60">
        <f t="shared" ca="1" si="139"/>
        <v>6</v>
      </c>
      <c r="CB60">
        <f t="shared" ca="1" si="139"/>
        <v>12</v>
      </c>
      <c r="CC60">
        <f t="shared" ca="1" si="139"/>
        <v>1</v>
      </c>
      <c r="CD60">
        <f t="shared" ca="1" si="139"/>
        <v>20</v>
      </c>
      <c r="CE60">
        <f t="shared" ca="1" si="139"/>
        <v>5</v>
      </c>
      <c r="CF60">
        <f t="shared" ca="1" si="139"/>
        <v>21</v>
      </c>
      <c r="CG60">
        <f t="shared" ca="1" si="139"/>
        <v>12</v>
      </c>
      <c r="CH60">
        <f t="shared" ca="1" si="139"/>
        <v>1</v>
      </c>
    </row>
    <row r="61" spans="1:86" x14ac:dyDescent="0.25">
      <c r="A61" s="3">
        <f ca="1">VLOOKUP(SMALL(B55:B62,7),B55:C62,2,0)</f>
        <v>1</v>
      </c>
      <c r="B61" s="4">
        <f t="shared" ca="1" si="129"/>
        <v>54533</v>
      </c>
      <c r="C61" s="5">
        <v>7</v>
      </c>
      <c r="D61">
        <f ca="1">IFERROR(MIN(RANDBETWEEN(0,D53-SUM(D56:D60)),ROUNDUP(D53*2/$C$52,0)),0)</f>
        <v>0</v>
      </c>
      <c r="E61">
        <f t="shared" ref="E61:AL61" ca="1" si="140">IFERROR(MIN(RANDBETWEEN(0,E53-SUM(E56:E60)),ROUNDUP(E53*2/$C$52,0)),0)</f>
        <v>0</v>
      </c>
      <c r="F61">
        <f t="shared" ca="1" si="140"/>
        <v>0</v>
      </c>
      <c r="G61">
        <f t="shared" ca="1" si="140"/>
        <v>0</v>
      </c>
      <c r="H61">
        <f t="shared" ca="1" si="140"/>
        <v>0</v>
      </c>
      <c r="I61">
        <f t="shared" ca="1" si="140"/>
        <v>2</v>
      </c>
      <c r="J61">
        <f t="shared" ca="1" si="140"/>
        <v>0</v>
      </c>
      <c r="K61">
        <f t="shared" ca="1" si="140"/>
        <v>1</v>
      </c>
      <c r="L61">
        <f t="shared" ca="1" si="140"/>
        <v>2</v>
      </c>
      <c r="M61">
        <f t="shared" ca="1" si="140"/>
        <v>1</v>
      </c>
      <c r="N61">
        <f t="shared" ca="1" si="140"/>
        <v>0</v>
      </c>
      <c r="O61">
        <f t="shared" ca="1" si="140"/>
        <v>0</v>
      </c>
      <c r="P61">
        <f t="shared" ca="1" si="140"/>
        <v>0</v>
      </c>
      <c r="Q61">
        <f t="shared" ca="1" si="140"/>
        <v>0</v>
      </c>
      <c r="R61">
        <f t="shared" ca="1" si="140"/>
        <v>0</v>
      </c>
      <c r="S61">
        <f t="shared" ca="1" si="140"/>
        <v>0</v>
      </c>
      <c r="T61">
        <f t="shared" ca="1" si="140"/>
        <v>1</v>
      </c>
      <c r="U61">
        <f t="shared" ca="1" si="140"/>
        <v>0</v>
      </c>
      <c r="V61">
        <f t="shared" ca="1" si="140"/>
        <v>4</v>
      </c>
      <c r="W61">
        <f t="shared" ca="1" si="140"/>
        <v>0</v>
      </c>
      <c r="X61">
        <f t="shared" ca="1" si="140"/>
        <v>6</v>
      </c>
      <c r="Y61">
        <f t="shared" ca="1" si="140"/>
        <v>4</v>
      </c>
      <c r="Z61">
        <f t="shared" ca="1" si="140"/>
        <v>0</v>
      </c>
      <c r="AA61">
        <f t="shared" ca="1" si="140"/>
        <v>0</v>
      </c>
      <c r="AB61">
        <f t="shared" ca="1" si="140"/>
        <v>0</v>
      </c>
      <c r="AC61">
        <f t="shared" ca="1" si="140"/>
        <v>0</v>
      </c>
      <c r="AD61">
        <f t="shared" ca="1" si="140"/>
        <v>1</v>
      </c>
      <c r="AE61">
        <f t="shared" ca="1" si="140"/>
        <v>0</v>
      </c>
      <c r="AF61">
        <f t="shared" ca="1" si="140"/>
        <v>1</v>
      </c>
      <c r="AG61">
        <f t="shared" ca="1" si="140"/>
        <v>0</v>
      </c>
      <c r="AH61">
        <f t="shared" ca="1" si="140"/>
        <v>2</v>
      </c>
      <c r="AI61">
        <f t="shared" ca="1" si="140"/>
        <v>2</v>
      </c>
      <c r="AJ61">
        <f t="shared" ca="1" si="140"/>
        <v>0</v>
      </c>
      <c r="AK61">
        <f t="shared" ca="1" si="140"/>
        <v>5</v>
      </c>
      <c r="AL61">
        <f t="shared" ca="1" si="140"/>
        <v>3</v>
      </c>
      <c r="AM61">
        <f t="shared" ref="AM61:CH61" ca="1" si="141">IFERROR(MIN(RANDBETWEEN(0,AM53-SUM(AM56:AM60)),ROUNDUP(AM53*2/$C$52,0)),0)</f>
        <v>1</v>
      </c>
      <c r="AN61">
        <f t="shared" ca="1" si="141"/>
        <v>0</v>
      </c>
      <c r="AO61">
        <f t="shared" ca="1" si="141"/>
        <v>1</v>
      </c>
      <c r="AP61">
        <f t="shared" ca="1" si="141"/>
        <v>0</v>
      </c>
      <c r="AQ61">
        <f t="shared" ca="1" si="141"/>
        <v>3</v>
      </c>
      <c r="AR61">
        <f t="shared" ca="1" si="141"/>
        <v>0</v>
      </c>
      <c r="AS61">
        <f t="shared" ca="1" si="141"/>
        <v>1</v>
      </c>
      <c r="AT61">
        <f t="shared" ca="1" si="141"/>
        <v>1</v>
      </c>
      <c r="AU61">
        <f t="shared" ca="1" si="141"/>
        <v>0</v>
      </c>
      <c r="AV61">
        <f t="shared" ca="1" si="141"/>
        <v>3</v>
      </c>
      <c r="AW61">
        <f t="shared" ca="1" si="141"/>
        <v>1</v>
      </c>
      <c r="AX61">
        <f t="shared" ca="1" si="141"/>
        <v>4</v>
      </c>
      <c r="AY61">
        <f t="shared" ca="1" si="141"/>
        <v>1</v>
      </c>
      <c r="AZ61">
        <f t="shared" ca="1" si="141"/>
        <v>13</v>
      </c>
      <c r="BA61">
        <f t="shared" ca="1" si="141"/>
        <v>0</v>
      </c>
      <c r="BB61">
        <f t="shared" ca="1" si="141"/>
        <v>0</v>
      </c>
      <c r="BC61">
        <f t="shared" ca="1" si="141"/>
        <v>0</v>
      </c>
      <c r="BD61">
        <f t="shared" ca="1" si="141"/>
        <v>14</v>
      </c>
      <c r="BE61">
        <f t="shared" ca="1" si="141"/>
        <v>3</v>
      </c>
      <c r="BF61">
        <f t="shared" ca="1" si="141"/>
        <v>0</v>
      </c>
      <c r="BG61">
        <f t="shared" ca="1" si="141"/>
        <v>2</v>
      </c>
      <c r="BH61">
        <f t="shared" ca="1" si="141"/>
        <v>1</v>
      </c>
      <c r="BI61">
        <f t="shared" ca="1" si="141"/>
        <v>0</v>
      </c>
      <c r="BJ61">
        <f t="shared" ca="1" si="141"/>
        <v>2</v>
      </c>
      <c r="BK61">
        <f t="shared" ca="1" si="141"/>
        <v>1</v>
      </c>
      <c r="BL61">
        <f t="shared" ca="1" si="141"/>
        <v>6</v>
      </c>
      <c r="BM61">
        <f t="shared" ca="1" si="141"/>
        <v>5</v>
      </c>
      <c r="BN61">
        <f t="shared" ca="1" si="141"/>
        <v>3</v>
      </c>
      <c r="BO61">
        <f t="shared" ca="1" si="141"/>
        <v>5</v>
      </c>
      <c r="BP61">
        <f t="shared" ca="1" si="141"/>
        <v>0</v>
      </c>
      <c r="BQ61">
        <f t="shared" ca="1" si="141"/>
        <v>0</v>
      </c>
      <c r="BR61">
        <f t="shared" ca="1" si="141"/>
        <v>1</v>
      </c>
      <c r="BS61">
        <f t="shared" ca="1" si="141"/>
        <v>4</v>
      </c>
      <c r="BT61">
        <f t="shared" ca="1" si="141"/>
        <v>1</v>
      </c>
      <c r="BU61">
        <f t="shared" ca="1" si="141"/>
        <v>1</v>
      </c>
      <c r="BV61">
        <f t="shared" ca="1" si="141"/>
        <v>4</v>
      </c>
      <c r="BW61">
        <f t="shared" ca="1" si="141"/>
        <v>1</v>
      </c>
      <c r="BX61">
        <f t="shared" ca="1" si="141"/>
        <v>0</v>
      </c>
      <c r="BY61">
        <f t="shared" ca="1" si="141"/>
        <v>6</v>
      </c>
      <c r="BZ61">
        <f t="shared" ca="1" si="141"/>
        <v>16</v>
      </c>
      <c r="CA61">
        <f t="shared" ca="1" si="141"/>
        <v>18</v>
      </c>
      <c r="CB61">
        <f t="shared" ca="1" si="141"/>
        <v>10</v>
      </c>
      <c r="CC61">
        <f t="shared" ca="1" si="141"/>
        <v>4</v>
      </c>
      <c r="CD61">
        <f t="shared" ca="1" si="141"/>
        <v>6</v>
      </c>
      <c r="CE61">
        <f t="shared" ca="1" si="141"/>
        <v>0</v>
      </c>
      <c r="CF61">
        <f t="shared" ca="1" si="141"/>
        <v>21</v>
      </c>
      <c r="CG61">
        <f t="shared" ca="1" si="141"/>
        <v>1</v>
      </c>
      <c r="CH61">
        <f t="shared" ca="1" si="141"/>
        <v>0</v>
      </c>
    </row>
    <row r="62" spans="1:86" x14ac:dyDescent="0.25">
      <c r="A62" s="3">
        <f ca="1">VLOOKUP(SMALL(B55:B62,8),B55:C62,2,0)</f>
        <v>8</v>
      </c>
      <c r="B62" s="4">
        <f t="shared" ca="1" si="129"/>
        <v>88629</v>
      </c>
      <c r="C62" s="5">
        <v>8</v>
      </c>
      <c r="D62">
        <f ca="1">IFERROR(MIN(RANDBETWEEN(0,D53-SUM(D56:D61)),ROUNDUP(D53*2/$C$52,0)),0)</f>
        <v>0</v>
      </c>
      <c r="E62">
        <f t="shared" ref="E62:AL62" ca="1" si="142">IFERROR(MIN(RANDBETWEEN(0,E53-SUM(E56:E61)),ROUNDUP(E53*2/$C$52,0)),0)</f>
        <v>0</v>
      </c>
      <c r="F62">
        <f t="shared" ca="1" si="142"/>
        <v>0</v>
      </c>
      <c r="G62">
        <f t="shared" ca="1" si="142"/>
        <v>1</v>
      </c>
      <c r="H62">
        <f t="shared" ca="1" si="142"/>
        <v>0</v>
      </c>
      <c r="I62">
        <f t="shared" ca="1" si="142"/>
        <v>0</v>
      </c>
      <c r="J62">
        <f t="shared" ca="1" si="142"/>
        <v>0</v>
      </c>
      <c r="K62">
        <f t="shared" ca="1" si="142"/>
        <v>0</v>
      </c>
      <c r="L62">
        <f t="shared" ca="1" si="142"/>
        <v>0</v>
      </c>
      <c r="M62">
        <f t="shared" ca="1" si="142"/>
        <v>0</v>
      </c>
      <c r="N62">
        <f t="shared" ca="1" si="142"/>
        <v>1</v>
      </c>
      <c r="O62">
        <f t="shared" ca="1" si="142"/>
        <v>0</v>
      </c>
      <c r="P62">
        <f t="shared" ca="1" si="142"/>
        <v>0</v>
      </c>
      <c r="Q62">
        <f t="shared" ca="1" si="142"/>
        <v>1</v>
      </c>
      <c r="R62">
        <f t="shared" ca="1" si="142"/>
        <v>0</v>
      </c>
      <c r="S62">
        <f t="shared" ca="1" si="142"/>
        <v>0</v>
      </c>
      <c r="T62">
        <f t="shared" ca="1" si="142"/>
        <v>0</v>
      </c>
      <c r="U62">
        <f t="shared" ca="1" si="142"/>
        <v>0</v>
      </c>
      <c r="V62">
        <f t="shared" ca="1" si="142"/>
        <v>0</v>
      </c>
      <c r="W62">
        <f t="shared" ca="1" si="142"/>
        <v>0</v>
      </c>
      <c r="X62">
        <f t="shared" ca="1" si="142"/>
        <v>1</v>
      </c>
      <c r="Y62">
        <f t="shared" ca="1" si="142"/>
        <v>0</v>
      </c>
      <c r="Z62">
        <f t="shared" ca="1" si="142"/>
        <v>0</v>
      </c>
      <c r="AA62">
        <f t="shared" ca="1" si="142"/>
        <v>0</v>
      </c>
      <c r="AB62">
        <f t="shared" ca="1" si="142"/>
        <v>0</v>
      </c>
      <c r="AC62">
        <f t="shared" ca="1" si="142"/>
        <v>0</v>
      </c>
      <c r="AD62">
        <f t="shared" ca="1" si="142"/>
        <v>0</v>
      </c>
      <c r="AE62">
        <f t="shared" ca="1" si="142"/>
        <v>0</v>
      </c>
      <c r="AF62">
        <f t="shared" ca="1" si="142"/>
        <v>0</v>
      </c>
      <c r="AG62">
        <f t="shared" ca="1" si="142"/>
        <v>2</v>
      </c>
      <c r="AH62">
        <f t="shared" ca="1" si="142"/>
        <v>1</v>
      </c>
      <c r="AI62">
        <f t="shared" ca="1" si="142"/>
        <v>0</v>
      </c>
      <c r="AJ62">
        <f t="shared" ca="1" si="142"/>
        <v>2</v>
      </c>
      <c r="AK62">
        <f t="shared" ca="1" si="142"/>
        <v>0</v>
      </c>
      <c r="AL62">
        <f t="shared" ca="1" si="142"/>
        <v>1</v>
      </c>
      <c r="AM62">
        <f t="shared" ref="AM62:CH62" ca="1" si="143">IFERROR(MIN(RANDBETWEEN(0,AM53-SUM(AM56:AM61)),ROUNDUP(AM53*2/$C$52,0)),0)</f>
        <v>0</v>
      </c>
      <c r="AN62">
        <f t="shared" ca="1" si="143"/>
        <v>7</v>
      </c>
      <c r="AO62">
        <f t="shared" ca="1" si="143"/>
        <v>0</v>
      </c>
      <c r="AP62">
        <f t="shared" ca="1" si="143"/>
        <v>0</v>
      </c>
      <c r="AQ62">
        <f t="shared" ca="1" si="143"/>
        <v>1</v>
      </c>
      <c r="AR62">
        <f t="shared" ca="1" si="143"/>
        <v>0</v>
      </c>
      <c r="AS62">
        <f t="shared" ca="1" si="143"/>
        <v>5</v>
      </c>
      <c r="AT62">
        <f t="shared" ca="1" si="143"/>
        <v>0</v>
      </c>
      <c r="AU62">
        <f t="shared" ca="1" si="143"/>
        <v>0</v>
      </c>
      <c r="AV62">
        <f t="shared" ca="1" si="143"/>
        <v>0</v>
      </c>
      <c r="AW62">
        <f t="shared" ca="1" si="143"/>
        <v>0</v>
      </c>
      <c r="AX62">
        <f t="shared" ca="1" si="143"/>
        <v>1</v>
      </c>
      <c r="AY62">
        <f t="shared" ca="1" si="143"/>
        <v>0</v>
      </c>
      <c r="AZ62">
        <f t="shared" ca="1" si="143"/>
        <v>5</v>
      </c>
      <c r="BA62">
        <f t="shared" ca="1" si="143"/>
        <v>0</v>
      </c>
      <c r="BB62">
        <f t="shared" ca="1" si="143"/>
        <v>1</v>
      </c>
      <c r="BC62">
        <f t="shared" ca="1" si="143"/>
        <v>1</v>
      </c>
      <c r="BD62">
        <f t="shared" ca="1" si="143"/>
        <v>0</v>
      </c>
      <c r="BE62">
        <f t="shared" ca="1" si="143"/>
        <v>1</v>
      </c>
      <c r="BF62">
        <f t="shared" ca="1" si="143"/>
        <v>0</v>
      </c>
      <c r="BG62">
        <f t="shared" ca="1" si="143"/>
        <v>0</v>
      </c>
      <c r="BH62">
        <f t="shared" ca="1" si="143"/>
        <v>0</v>
      </c>
      <c r="BI62">
        <f t="shared" ca="1" si="143"/>
        <v>0</v>
      </c>
      <c r="BJ62">
        <f t="shared" ca="1" si="143"/>
        <v>1</v>
      </c>
      <c r="BK62">
        <f t="shared" ca="1" si="143"/>
        <v>3</v>
      </c>
      <c r="BL62">
        <f t="shared" ca="1" si="143"/>
        <v>0</v>
      </c>
      <c r="BM62">
        <f t="shared" ca="1" si="143"/>
        <v>5</v>
      </c>
      <c r="BN62">
        <f t="shared" ca="1" si="143"/>
        <v>8</v>
      </c>
      <c r="BO62">
        <f t="shared" ca="1" si="143"/>
        <v>1</v>
      </c>
      <c r="BP62">
        <f t="shared" ca="1" si="143"/>
        <v>0</v>
      </c>
      <c r="BQ62">
        <f t="shared" ca="1" si="143"/>
        <v>0</v>
      </c>
      <c r="BR62">
        <f t="shared" ca="1" si="143"/>
        <v>0</v>
      </c>
      <c r="BS62">
        <f t="shared" ca="1" si="143"/>
        <v>0</v>
      </c>
      <c r="BT62">
        <f t="shared" ca="1" si="143"/>
        <v>3</v>
      </c>
      <c r="BU62">
        <f t="shared" ca="1" si="143"/>
        <v>0</v>
      </c>
      <c r="BV62">
        <f t="shared" ca="1" si="143"/>
        <v>1</v>
      </c>
      <c r="BW62">
        <f t="shared" ca="1" si="143"/>
        <v>2</v>
      </c>
      <c r="BX62">
        <f t="shared" ca="1" si="143"/>
        <v>0</v>
      </c>
      <c r="BY62">
        <f t="shared" ca="1" si="143"/>
        <v>5</v>
      </c>
      <c r="BZ62">
        <f t="shared" ca="1" si="143"/>
        <v>0</v>
      </c>
      <c r="CA62">
        <f t="shared" ca="1" si="143"/>
        <v>3</v>
      </c>
      <c r="CB62">
        <f t="shared" ca="1" si="143"/>
        <v>0</v>
      </c>
      <c r="CC62">
        <f t="shared" ca="1" si="143"/>
        <v>4</v>
      </c>
      <c r="CD62">
        <f t="shared" ca="1" si="143"/>
        <v>1</v>
      </c>
      <c r="CE62">
        <f t="shared" ca="1" si="143"/>
        <v>0</v>
      </c>
      <c r="CF62">
        <f t="shared" ca="1" si="143"/>
        <v>21</v>
      </c>
      <c r="CG62">
        <f t="shared" ca="1" si="143"/>
        <v>3</v>
      </c>
      <c r="CH62">
        <f t="shared" ca="1" si="143"/>
        <v>6</v>
      </c>
    </row>
    <row r="64" spans="1:86" x14ac:dyDescent="0.25">
      <c r="C64" s="5">
        <v>9</v>
      </c>
      <c r="D64" s="197" t="s">
        <v>84</v>
      </c>
      <c r="E64" s="197"/>
      <c r="F64" s="197"/>
      <c r="G64" s="197"/>
      <c r="H64" s="197"/>
      <c r="I64" s="197"/>
    </row>
    <row r="65" spans="1:86" x14ac:dyDescent="0.25">
      <c r="D65" s="3">
        <v>1</v>
      </c>
      <c r="E65" s="3">
        <v>2</v>
      </c>
      <c r="F65" s="3">
        <v>3</v>
      </c>
      <c r="G65" s="3">
        <v>4</v>
      </c>
      <c r="H65" s="3">
        <v>5</v>
      </c>
      <c r="I65" s="3">
        <v>6</v>
      </c>
      <c r="J65" s="3">
        <v>7</v>
      </c>
      <c r="K65" s="3">
        <v>8</v>
      </c>
      <c r="L65" s="3">
        <v>9</v>
      </c>
      <c r="M65" s="3">
        <v>10</v>
      </c>
      <c r="N65" s="3">
        <v>11</v>
      </c>
      <c r="O65" s="3">
        <v>12</v>
      </c>
      <c r="P65" s="3">
        <v>13</v>
      </c>
      <c r="Q65" s="3">
        <v>14</v>
      </c>
      <c r="R65" s="3">
        <v>15</v>
      </c>
      <c r="S65" s="3">
        <v>16</v>
      </c>
      <c r="T65" s="3">
        <v>17</v>
      </c>
      <c r="U65" s="3">
        <v>18</v>
      </c>
      <c r="V65" s="3">
        <v>19</v>
      </c>
      <c r="W65" s="3">
        <v>20</v>
      </c>
      <c r="X65" s="3">
        <v>21</v>
      </c>
      <c r="Y65" s="3">
        <v>22</v>
      </c>
      <c r="Z65" s="3">
        <v>23</v>
      </c>
      <c r="AA65" s="3">
        <v>24</v>
      </c>
      <c r="AB65" s="3">
        <v>25</v>
      </c>
      <c r="AC65" s="3">
        <v>26</v>
      </c>
      <c r="AD65" s="3">
        <v>27</v>
      </c>
      <c r="AE65" s="3">
        <v>28</v>
      </c>
      <c r="AF65" s="3">
        <v>29</v>
      </c>
      <c r="AG65" s="3">
        <v>30</v>
      </c>
      <c r="AH65" s="3">
        <v>31</v>
      </c>
      <c r="AI65" s="3">
        <v>32</v>
      </c>
      <c r="AJ65" s="3">
        <v>33</v>
      </c>
      <c r="AK65" s="3">
        <v>34</v>
      </c>
      <c r="AL65" s="3">
        <v>35</v>
      </c>
      <c r="AM65" s="3">
        <v>36</v>
      </c>
      <c r="AN65" s="3">
        <v>37</v>
      </c>
      <c r="AO65" s="3">
        <v>38</v>
      </c>
      <c r="AP65" s="3">
        <v>39</v>
      </c>
      <c r="AQ65" s="3">
        <v>40</v>
      </c>
      <c r="AR65" s="3">
        <v>41</v>
      </c>
      <c r="AS65" s="3">
        <v>42</v>
      </c>
      <c r="AT65" s="3">
        <v>43</v>
      </c>
      <c r="AU65" s="3">
        <v>44</v>
      </c>
      <c r="AV65" s="3">
        <v>45</v>
      </c>
      <c r="AW65" s="3">
        <v>46</v>
      </c>
      <c r="AX65" s="3">
        <v>47</v>
      </c>
      <c r="AY65" s="3">
        <v>48</v>
      </c>
      <c r="AZ65" s="3">
        <v>49</v>
      </c>
      <c r="BA65" s="3">
        <v>50</v>
      </c>
      <c r="BB65" s="3">
        <v>51</v>
      </c>
      <c r="BC65" s="3">
        <v>52</v>
      </c>
      <c r="BD65" s="3">
        <v>53</v>
      </c>
      <c r="BE65" s="3">
        <v>54</v>
      </c>
      <c r="BF65" s="3">
        <v>55</v>
      </c>
      <c r="BG65" s="3">
        <v>56</v>
      </c>
      <c r="BH65" s="3">
        <v>57</v>
      </c>
      <c r="BI65" s="3">
        <v>58</v>
      </c>
      <c r="BJ65" s="3">
        <v>59</v>
      </c>
      <c r="BK65" s="3">
        <v>60</v>
      </c>
      <c r="BL65" s="3">
        <v>61</v>
      </c>
      <c r="BM65" s="3">
        <v>62</v>
      </c>
      <c r="BN65" s="3">
        <v>63</v>
      </c>
      <c r="BO65" s="3">
        <v>64</v>
      </c>
      <c r="BP65" s="3">
        <v>65</v>
      </c>
      <c r="BQ65" s="3">
        <v>66</v>
      </c>
      <c r="BR65" s="3">
        <v>67</v>
      </c>
      <c r="BS65" s="3">
        <v>68</v>
      </c>
      <c r="BT65" s="3">
        <v>69</v>
      </c>
      <c r="BU65" s="3">
        <v>70</v>
      </c>
      <c r="BV65" s="3">
        <v>71</v>
      </c>
      <c r="BW65" s="3">
        <v>72</v>
      </c>
      <c r="BX65" s="3">
        <v>73</v>
      </c>
      <c r="BY65" s="3">
        <v>74</v>
      </c>
      <c r="BZ65" s="3">
        <v>75</v>
      </c>
      <c r="CA65" s="3">
        <v>76</v>
      </c>
      <c r="CB65" s="3">
        <v>77</v>
      </c>
      <c r="CC65" s="3">
        <v>78</v>
      </c>
      <c r="CD65" s="3">
        <v>79</v>
      </c>
      <c r="CE65" s="3">
        <v>80</v>
      </c>
      <c r="CF65" s="3">
        <v>81</v>
      </c>
      <c r="CG65" s="3">
        <v>82</v>
      </c>
      <c r="CH65" s="3">
        <v>83</v>
      </c>
    </row>
    <row r="66" spans="1:86" x14ac:dyDescent="0.25">
      <c r="C66" s="4"/>
      <c r="D66" s="4">
        <v>1</v>
      </c>
      <c r="E66" s="4">
        <v>2</v>
      </c>
      <c r="F66" s="4">
        <f t="shared" ref="F66:AL66" si="144">ROUNDDOWN(F65*1/2,0)</f>
        <v>1</v>
      </c>
      <c r="G66" s="4">
        <f t="shared" si="144"/>
        <v>2</v>
      </c>
      <c r="H66" s="4">
        <f t="shared" si="144"/>
        <v>2</v>
      </c>
      <c r="I66" s="4">
        <f t="shared" si="144"/>
        <v>3</v>
      </c>
      <c r="J66" s="4">
        <f t="shared" si="144"/>
        <v>3</v>
      </c>
      <c r="K66" s="4">
        <f t="shared" si="144"/>
        <v>4</v>
      </c>
      <c r="L66" s="4">
        <f t="shared" si="144"/>
        <v>4</v>
      </c>
      <c r="M66" s="4">
        <f t="shared" si="144"/>
        <v>5</v>
      </c>
      <c r="N66" s="4">
        <f t="shared" si="144"/>
        <v>5</v>
      </c>
      <c r="O66" s="4">
        <f t="shared" si="144"/>
        <v>6</v>
      </c>
      <c r="P66" s="4">
        <f t="shared" si="144"/>
        <v>6</v>
      </c>
      <c r="Q66" s="4">
        <f t="shared" si="144"/>
        <v>7</v>
      </c>
      <c r="R66" s="4">
        <f t="shared" si="144"/>
        <v>7</v>
      </c>
      <c r="S66" s="4">
        <f t="shared" si="144"/>
        <v>8</v>
      </c>
      <c r="T66" s="4">
        <f t="shared" si="144"/>
        <v>8</v>
      </c>
      <c r="U66" s="4">
        <f t="shared" si="144"/>
        <v>9</v>
      </c>
      <c r="V66" s="4">
        <f t="shared" si="144"/>
        <v>9</v>
      </c>
      <c r="W66" s="4">
        <f t="shared" si="144"/>
        <v>10</v>
      </c>
      <c r="X66" s="4">
        <f t="shared" si="144"/>
        <v>10</v>
      </c>
      <c r="Y66" s="4">
        <f t="shared" si="144"/>
        <v>11</v>
      </c>
      <c r="Z66" s="4">
        <f t="shared" si="144"/>
        <v>11</v>
      </c>
      <c r="AA66" s="4">
        <f t="shared" si="144"/>
        <v>12</v>
      </c>
      <c r="AB66" s="4">
        <f t="shared" si="144"/>
        <v>12</v>
      </c>
      <c r="AC66" s="4">
        <f t="shared" si="144"/>
        <v>13</v>
      </c>
      <c r="AD66" s="4">
        <f t="shared" si="144"/>
        <v>13</v>
      </c>
      <c r="AE66" s="4">
        <f t="shared" si="144"/>
        <v>14</v>
      </c>
      <c r="AF66" s="4">
        <f t="shared" si="144"/>
        <v>14</v>
      </c>
      <c r="AG66" s="4">
        <f t="shared" si="144"/>
        <v>15</v>
      </c>
      <c r="AH66" s="4">
        <f t="shared" si="144"/>
        <v>15</v>
      </c>
      <c r="AI66" s="4">
        <f t="shared" si="144"/>
        <v>16</v>
      </c>
      <c r="AJ66" s="4">
        <f t="shared" si="144"/>
        <v>16</v>
      </c>
      <c r="AK66" s="4">
        <f t="shared" si="144"/>
        <v>17</v>
      </c>
      <c r="AL66" s="4">
        <f t="shared" si="144"/>
        <v>17</v>
      </c>
      <c r="AM66" s="4">
        <f t="shared" ref="AM66:CH66" si="145">ROUNDDOWN(AM65*1/2,0)</f>
        <v>18</v>
      </c>
      <c r="AN66" s="4">
        <f t="shared" si="145"/>
        <v>18</v>
      </c>
      <c r="AO66" s="4">
        <f t="shared" si="145"/>
        <v>19</v>
      </c>
      <c r="AP66" s="4">
        <f t="shared" si="145"/>
        <v>19</v>
      </c>
      <c r="AQ66" s="4">
        <f t="shared" si="145"/>
        <v>20</v>
      </c>
      <c r="AR66" s="4">
        <f t="shared" si="145"/>
        <v>20</v>
      </c>
      <c r="AS66" s="4">
        <f t="shared" si="145"/>
        <v>21</v>
      </c>
      <c r="AT66" s="4">
        <f t="shared" si="145"/>
        <v>21</v>
      </c>
      <c r="AU66" s="4">
        <f t="shared" si="145"/>
        <v>22</v>
      </c>
      <c r="AV66" s="4">
        <f t="shared" si="145"/>
        <v>22</v>
      </c>
      <c r="AW66" s="4">
        <f t="shared" si="145"/>
        <v>23</v>
      </c>
      <c r="AX66" s="4">
        <f t="shared" si="145"/>
        <v>23</v>
      </c>
      <c r="AY66" s="4">
        <f t="shared" si="145"/>
        <v>24</v>
      </c>
      <c r="AZ66" s="4">
        <f t="shared" si="145"/>
        <v>24</v>
      </c>
      <c r="BA66" s="4">
        <f t="shared" si="145"/>
        <v>25</v>
      </c>
      <c r="BB66" s="4">
        <f t="shared" si="145"/>
        <v>25</v>
      </c>
      <c r="BC66" s="4">
        <f t="shared" si="145"/>
        <v>26</v>
      </c>
      <c r="BD66" s="4">
        <f t="shared" si="145"/>
        <v>26</v>
      </c>
      <c r="BE66" s="4">
        <f t="shared" si="145"/>
        <v>27</v>
      </c>
      <c r="BF66" s="4">
        <f t="shared" si="145"/>
        <v>27</v>
      </c>
      <c r="BG66" s="4">
        <f t="shared" si="145"/>
        <v>28</v>
      </c>
      <c r="BH66" s="4">
        <f t="shared" si="145"/>
        <v>28</v>
      </c>
      <c r="BI66" s="4">
        <f t="shared" si="145"/>
        <v>29</v>
      </c>
      <c r="BJ66" s="4">
        <f t="shared" si="145"/>
        <v>29</v>
      </c>
      <c r="BK66" s="4">
        <f t="shared" si="145"/>
        <v>30</v>
      </c>
      <c r="BL66" s="4">
        <f t="shared" si="145"/>
        <v>30</v>
      </c>
      <c r="BM66" s="4">
        <f t="shared" si="145"/>
        <v>31</v>
      </c>
      <c r="BN66" s="4">
        <f t="shared" si="145"/>
        <v>31</v>
      </c>
      <c r="BO66" s="4">
        <f t="shared" si="145"/>
        <v>32</v>
      </c>
      <c r="BP66" s="4">
        <f t="shared" si="145"/>
        <v>32</v>
      </c>
      <c r="BQ66" s="4">
        <f t="shared" si="145"/>
        <v>33</v>
      </c>
      <c r="BR66" s="4">
        <f t="shared" si="145"/>
        <v>33</v>
      </c>
      <c r="BS66" s="4">
        <f t="shared" si="145"/>
        <v>34</v>
      </c>
      <c r="BT66" s="4">
        <f t="shared" si="145"/>
        <v>34</v>
      </c>
      <c r="BU66" s="4">
        <f t="shared" si="145"/>
        <v>35</v>
      </c>
      <c r="BV66" s="4">
        <f t="shared" si="145"/>
        <v>35</v>
      </c>
      <c r="BW66" s="4">
        <f t="shared" si="145"/>
        <v>36</v>
      </c>
      <c r="BX66" s="4">
        <f t="shared" si="145"/>
        <v>36</v>
      </c>
      <c r="BY66" s="4">
        <f t="shared" si="145"/>
        <v>37</v>
      </c>
      <c r="BZ66" s="4">
        <f t="shared" si="145"/>
        <v>37</v>
      </c>
      <c r="CA66" s="4">
        <f t="shared" si="145"/>
        <v>38</v>
      </c>
      <c r="CB66" s="4">
        <f t="shared" si="145"/>
        <v>38</v>
      </c>
      <c r="CC66" s="4">
        <f t="shared" si="145"/>
        <v>39</v>
      </c>
      <c r="CD66" s="4">
        <f t="shared" si="145"/>
        <v>39</v>
      </c>
      <c r="CE66" s="4">
        <f t="shared" si="145"/>
        <v>40</v>
      </c>
      <c r="CF66" s="4">
        <f t="shared" si="145"/>
        <v>40</v>
      </c>
      <c r="CG66" s="4">
        <f t="shared" si="145"/>
        <v>41</v>
      </c>
      <c r="CH66" s="4">
        <f t="shared" si="145"/>
        <v>41</v>
      </c>
    </row>
    <row r="67" spans="1:86" x14ac:dyDescent="0.25">
      <c r="A67" s="3">
        <f ca="1">VLOOKUP(SMALL(B67:B75,1),B67:C75,2,0)</f>
        <v>8</v>
      </c>
      <c r="B67" s="4">
        <f ca="1">RANDBETWEEN(0,100000)</f>
        <v>36602</v>
      </c>
      <c r="C67" s="5">
        <v>1</v>
      </c>
      <c r="D67">
        <f ca="1">D65-SUM(D68:D75)</f>
        <v>0</v>
      </c>
      <c r="E67">
        <f t="shared" ref="E67:AL67" ca="1" si="146">E65-SUM(E68:E75)</f>
        <v>0</v>
      </c>
      <c r="F67">
        <f t="shared" ca="1" si="146"/>
        <v>0</v>
      </c>
      <c r="G67">
        <f t="shared" ca="1" si="146"/>
        <v>0</v>
      </c>
      <c r="H67">
        <f t="shared" ca="1" si="146"/>
        <v>0</v>
      </c>
      <c r="I67">
        <f t="shared" ca="1" si="146"/>
        <v>0</v>
      </c>
      <c r="J67">
        <f t="shared" ca="1" si="146"/>
        <v>1</v>
      </c>
      <c r="K67">
        <f t="shared" ca="1" si="146"/>
        <v>0</v>
      </c>
      <c r="L67">
        <f t="shared" ca="1" si="146"/>
        <v>1</v>
      </c>
      <c r="M67">
        <f t="shared" ca="1" si="146"/>
        <v>0</v>
      </c>
      <c r="N67">
        <f t="shared" ca="1" si="146"/>
        <v>0</v>
      </c>
      <c r="O67">
        <f t="shared" ca="1" si="146"/>
        <v>0</v>
      </c>
      <c r="P67">
        <f t="shared" ca="1" si="146"/>
        <v>1</v>
      </c>
      <c r="Q67">
        <f t="shared" ca="1" si="146"/>
        <v>0</v>
      </c>
      <c r="R67">
        <f t="shared" ca="1" si="146"/>
        <v>0</v>
      </c>
      <c r="S67">
        <f t="shared" ca="1" si="146"/>
        <v>0</v>
      </c>
      <c r="T67">
        <f t="shared" ca="1" si="146"/>
        <v>2</v>
      </c>
      <c r="U67">
        <f t="shared" ca="1" si="146"/>
        <v>0</v>
      </c>
      <c r="V67">
        <f t="shared" ca="1" si="146"/>
        <v>0</v>
      </c>
      <c r="W67">
        <f t="shared" ca="1" si="146"/>
        <v>0</v>
      </c>
      <c r="X67">
        <f t="shared" ca="1" si="146"/>
        <v>1</v>
      </c>
      <c r="Y67">
        <f t="shared" ca="1" si="146"/>
        <v>2</v>
      </c>
      <c r="Z67">
        <f t="shared" ca="1" si="146"/>
        <v>1</v>
      </c>
      <c r="AA67">
        <f t="shared" ca="1" si="146"/>
        <v>1</v>
      </c>
      <c r="AB67">
        <f t="shared" ca="1" si="146"/>
        <v>0</v>
      </c>
      <c r="AC67">
        <f t="shared" ca="1" si="146"/>
        <v>1</v>
      </c>
      <c r="AD67">
        <f t="shared" ca="1" si="146"/>
        <v>0</v>
      </c>
      <c r="AE67">
        <f t="shared" ca="1" si="146"/>
        <v>1</v>
      </c>
      <c r="AF67">
        <f t="shared" ca="1" si="146"/>
        <v>0</v>
      </c>
      <c r="AG67">
        <f t="shared" ca="1" si="146"/>
        <v>0</v>
      </c>
      <c r="AH67">
        <f t="shared" ca="1" si="146"/>
        <v>2</v>
      </c>
      <c r="AI67">
        <f t="shared" ca="1" si="146"/>
        <v>0</v>
      </c>
      <c r="AJ67">
        <f t="shared" ca="1" si="146"/>
        <v>0</v>
      </c>
      <c r="AK67">
        <f t="shared" ca="1" si="146"/>
        <v>0</v>
      </c>
      <c r="AL67">
        <f t="shared" ca="1" si="146"/>
        <v>4</v>
      </c>
      <c r="AM67">
        <f t="shared" ref="AM67:CH67" ca="1" si="147">AM65-SUM(AM68:AM75)</f>
        <v>2</v>
      </c>
      <c r="AN67">
        <f t="shared" ca="1" si="147"/>
        <v>0</v>
      </c>
      <c r="AO67">
        <f t="shared" ca="1" si="147"/>
        <v>0</v>
      </c>
      <c r="AP67">
        <f t="shared" ca="1" si="147"/>
        <v>0</v>
      </c>
      <c r="AQ67">
        <f t="shared" ca="1" si="147"/>
        <v>0</v>
      </c>
      <c r="AR67">
        <f t="shared" ca="1" si="147"/>
        <v>0</v>
      </c>
      <c r="AS67">
        <f t="shared" ca="1" si="147"/>
        <v>0</v>
      </c>
      <c r="AT67">
        <f t="shared" ca="1" si="147"/>
        <v>0</v>
      </c>
      <c r="AU67">
        <f t="shared" ca="1" si="147"/>
        <v>0</v>
      </c>
      <c r="AV67">
        <f t="shared" ca="1" si="147"/>
        <v>2</v>
      </c>
      <c r="AW67">
        <f t="shared" ca="1" si="147"/>
        <v>0</v>
      </c>
      <c r="AX67">
        <f t="shared" ca="1" si="147"/>
        <v>0</v>
      </c>
      <c r="AY67">
        <f t="shared" ca="1" si="147"/>
        <v>0</v>
      </c>
      <c r="AZ67">
        <f t="shared" ca="1" si="147"/>
        <v>1</v>
      </c>
      <c r="BA67">
        <f t="shared" ca="1" si="147"/>
        <v>0</v>
      </c>
      <c r="BB67">
        <f t="shared" ca="1" si="147"/>
        <v>1</v>
      </c>
      <c r="BC67">
        <f t="shared" ca="1" si="147"/>
        <v>1</v>
      </c>
      <c r="BD67">
        <f t="shared" ca="1" si="147"/>
        <v>7</v>
      </c>
      <c r="BE67">
        <f t="shared" ca="1" si="147"/>
        <v>0</v>
      </c>
      <c r="BF67">
        <f t="shared" ca="1" si="147"/>
        <v>0</v>
      </c>
      <c r="BG67">
        <f t="shared" ca="1" si="147"/>
        <v>0</v>
      </c>
      <c r="BH67">
        <f t="shared" ca="1" si="147"/>
        <v>0</v>
      </c>
      <c r="BI67">
        <f t="shared" ca="1" si="147"/>
        <v>2</v>
      </c>
      <c r="BJ67">
        <f t="shared" ca="1" si="147"/>
        <v>0</v>
      </c>
      <c r="BK67">
        <f t="shared" ca="1" si="147"/>
        <v>21</v>
      </c>
      <c r="BL67">
        <f t="shared" ca="1" si="147"/>
        <v>0</v>
      </c>
      <c r="BM67">
        <f t="shared" ca="1" si="147"/>
        <v>2</v>
      </c>
      <c r="BN67">
        <f t="shared" ca="1" si="147"/>
        <v>0</v>
      </c>
      <c r="BO67">
        <f t="shared" ca="1" si="147"/>
        <v>0</v>
      </c>
      <c r="BP67">
        <f t="shared" ca="1" si="147"/>
        <v>0</v>
      </c>
      <c r="BQ67">
        <f t="shared" ca="1" si="147"/>
        <v>7</v>
      </c>
      <c r="BR67">
        <f t="shared" ca="1" si="147"/>
        <v>4</v>
      </c>
      <c r="BS67">
        <f t="shared" ca="1" si="147"/>
        <v>0</v>
      </c>
      <c r="BT67">
        <f t="shared" ca="1" si="147"/>
        <v>0</v>
      </c>
      <c r="BU67">
        <f t="shared" ca="1" si="147"/>
        <v>0</v>
      </c>
      <c r="BV67">
        <f t="shared" ca="1" si="147"/>
        <v>2</v>
      </c>
      <c r="BW67">
        <f t="shared" ca="1" si="147"/>
        <v>1</v>
      </c>
      <c r="BX67">
        <f t="shared" ca="1" si="147"/>
        <v>0</v>
      </c>
      <c r="BY67">
        <f t="shared" ca="1" si="147"/>
        <v>1</v>
      </c>
      <c r="BZ67">
        <f t="shared" ca="1" si="147"/>
        <v>0</v>
      </c>
      <c r="CA67">
        <f t="shared" ca="1" si="147"/>
        <v>2</v>
      </c>
      <c r="CB67">
        <f t="shared" ca="1" si="147"/>
        <v>1</v>
      </c>
      <c r="CC67">
        <f t="shared" ca="1" si="147"/>
        <v>1</v>
      </c>
      <c r="CD67">
        <f t="shared" ca="1" si="147"/>
        <v>0</v>
      </c>
      <c r="CE67">
        <f t="shared" ca="1" si="147"/>
        <v>1</v>
      </c>
      <c r="CF67">
        <f t="shared" ca="1" si="147"/>
        <v>0</v>
      </c>
      <c r="CG67">
        <f t="shared" ca="1" si="147"/>
        <v>0</v>
      </c>
      <c r="CH67">
        <f t="shared" ca="1" si="147"/>
        <v>3</v>
      </c>
    </row>
    <row r="68" spans="1:86" x14ac:dyDescent="0.25">
      <c r="A68" s="3">
        <f ca="1">VLOOKUP(SMALL(B67:B75,2),B67:C75,2,0)</f>
        <v>2</v>
      </c>
      <c r="B68" s="4">
        <f t="shared" ref="B68:B75" ca="1" si="148">RANDBETWEEN(0,100000)</f>
        <v>9855</v>
      </c>
      <c r="C68" s="5">
        <v>2</v>
      </c>
      <c r="D68">
        <f ca="1">MIN(RANDBETWEEN(0,D65),ROUNDUP(D65*2/$C$64,0))</f>
        <v>0</v>
      </c>
      <c r="E68">
        <f t="shared" ref="E68:AL68" ca="1" si="149">MIN(RANDBETWEEN(0,E65),ROUNDUP(E65*2/$C$64,0))</f>
        <v>0</v>
      </c>
      <c r="F68">
        <f t="shared" ca="1" si="149"/>
        <v>0</v>
      </c>
      <c r="G68">
        <f t="shared" ca="1" si="149"/>
        <v>1</v>
      </c>
      <c r="H68">
        <f t="shared" ca="1" si="149"/>
        <v>0</v>
      </c>
      <c r="I68">
        <f t="shared" ca="1" si="149"/>
        <v>2</v>
      </c>
      <c r="J68">
        <f t="shared" ca="1" si="149"/>
        <v>1</v>
      </c>
      <c r="K68">
        <f t="shared" ca="1" si="149"/>
        <v>0</v>
      </c>
      <c r="L68">
        <f t="shared" ca="1" si="149"/>
        <v>2</v>
      </c>
      <c r="M68">
        <f t="shared" ca="1" si="149"/>
        <v>3</v>
      </c>
      <c r="N68">
        <f t="shared" ca="1" si="149"/>
        <v>3</v>
      </c>
      <c r="O68">
        <f t="shared" ca="1" si="149"/>
        <v>3</v>
      </c>
      <c r="P68">
        <f t="shared" ca="1" si="149"/>
        <v>3</v>
      </c>
      <c r="Q68">
        <f t="shared" ca="1" si="149"/>
        <v>2</v>
      </c>
      <c r="R68">
        <f t="shared" ca="1" si="149"/>
        <v>4</v>
      </c>
      <c r="S68">
        <f t="shared" ca="1" si="149"/>
        <v>4</v>
      </c>
      <c r="T68">
        <f t="shared" ca="1" si="149"/>
        <v>4</v>
      </c>
      <c r="U68">
        <f t="shared" ca="1" si="149"/>
        <v>4</v>
      </c>
      <c r="V68">
        <f t="shared" ca="1" si="149"/>
        <v>5</v>
      </c>
      <c r="W68">
        <f t="shared" ca="1" si="149"/>
        <v>5</v>
      </c>
      <c r="X68">
        <f t="shared" ca="1" si="149"/>
        <v>5</v>
      </c>
      <c r="Y68">
        <f t="shared" ca="1" si="149"/>
        <v>5</v>
      </c>
      <c r="Z68">
        <f t="shared" ca="1" si="149"/>
        <v>6</v>
      </c>
      <c r="AA68">
        <f t="shared" ca="1" si="149"/>
        <v>6</v>
      </c>
      <c r="AB68">
        <f t="shared" ca="1" si="149"/>
        <v>6</v>
      </c>
      <c r="AC68">
        <f t="shared" ca="1" si="149"/>
        <v>5</v>
      </c>
      <c r="AD68">
        <f t="shared" ca="1" si="149"/>
        <v>6</v>
      </c>
      <c r="AE68">
        <f t="shared" ca="1" si="149"/>
        <v>7</v>
      </c>
      <c r="AF68">
        <f t="shared" ca="1" si="149"/>
        <v>7</v>
      </c>
      <c r="AG68">
        <f t="shared" ca="1" si="149"/>
        <v>7</v>
      </c>
      <c r="AH68">
        <f t="shared" ca="1" si="149"/>
        <v>7</v>
      </c>
      <c r="AI68">
        <f t="shared" ca="1" si="149"/>
        <v>8</v>
      </c>
      <c r="AJ68">
        <f t="shared" ca="1" si="149"/>
        <v>8</v>
      </c>
      <c r="AK68">
        <f t="shared" ca="1" si="149"/>
        <v>8</v>
      </c>
      <c r="AL68">
        <f t="shared" ca="1" si="149"/>
        <v>8</v>
      </c>
      <c r="AM68">
        <f t="shared" ref="AM68:CH68" ca="1" si="150">MIN(RANDBETWEEN(0,AM65),ROUNDUP(AM65*2/$C$64,0))</f>
        <v>8</v>
      </c>
      <c r="AN68">
        <f t="shared" ca="1" si="150"/>
        <v>8</v>
      </c>
      <c r="AO68">
        <f t="shared" ca="1" si="150"/>
        <v>4</v>
      </c>
      <c r="AP68">
        <f t="shared" ca="1" si="150"/>
        <v>3</v>
      </c>
      <c r="AQ68">
        <f t="shared" ca="1" si="150"/>
        <v>9</v>
      </c>
      <c r="AR68">
        <f t="shared" ca="1" si="150"/>
        <v>10</v>
      </c>
      <c r="AS68">
        <f t="shared" ca="1" si="150"/>
        <v>10</v>
      </c>
      <c r="AT68">
        <f t="shared" ca="1" si="150"/>
        <v>10</v>
      </c>
      <c r="AU68">
        <f t="shared" ca="1" si="150"/>
        <v>10</v>
      </c>
      <c r="AV68">
        <f t="shared" ca="1" si="150"/>
        <v>10</v>
      </c>
      <c r="AW68">
        <f t="shared" ca="1" si="150"/>
        <v>11</v>
      </c>
      <c r="AX68">
        <f t="shared" ca="1" si="150"/>
        <v>11</v>
      </c>
      <c r="AY68">
        <f t="shared" ca="1" si="150"/>
        <v>11</v>
      </c>
      <c r="AZ68">
        <f t="shared" ca="1" si="150"/>
        <v>7</v>
      </c>
      <c r="BA68">
        <f t="shared" ca="1" si="150"/>
        <v>4</v>
      </c>
      <c r="BB68">
        <f t="shared" ca="1" si="150"/>
        <v>12</v>
      </c>
      <c r="BC68">
        <f t="shared" ca="1" si="150"/>
        <v>12</v>
      </c>
      <c r="BD68">
        <f t="shared" ca="1" si="150"/>
        <v>12</v>
      </c>
      <c r="BE68">
        <f t="shared" ca="1" si="150"/>
        <v>11</v>
      </c>
      <c r="BF68">
        <f t="shared" ca="1" si="150"/>
        <v>13</v>
      </c>
      <c r="BG68">
        <f t="shared" ca="1" si="150"/>
        <v>12</v>
      </c>
      <c r="BH68">
        <f t="shared" ca="1" si="150"/>
        <v>13</v>
      </c>
      <c r="BI68">
        <f t="shared" ca="1" si="150"/>
        <v>13</v>
      </c>
      <c r="BJ68">
        <f t="shared" ca="1" si="150"/>
        <v>14</v>
      </c>
      <c r="BK68">
        <f t="shared" ca="1" si="150"/>
        <v>14</v>
      </c>
      <c r="BL68">
        <f t="shared" ca="1" si="150"/>
        <v>14</v>
      </c>
      <c r="BM68">
        <f t="shared" ca="1" si="150"/>
        <v>5</v>
      </c>
      <c r="BN68">
        <f t="shared" ca="1" si="150"/>
        <v>14</v>
      </c>
      <c r="BO68">
        <f t="shared" ca="1" si="150"/>
        <v>15</v>
      </c>
      <c r="BP68">
        <f t="shared" ca="1" si="150"/>
        <v>15</v>
      </c>
      <c r="BQ68">
        <f t="shared" ca="1" si="150"/>
        <v>15</v>
      </c>
      <c r="BR68">
        <f t="shared" ca="1" si="150"/>
        <v>15</v>
      </c>
      <c r="BS68">
        <f t="shared" ca="1" si="150"/>
        <v>16</v>
      </c>
      <c r="BT68">
        <f t="shared" ca="1" si="150"/>
        <v>9</v>
      </c>
      <c r="BU68">
        <f t="shared" ca="1" si="150"/>
        <v>16</v>
      </c>
      <c r="BV68">
        <f t="shared" ca="1" si="150"/>
        <v>16</v>
      </c>
      <c r="BW68">
        <f t="shared" ca="1" si="150"/>
        <v>16</v>
      </c>
      <c r="BX68">
        <f t="shared" ca="1" si="150"/>
        <v>17</v>
      </c>
      <c r="BY68">
        <f t="shared" ca="1" si="150"/>
        <v>17</v>
      </c>
      <c r="BZ68">
        <f t="shared" ca="1" si="150"/>
        <v>17</v>
      </c>
      <c r="CA68">
        <f t="shared" ca="1" si="150"/>
        <v>17</v>
      </c>
      <c r="CB68">
        <f t="shared" ca="1" si="150"/>
        <v>18</v>
      </c>
      <c r="CC68">
        <f t="shared" ca="1" si="150"/>
        <v>10</v>
      </c>
      <c r="CD68">
        <f t="shared" ca="1" si="150"/>
        <v>18</v>
      </c>
      <c r="CE68">
        <f t="shared" ca="1" si="150"/>
        <v>11</v>
      </c>
      <c r="CF68">
        <f t="shared" ca="1" si="150"/>
        <v>18</v>
      </c>
      <c r="CG68">
        <f t="shared" ca="1" si="150"/>
        <v>19</v>
      </c>
      <c r="CH68">
        <f t="shared" ca="1" si="150"/>
        <v>19</v>
      </c>
    </row>
    <row r="69" spans="1:86" x14ac:dyDescent="0.25">
      <c r="A69" s="3">
        <f ca="1">VLOOKUP(SMALL(B67:B75,3),B67:C75,2,0)</f>
        <v>5</v>
      </c>
      <c r="B69" s="4">
        <f t="shared" ca="1" si="148"/>
        <v>98238</v>
      </c>
      <c r="C69" s="5">
        <v>3</v>
      </c>
      <c r="D69">
        <f ca="1">IFERROR(MIN(RANDBETWEEN(0,D65-D68),ROUNDUP(D65*2/$C$64,0)),0)</f>
        <v>0</v>
      </c>
      <c r="E69">
        <f t="shared" ref="E69:AL69" ca="1" si="151">IFERROR(MIN(RANDBETWEEN(0,E65-E68),ROUNDUP(E65*2/$C$64,0)),0)</f>
        <v>0</v>
      </c>
      <c r="F69">
        <f t="shared" ca="1" si="151"/>
        <v>1</v>
      </c>
      <c r="G69">
        <f t="shared" ca="1" si="151"/>
        <v>1</v>
      </c>
      <c r="H69">
        <f t="shared" ca="1" si="151"/>
        <v>0</v>
      </c>
      <c r="I69">
        <f t="shared" ca="1" si="151"/>
        <v>2</v>
      </c>
      <c r="J69">
        <f t="shared" ca="1" si="151"/>
        <v>1</v>
      </c>
      <c r="K69">
        <f t="shared" ca="1" si="151"/>
        <v>2</v>
      </c>
      <c r="L69">
        <f t="shared" ca="1" si="151"/>
        <v>2</v>
      </c>
      <c r="M69">
        <f t="shared" ca="1" si="151"/>
        <v>3</v>
      </c>
      <c r="N69">
        <f t="shared" ca="1" si="151"/>
        <v>3</v>
      </c>
      <c r="O69">
        <f t="shared" ca="1" si="151"/>
        <v>3</v>
      </c>
      <c r="P69">
        <f t="shared" ca="1" si="151"/>
        <v>3</v>
      </c>
      <c r="Q69">
        <f t="shared" ca="1" si="151"/>
        <v>4</v>
      </c>
      <c r="R69">
        <f t="shared" ca="1" si="151"/>
        <v>4</v>
      </c>
      <c r="S69">
        <f t="shared" ca="1" si="151"/>
        <v>4</v>
      </c>
      <c r="T69">
        <f t="shared" ca="1" si="151"/>
        <v>0</v>
      </c>
      <c r="U69">
        <f t="shared" ca="1" si="151"/>
        <v>3</v>
      </c>
      <c r="V69">
        <f t="shared" ca="1" si="151"/>
        <v>5</v>
      </c>
      <c r="W69">
        <f t="shared" ca="1" si="151"/>
        <v>5</v>
      </c>
      <c r="X69">
        <f t="shared" ca="1" si="151"/>
        <v>5</v>
      </c>
      <c r="Y69">
        <f t="shared" ca="1" si="151"/>
        <v>5</v>
      </c>
      <c r="Z69">
        <f t="shared" ca="1" si="151"/>
        <v>0</v>
      </c>
      <c r="AA69">
        <f t="shared" ca="1" si="151"/>
        <v>2</v>
      </c>
      <c r="AB69">
        <f t="shared" ca="1" si="151"/>
        <v>6</v>
      </c>
      <c r="AC69">
        <f t="shared" ca="1" si="151"/>
        <v>6</v>
      </c>
      <c r="AD69">
        <f t="shared" ca="1" si="151"/>
        <v>5</v>
      </c>
      <c r="AE69">
        <f t="shared" ca="1" si="151"/>
        <v>7</v>
      </c>
      <c r="AF69">
        <f t="shared" ca="1" si="151"/>
        <v>7</v>
      </c>
      <c r="AG69">
        <f t="shared" ca="1" si="151"/>
        <v>7</v>
      </c>
      <c r="AH69">
        <f t="shared" ca="1" si="151"/>
        <v>3</v>
      </c>
      <c r="AI69">
        <f t="shared" ca="1" si="151"/>
        <v>8</v>
      </c>
      <c r="AJ69">
        <f t="shared" ca="1" si="151"/>
        <v>8</v>
      </c>
      <c r="AK69">
        <f t="shared" ca="1" si="151"/>
        <v>8</v>
      </c>
      <c r="AL69">
        <f t="shared" ca="1" si="151"/>
        <v>1</v>
      </c>
      <c r="AM69">
        <f t="shared" ref="AM69:CH69" ca="1" si="152">IFERROR(MIN(RANDBETWEEN(0,AM65-AM68),ROUNDUP(AM65*2/$C$64,0)),0)</f>
        <v>8</v>
      </c>
      <c r="AN69">
        <f t="shared" ca="1" si="152"/>
        <v>9</v>
      </c>
      <c r="AO69">
        <f t="shared" ca="1" si="152"/>
        <v>5</v>
      </c>
      <c r="AP69">
        <f t="shared" ca="1" si="152"/>
        <v>9</v>
      </c>
      <c r="AQ69">
        <f t="shared" ca="1" si="152"/>
        <v>9</v>
      </c>
      <c r="AR69">
        <f t="shared" ca="1" si="152"/>
        <v>10</v>
      </c>
      <c r="AS69">
        <f t="shared" ca="1" si="152"/>
        <v>10</v>
      </c>
      <c r="AT69">
        <f t="shared" ca="1" si="152"/>
        <v>10</v>
      </c>
      <c r="AU69">
        <f t="shared" ca="1" si="152"/>
        <v>10</v>
      </c>
      <c r="AV69">
        <f t="shared" ca="1" si="152"/>
        <v>10</v>
      </c>
      <c r="AW69">
        <f t="shared" ca="1" si="152"/>
        <v>3</v>
      </c>
      <c r="AX69">
        <f t="shared" ca="1" si="152"/>
        <v>2</v>
      </c>
      <c r="AY69">
        <f t="shared" ca="1" si="152"/>
        <v>11</v>
      </c>
      <c r="AZ69">
        <f t="shared" ca="1" si="152"/>
        <v>11</v>
      </c>
      <c r="BA69">
        <f t="shared" ca="1" si="152"/>
        <v>12</v>
      </c>
      <c r="BB69">
        <f t="shared" ca="1" si="152"/>
        <v>12</v>
      </c>
      <c r="BC69">
        <f t="shared" ca="1" si="152"/>
        <v>9</v>
      </c>
      <c r="BD69">
        <f t="shared" ca="1" si="152"/>
        <v>12</v>
      </c>
      <c r="BE69">
        <f t="shared" ca="1" si="152"/>
        <v>12</v>
      </c>
      <c r="BF69">
        <f t="shared" ca="1" si="152"/>
        <v>13</v>
      </c>
      <c r="BG69">
        <f t="shared" ca="1" si="152"/>
        <v>13</v>
      </c>
      <c r="BH69">
        <f t="shared" ca="1" si="152"/>
        <v>13</v>
      </c>
      <c r="BI69">
        <f t="shared" ca="1" si="152"/>
        <v>13</v>
      </c>
      <c r="BJ69">
        <f t="shared" ca="1" si="152"/>
        <v>14</v>
      </c>
      <c r="BK69">
        <f t="shared" ca="1" si="152"/>
        <v>1</v>
      </c>
      <c r="BL69">
        <f t="shared" ca="1" si="152"/>
        <v>14</v>
      </c>
      <c r="BM69">
        <f t="shared" ca="1" si="152"/>
        <v>9</v>
      </c>
      <c r="BN69">
        <f t="shared" ca="1" si="152"/>
        <v>14</v>
      </c>
      <c r="BO69">
        <f t="shared" ca="1" si="152"/>
        <v>15</v>
      </c>
      <c r="BP69">
        <f t="shared" ca="1" si="152"/>
        <v>15</v>
      </c>
      <c r="BQ69">
        <f t="shared" ca="1" si="152"/>
        <v>4</v>
      </c>
      <c r="BR69">
        <f t="shared" ca="1" si="152"/>
        <v>15</v>
      </c>
      <c r="BS69">
        <f t="shared" ca="1" si="152"/>
        <v>3</v>
      </c>
      <c r="BT69">
        <f t="shared" ca="1" si="152"/>
        <v>11</v>
      </c>
      <c r="BU69">
        <f t="shared" ca="1" si="152"/>
        <v>16</v>
      </c>
      <c r="BV69">
        <f t="shared" ca="1" si="152"/>
        <v>16</v>
      </c>
      <c r="BW69">
        <f t="shared" ca="1" si="152"/>
        <v>16</v>
      </c>
      <c r="BX69">
        <f t="shared" ca="1" si="152"/>
        <v>9</v>
      </c>
      <c r="BY69">
        <f t="shared" ca="1" si="152"/>
        <v>17</v>
      </c>
      <c r="BZ69">
        <f t="shared" ca="1" si="152"/>
        <v>17</v>
      </c>
      <c r="CA69">
        <f t="shared" ca="1" si="152"/>
        <v>12</v>
      </c>
      <c r="CB69">
        <f t="shared" ca="1" si="152"/>
        <v>18</v>
      </c>
      <c r="CC69">
        <f t="shared" ca="1" si="152"/>
        <v>6</v>
      </c>
      <c r="CD69">
        <f t="shared" ca="1" si="152"/>
        <v>18</v>
      </c>
      <c r="CE69">
        <f t="shared" ca="1" si="152"/>
        <v>18</v>
      </c>
      <c r="CF69">
        <f t="shared" ca="1" si="152"/>
        <v>18</v>
      </c>
      <c r="CG69">
        <f t="shared" ca="1" si="152"/>
        <v>19</v>
      </c>
      <c r="CH69">
        <f t="shared" ca="1" si="152"/>
        <v>19</v>
      </c>
    </row>
    <row r="70" spans="1:86" x14ac:dyDescent="0.25">
      <c r="A70" s="3">
        <f ca="1">VLOOKUP(SMALL(B67:B75,4),B67:C75,2,0)</f>
        <v>9</v>
      </c>
      <c r="B70" s="4">
        <f t="shared" ca="1" si="148"/>
        <v>80933</v>
      </c>
      <c r="C70" s="5">
        <v>4</v>
      </c>
      <c r="D70">
        <f ca="1">IFERROR(MIN(RANDBETWEEN(0,D65-SUM(D68:D69)),ROUNDUP(D65*2/$C$64,0)),0)</f>
        <v>0</v>
      </c>
      <c r="E70">
        <f t="shared" ref="E70:AL70" ca="1" si="153">IFERROR(MIN(RANDBETWEEN(0,E65-SUM(E68:E69)),ROUNDUP(E65*2/$C$64,0)),0)</f>
        <v>0</v>
      </c>
      <c r="F70">
        <f t="shared" ca="1" si="153"/>
        <v>0</v>
      </c>
      <c r="G70">
        <f t="shared" ca="1" si="153"/>
        <v>1</v>
      </c>
      <c r="H70">
        <f t="shared" ca="1" si="153"/>
        <v>2</v>
      </c>
      <c r="I70">
        <f t="shared" ca="1" si="153"/>
        <v>1</v>
      </c>
      <c r="J70">
        <f t="shared" ca="1" si="153"/>
        <v>2</v>
      </c>
      <c r="K70">
        <f t="shared" ca="1" si="153"/>
        <v>2</v>
      </c>
      <c r="L70">
        <f t="shared" ca="1" si="153"/>
        <v>2</v>
      </c>
      <c r="M70">
        <f t="shared" ca="1" si="153"/>
        <v>1</v>
      </c>
      <c r="N70">
        <f t="shared" ca="1" si="153"/>
        <v>2</v>
      </c>
      <c r="O70">
        <f t="shared" ca="1" si="153"/>
        <v>3</v>
      </c>
      <c r="P70">
        <f t="shared" ca="1" si="153"/>
        <v>3</v>
      </c>
      <c r="Q70">
        <f t="shared" ca="1" si="153"/>
        <v>4</v>
      </c>
      <c r="R70">
        <f t="shared" ca="1" si="153"/>
        <v>4</v>
      </c>
      <c r="S70">
        <f t="shared" ca="1" si="153"/>
        <v>4</v>
      </c>
      <c r="T70">
        <f t="shared" ca="1" si="153"/>
        <v>4</v>
      </c>
      <c r="U70">
        <f t="shared" ca="1" si="153"/>
        <v>0</v>
      </c>
      <c r="V70">
        <f t="shared" ca="1" si="153"/>
        <v>4</v>
      </c>
      <c r="W70">
        <f t="shared" ca="1" si="153"/>
        <v>5</v>
      </c>
      <c r="X70">
        <f t="shared" ca="1" si="153"/>
        <v>0</v>
      </c>
      <c r="Y70">
        <f t="shared" ca="1" si="153"/>
        <v>5</v>
      </c>
      <c r="Z70">
        <f t="shared" ca="1" si="153"/>
        <v>6</v>
      </c>
      <c r="AA70">
        <f t="shared" ca="1" si="153"/>
        <v>6</v>
      </c>
      <c r="AB70">
        <f t="shared" ca="1" si="153"/>
        <v>6</v>
      </c>
      <c r="AC70">
        <f t="shared" ca="1" si="153"/>
        <v>6</v>
      </c>
      <c r="AD70">
        <f t="shared" ca="1" si="153"/>
        <v>6</v>
      </c>
      <c r="AE70">
        <f t="shared" ca="1" si="153"/>
        <v>7</v>
      </c>
      <c r="AF70">
        <f t="shared" ca="1" si="153"/>
        <v>7</v>
      </c>
      <c r="AG70">
        <f t="shared" ca="1" si="153"/>
        <v>5</v>
      </c>
      <c r="AH70">
        <f t="shared" ca="1" si="153"/>
        <v>2</v>
      </c>
      <c r="AI70">
        <f t="shared" ca="1" si="153"/>
        <v>5</v>
      </c>
      <c r="AJ70">
        <f t="shared" ca="1" si="153"/>
        <v>5</v>
      </c>
      <c r="AK70">
        <f t="shared" ca="1" si="153"/>
        <v>8</v>
      </c>
      <c r="AL70">
        <f t="shared" ca="1" si="153"/>
        <v>8</v>
      </c>
      <c r="AM70">
        <f t="shared" ref="AM70:CH70" ca="1" si="154">IFERROR(MIN(RANDBETWEEN(0,AM65-SUM(AM68:AM69)),ROUNDUP(AM65*2/$C$64,0)),0)</f>
        <v>8</v>
      </c>
      <c r="AN70">
        <f t="shared" ca="1" si="154"/>
        <v>6</v>
      </c>
      <c r="AO70">
        <f t="shared" ca="1" si="154"/>
        <v>9</v>
      </c>
      <c r="AP70">
        <f t="shared" ca="1" si="154"/>
        <v>9</v>
      </c>
      <c r="AQ70">
        <f t="shared" ca="1" si="154"/>
        <v>9</v>
      </c>
      <c r="AR70">
        <f t="shared" ca="1" si="154"/>
        <v>10</v>
      </c>
      <c r="AS70">
        <f t="shared" ca="1" si="154"/>
        <v>10</v>
      </c>
      <c r="AT70">
        <f t="shared" ca="1" si="154"/>
        <v>9</v>
      </c>
      <c r="AU70">
        <f t="shared" ca="1" si="154"/>
        <v>10</v>
      </c>
      <c r="AV70">
        <f t="shared" ca="1" si="154"/>
        <v>7</v>
      </c>
      <c r="AW70">
        <f t="shared" ca="1" si="154"/>
        <v>2</v>
      </c>
      <c r="AX70">
        <f t="shared" ca="1" si="154"/>
        <v>11</v>
      </c>
      <c r="AY70">
        <f t="shared" ca="1" si="154"/>
        <v>2</v>
      </c>
      <c r="AZ70">
        <f t="shared" ca="1" si="154"/>
        <v>11</v>
      </c>
      <c r="BA70">
        <f t="shared" ca="1" si="154"/>
        <v>12</v>
      </c>
      <c r="BB70">
        <f t="shared" ca="1" si="154"/>
        <v>10</v>
      </c>
      <c r="BC70">
        <f t="shared" ca="1" si="154"/>
        <v>9</v>
      </c>
      <c r="BD70">
        <f t="shared" ca="1" si="154"/>
        <v>3</v>
      </c>
      <c r="BE70">
        <f t="shared" ca="1" si="154"/>
        <v>12</v>
      </c>
      <c r="BF70">
        <f t="shared" ca="1" si="154"/>
        <v>13</v>
      </c>
      <c r="BG70">
        <f t="shared" ca="1" si="154"/>
        <v>13</v>
      </c>
      <c r="BH70">
        <f t="shared" ca="1" si="154"/>
        <v>13</v>
      </c>
      <c r="BI70">
        <f t="shared" ca="1" si="154"/>
        <v>13</v>
      </c>
      <c r="BJ70">
        <f t="shared" ca="1" si="154"/>
        <v>14</v>
      </c>
      <c r="BK70">
        <f t="shared" ca="1" si="154"/>
        <v>7</v>
      </c>
      <c r="BL70">
        <f t="shared" ca="1" si="154"/>
        <v>14</v>
      </c>
      <c r="BM70">
        <f t="shared" ca="1" si="154"/>
        <v>12</v>
      </c>
      <c r="BN70">
        <f t="shared" ca="1" si="154"/>
        <v>14</v>
      </c>
      <c r="BO70">
        <f t="shared" ca="1" si="154"/>
        <v>15</v>
      </c>
      <c r="BP70">
        <f t="shared" ca="1" si="154"/>
        <v>15</v>
      </c>
      <c r="BQ70">
        <f t="shared" ca="1" si="154"/>
        <v>6</v>
      </c>
      <c r="BR70">
        <f t="shared" ca="1" si="154"/>
        <v>10</v>
      </c>
      <c r="BS70">
        <f t="shared" ca="1" si="154"/>
        <v>16</v>
      </c>
      <c r="BT70">
        <f t="shared" ca="1" si="154"/>
        <v>16</v>
      </c>
      <c r="BU70">
        <f t="shared" ca="1" si="154"/>
        <v>11</v>
      </c>
      <c r="BV70">
        <f t="shared" ca="1" si="154"/>
        <v>16</v>
      </c>
      <c r="BW70">
        <f t="shared" ca="1" si="154"/>
        <v>16</v>
      </c>
      <c r="BX70">
        <f t="shared" ca="1" si="154"/>
        <v>17</v>
      </c>
      <c r="BY70">
        <f t="shared" ca="1" si="154"/>
        <v>17</v>
      </c>
      <c r="BZ70">
        <f t="shared" ca="1" si="154"/>
        <v>17</v>
      </c>
      <c r="CA70">
        <f t="shared" ca="1" si="154"/>
        <v>10</v>
      </c>
      <c r="CB70">
        <f t="shared" ca="1" si="154"/>
        <v>18</v>
      </c>
      <c r="CC70">
        <f t="shared" ca="1" si="154"/>
        <v>18</v>
      </c>
      <c r="CD70">
        <f t="shared" ca="1" si="154"/>
        <v>18</v>
      </c>
      <c r="CE70">
        <f t="shared" ca="1" si="154"/>
        <v>18</v>
      </c>
      <c r="CF70">
        <f t="shared" ca="1" si="154"/>
        <v>18</v>
      </c>
      <c r="CG70">
        <f t="shared" ca="1" si="154"/>
        <v>19</v>
      </c>
      <c r="CH70">
        <f t="shared" ca="1" si="154"/>
        <v>7</v>
      </c>
    </row>
    <row r="71" spans="1:86" x14ac:dyDescent="0.25">
      <c r="A71" s="3">
        <f ca="1">VLOOKUP(SMALL(B67:B75,5),B67:C75,2,0)</f>
        <v>1</v>
      </c>
      <c r="B71" s="4">
        <f t="shared" ca="1" si="148"/>
        <v>23197</v>
      </c>
      <c r="C71" s="5">
        <v>5</v>
      </c>
      <c r="D71">
        <f ca="1">IFERROR(MIN(RANDBETWEEN(0,D65-SUM(D68:D70)),ROUNDUP(D65*2/$C$64,0)),0)</f>
        <v>0</v>
      </c>
      <c r="E71">
        <f t="shared" ref="E71:AL71" ca="1" si="155">IFERROR(MIN(RANDBETWEEN(0,E65-SUM(E68:E70)),ROUNDUP(E65*2/$C$64,0)),0)</f>
        <v>1</v>
      </c>
      <c r="F71">
        <f t="shared" ca="1" si="155"/>
        <v>1</v>
      </c>
      <c r="G71">
        <f t="shared" ca="1" si="155"/>
        <v>1</v>
      </c>
      <c r="H71">
        <f t="shared" ca="1" si="155"/>
        <v>2</v>
      </c>
      <c r="I71">
        <f t="shared" ca="1" si="155"/>
        <v>1</v>
      </c>
      <c r="J71">
        <f t="shared" ca="1" si="155"/>
        <v>1</v>
      </c>
      <c r="K71">
        <f t="shared" ca="1" si="155"/>
        <v>1</v>
      </c>
      <c r="L71">
        <f t="shared" ca="1" si="155"/>
        <v>2</v>
      </c>
      <c r="M71">
        <f t="shared" ca="1" si="155"/>
        <v>1</v>
      </c>
      <c r="N71">
        <f t="shared" ca="1" si="155"/>
        <v>1</v>
      </c>
      <c r="O71">
        <f t="shared" ca="1" si="155"/>
        <v>2</v>
      </c>
      <c r="P71">
        <f t="shared" ca="1" si="155"/>
        <v>1</v>
      </c>
      <c r="Q71">
        <f t="shared" ca="1" si="155"/>
        <v>2</v>
      </c>
      <c r="R71">
        <f t="shared" ca="1" si="155"/>
        <v>3</v>
      </c>
      <c r="S71">
        <f t="shared" ca="1" si="155"/>
        <v>0</v>
      </c>
      <c r="T71">
        <f t="shared" ca="1" si="155"/>
        <v>3</v>
      </c>
      <c r="U71">
        <f t="shared" ca="1" si="155"/>
        <v>4</v>
      </c>
      <c r="V71">
        <f t="shared" ca="1" si="155"/>
        <v>2</v>
      </c>
      <c r="W71">
        <f t="shared" ca="1" si="155"/>
        <v>4</v>
      </c>
      <c r="X71">
        <f t="shared" ca="1" si="155"/>
        <v>5</v>
      </c>
      <c r="Y71">
        <f t="shared" ca="1" si="155"/>
        <v>5</v>
      </c>
      <c r="Z71">
        <f t="shared" ca="1" si="155"/>
        <v>4</v>
      </c>
      <c r="AA71">
        <f t="shared" ca="1" si="155"/>
        <v>3</v>
      </c>
      <c r="AB71">
        <f t="shared" ca="1" si="155"/>
        <v>2</v>
      </c>
      <c r="AC71">
        <f t="shared" ca="1" si="155"/>
        <v>5</v>
      </c>
      <c r="AD71">
        <f t="shared" ca="1" si="155"/>
        <v>3</v>
      </c>
      <c r="AE71">
        <f t="shared" ca="1" si="155"/>
        <v>6</v>
      </c>
      <c r="AF71">
        <f t="shared" ca="1" si="155"/>
        <v>4</v>
      </c>
      <c r="AG71">
        <f t="shared" ca="1" si="155"/>
        <v>4</v>
      </c>
      <c r="AH71">
        <f t="shared" ca="1" si="155"/>
        <v>2</v>
      </c>
      <c r="AI71">
        <f t="shared" ca="1" si="155"/>
        <v>5</v>
      </c>
      <c r="AJ71">
        <f t="shared" ca="1" si="155"/>
        <v>8</v>
      </c>
      <c r="AK71">
        <f t="shared" ca="1" si="155"/>
        <v>8</v>
      </c>
      <c r="AL71">
        <f t="shared" ca="1" si="155"/>
        <v>3</v>
      </c>
      <c r="AM71">
        <f t="shared" ref="AM71:CH71" ca="1" si="156">IFERROR(MIN(RANDBETWEEN(0,AM65-SUM(AM68:AM70)),ROUNDUP(AM65*2/$C$64,0)),0)</f>
        <v>3</v>
      </c>
      <c r="AN71">
        <f t="shared" ca="1" si="156"/>
        <v>7</v>
      </c>
      <c r="AO71">
        <f t="shared" ca="1" si="156"/>
        <v>9</v>
      </c>
      <c r="AP71">
        <f t="shared" ca="1" si="156"/>
        <v>9</v>
      </c>
      <c r="AQ71">
        <f t="shared" ca="1" si="156"/>
        <v>9</v>
      </c>
      <c r="AR71">
        <f t="shared" ca="1" si="156"/>
        <v>6</v>
      </c>
      <c r="AS71">
        <f t="shared" ca="1" si="156"/>
        <v>2</v>
      </c>
      <c r="AT71">
        <f t="shared" ca="1" si="156"/>
        <v>0</v>
      </c>
      <c r="AU71">
        <f t="shared" ca="1" si="156"/>
        <v>10</v>
      </c>
      <c r="AV71">
        <f t="shared" ca="1" si="156"/>
        <v>8</v>
      </c>
      <c r="AW71">
        <f t="shared" ca="1" si="156"/>
        <v>6</v>
      </c>
      <c r="AX71">
        <f t="shared" ca="1" si="156"/>
        <v>11</v>
      </c>
      <c r="AY71">
        <f t="shared" ca="1" si="156"/>
        <v>4</v>
      </c>
      <c r="AZ71">
        <f t="shared" ca="1" si="156"/>
        <v>11</v>
      </c>
      <c r="BA71">
        <f t="shared" ca="1" si="156"/>
        <v>12</v>
      </c>
      <c r="BB71">
        <f t="shared" ca="1" si="156"/>
        <v>1</v>
      </c>
      <c r="BC71">
        <f t="shared" ca="1" si="156"/>
        <v>12</v>
      </c>
      <c r="BD71">
        <f t="shared" ca="1" si="156"/>
        <v>4</v>
      </c>
      <c r="BE71">
        <f t="shared" ca="1" si="156"/>
        <v>7</v>
      </c>
      <c r="BF71">
        <f t="shared" ca="1" si="156"/>
        <v>3</v>
      </c>
      <c r="BG71">
        <f t="shared" ca="1" si="156"/>
        <v>2</v>
      </c>
      <c r="BH71">
        <f t="shared" ca="1" si="156"/>
        <v>6</v>
      </c>
      <c r="BI71">
        <f t="shared" ca="1" si="156"/>
        <v>10</v>
      </c>
      <c r="BJ71">
        <f t="shared" ca="1" si="156"/>
        <v>14</v>
      </c>
      <c r="BK71">
        <f t="shared" ca="1" si="156"/>
        <v>0</v>
      </c>
      <c r="BL71">
        <f t="shared" ca="1" si="156"/>
        <v>5</v>
      </c>
      <c r="BM71">
        <f t="shared" ca="1" si="156"/>
        <v>1</v>
      </c>
      <c r="BN71">
        <f t="shared" ca="1" si="156"/>
        <v>3</v>
      </c>
      <c r="BO71">
        <f t="shared" ca="1" si="156"/>
        <v>15</v>
      </c>
      <c r="BP71">
        <f t="shared" ca="1" si="156"/>
        <v>15</v>
      </c>
      <c r="BQ71">
        <f t="shared" ca="1" si="156"/>
        <v>15</v>
      </c>
      <c r="BR71">
        <f t="shared" ca="1" si="156"/>
        <v>4</v>
      </c>
      <c r="BS71">
        <f t="shared" ca="1" si="156"/>
        <v>16</v>
      </c>
      <c r="BT71">
        <f t="shared" ca="1" si="156"/>
        <v>16</v>
      </c>
      <c r="BU71">
        <f t="shared" ca="1" si="156"/>
        <v>16</v>
      </c>
      <c r="BV71">
        <f t="shared" ca="1" si="156"/>
        <v>8</v>
      </c>
      <c r="BW71">
        <f t="shared" ca="1" si="156"/>
        <v>6</v>
      </c>
      <c r="BX71">
        <f t="shared" ca="1" si="156"/>
        <v>8</v>
      </c>
      <c r="BY71">
        <f t="shared" ca="1" si="156"/>
        <v>6</v>
      </c>
      <c r="BZ71">
        <f t="shared" ca="1" si="156"/>
        <v>5</v>
      </c>
      <c r="CA71">
        <f t="shared" ca="1" si="156"/>
        <v>0</v>
      </c>
      <c r="CB71">
        <f t="shared" ca="1" si="156"/>
        <v>9</v>
      </c>
      <c r="CC71">
        <f t="shared" ca="1" si="156"/>
        <v>18</v>
      </c>
      <c r="CD71">
        <f t="shared" ca="1" si="156"/>
        <v>14</v>
      </c>
      <c r="CE71">
        <f t="shared" ca="1" si="156"/>
        <v>4</v>
      </c>
      <c r="CF71">
        <f t="shared" ca="1" si="156"/>
        <v>18</v>
      </c>
      <c r="CG71">
        <f t="shared" ca="1" si="156"/>
        <v>8</v>
      </c>
      <c r="CH71">
        <f t="shared" ca="1" si="156"/>
        <v>19</v>
      </c>
    </row>
    <row r="72" spans="1:86" x14ac:dyDescent="0.25">
      <c r="A72" s="3">
        <f ca="1">VLOOKUP(SMALL(B67:B75,6),B67:C75,2,0)</f>
        <v>4</v>
      </c>
      <c r="B72" s="4">
        <f t="shared" ca="1" si="148"/>
        <v>88888</v>
      </c>
      <c r="C72" s="5">
        <v>6</v>
      </c>
      <c r="D72">
        <f ca="1">IFERROR(MIN(RANDBETWEEN(0,D65-SUM(D68:D71)),ROUNDUP(D65*2/$C$64,0)),0)</f>
        <v>0</v>
      </c>
      <c r="E72">
        <f t="shared" ref="E72:AL72" ca="1" si="157">IFERROR(MIN(RANDBETWEEN(0,E65-SUM(E68:E71)),ROUNDUP(E65*2/$C$64,0)),0)</f>
        <v>0</v>
      </c>
      <c r="F72">
        <f t="shared" ca="1" si="157"/>
        <v>1</v>
      </c>
      <c r="G72">
        <f t="shared" ca="1" si="157"/>
        <v>0</v>
      </c>
      <c r="H72">
        <f t="shared" ca="1" si="157"/>
        <v>1</v>
      </c>
      <c r="I72">
        <f t="shared" ca="1" si="157"/>
        <v>0</v>
      </c>
      <c r="J72">
        <f t="shared" ca="1" si="157"/>
        <v>0</v>
      </c>
      <c r="K72">
        <f t="shared" ca="1" si="157"/>
        <v>1</v>
      </c>
      <c r="L72">
        <f t="shared" ca="1" si="157"/>
        <v>0</v>
      </c>
      <c r="M72">
        <f t="shared" ca="1" si="157"/>
        <v>0</v>
      </c>
      <c r="N72">
        <f t="shared" ca="1" si="157"/>
        <v>2</v>
      </c>
      <c r="O72">
        <f t="shared" ca="1" si="157"/>
        <v>0</v>
      </c>
      <c r="P72">
        <f t="shared" ca="1" si="157"/>
        <v>1</v>
      </c>
      <c r="Q72">
        <f t="shared" ca="1" si="157"/>
        <v>1</v>
      </c>
      <c r="R72">
        <f t="shared" ca="1" si="157"/>
        <v>0</v>
      </c>
      <c r="S72">
        <f t="shared" ca="1" si="157"/>
        <v>4</v>
      </c>
      <c r="T72">
        <f t="shared" ca="1" si="157"/>
        <v>0</v>
      </c>
      <c r="U72">
        <f t="shared" ca="1" si="157"/>
        <v>4</v>
      </c>
      <c r="V72">
        <f t="shared" ca="1" si="157"/>
        <v>2</v>
      </c>
      <c r="W72">
        <f t="shared" ca="1" si="157"/>
        <v>0</v>
      </c>
      <c r="X72">
        <f t="shared" ca="1" si="157"/>
        <v>0</v>
      </c>
      <c r="Y72">
        <f t="shared" ca="1" si="157"/>
        <v>0</v>
      </c>
      <c r="Z72">
        <f t="shared" ca="1" si="157"/>
        <v>3</v>
      </c>
      <c r="AA72">
        <f t="shared" ca="1" si="157"/>
        <v>2</v>
      </c>
      <c r="AB72">
        <f t="shared" ca="1" si="157"/>
        <v>2</v>
      </c>
      <c r="AC72">
        <f t="shared" ca="1" si="157"/>
        <v>0</v>
      </c>
      <c r="AD72">
        <f t="shared" ca="1" si="157"/>
        <v>4</v>
      </c>
      <c r="AE72">
        <f t="shared" ca="1" si="157"/>
        <v>0</v>
      </c>
      <c r="AF72">
        <f t="shared" ca="1" si="157"/>
        <v>3</v>
      </c>
      <c r="AG72">
        <f t="shared" ca="1" si="157"/>
        <v>3</v>
      </c>
      <c r="AH72">
        <f t="shared" ca="1" si="157"/>
        <v>3</v>
      </c>
      <c r="AI72">
        <f t="shared" ca="1" si="157"/>
        <v>1</v>
      </c>
      <c r="AJ72">
        <f t="shared" ca="1" si="157"/>
        <v>4</v>
      </c>
      <c r="AK72">
        <f t="shared" ca="1" si="157"/>
        <v>1</v>
      </c>
      <c r="AL72">
        <f t="shared" ca="1" si="157"/>
        <v>8</v>
      </c>
      <c r="AM72">
        <f t="shared" ref="AM72:CH72" ca="1" si="158">IFERROR(MIN(RANDBETWEEN(0,AM65-SUM(AM68:AM71)),ROUNDUP(AM65*2/$C$64,0)),0)</f>
        <v>1</v>
      </c>
      <c r="AN72">
        <f t="shared" ca="1" si="158"/>
        <v>2</v>
      </c>
      <c r="AO72">
        <f t="shared" ca="1" si="158"/>
        <v>9</v>
      </c>
      <c r="AP72">
        <f t="shared" ca="1" si="158"/>
        <v>3</v>
      </c>
      <c r="AQ72">
        <f t="shared" ca="1" si="158"/>
        <v>2</v>
      </c>
      <c r="AR72">
        <f t="shared" ca="1" si="158"/>
        <v>3</v>
      </c>
      <c r="AS72">
        <f t="shared" ca="1" si="158"/>
        <v>7</v>
      </c>
      <c r="AT72">
        <f t="shared" ca="1" si="158"/>
        <v>7</v>
      </c>
      <c r="AU72">
        <f t="shared" ca="1" si="158"/>
        <v>2</v>
      </c>
      <c r="AV72">
        <f t="shared" ca="1" si="158"/>
        <v>1</v>
      </c>
      <c r="AW72">
        <f t="shared" ca="1" si="158"/>
        <v>11</v>
      </c>
      <c r="AX72">
        <f t="shared" ca="1" si="158"/>
        <v>7</v>
      </c>
      <c r="AY72">
        <f t="shared" ca="1" si="158"/>
        <v>10</v>
      </c>
      <c r="AZ72">
        <f t="shared" ca="1" si="158"/>
        <v>2</v>
      </c>
      <c r="BA72">
        <f t="shared" ca="1" si="158"/>
        <v>3</v>
      </c>
      <c r="BB72">
        <f t="shared" ca="1" si="158"/>
        <v>12</v>
      </c>
      <c r="BC72">
        <f t="shared" ca="1" si="158"/>
        <v>5</v>
      </c>
      <c r="BD72">
        <f t="shared" ca="1" si="158"/>
        <v>4</v>
      </c>
      <c r="BE72">
        <f t="shared" ca="1" si="158"/>
        <v>12</v>
      </c>
      <c r="BF72">
        <f t="shared" ca="1" si="158"/>
        <v>1</v>
      </c>
      <c r="BG72">
        <f t="shared" ca="1" si="158"/>
        <v>3</v>
      </c>
      <c r="BH72">
        <f t="shared" ca="1" si="158"/>
        <v>4</v>
      </c>
      <c r="BI72">
        <f t="shared" ca="1" si="158"/>
        <v>5</v>
      </c>
      <c r="BJ72">
        <f t="shared" ca="1" si="158"/>
        <v>2</v>
      </c>
      <c r="BK72">
        <f t="shared" ca="1" si="158"/>
        <v>14</v>
      </c>
      <c r="BL72">
        <f t="shared" ca="1" si="158"/>
        <v>4</v>
      </c>
      <c r="BM72">
        <f t="shared" ca="1" si="158"/>
        <v>14</v>
      </c>
      <c r="BN72">
        <f t="shared" ca="1" si="158"/>
        <v>6</v>
      </c>
      <c r="BO72">
        <f t="shared" ca="1" si="158"/>
        <v>2</v>
      </c>
      <c r="BP72">
        <f t="shared" ca="1" si="158"/>
        <v>5</v>
      </c>
      <c r="BQ72">
        <f t="shared" ca="1" si="158"/>
        <v>3</v>
      </c>
      <c r="BR72">
        <f t="shared" ca="1" si="158"/>
        <v>4</v>
      </c>
      <c r="BS72">
        <f t="shared" ca="1" si="158"/>
        <v>10</v>
      </c>
      <c r="BT72">
        <f t="shared" ca="1" si="158"/>
        <v>7</v>
      </c>
      <c r="BU72">
        <f t="shared" ca="1" si="158"/>
        <v>8</v>
      </c>
      <c r="BV72">
        <f t="shared" ca="1" si="158"/>
        <v>8</v>
      </c>
      <c r="BW72">
        <f t="shared" ca="1" si="158"/>
        <v>1</v>
      </c>
      <c r="BX72">
        <f t="shared" ca="1" si="158"/>
        <v>14</v>
      </c>
      <c r="BY72">
        <f t="shared" ca="1" si="158"/>
        <v>0</v>
      </c>
      <c r="BZ72">
        <f t="shared" ca="1" si="158"/>
        <v>7</v>
      </c>
      <c r="CA72">
        <f t="shared" ca="1" si="158"/>
        <v>17</v>
      </c>
      <c r="CB72">
        <f t="shared" ca="1" si="158"/>
        <v>4</v>
      </c>
      <c r="CC72">
        <f t="shared" ca="1" si="158"/>
        <v>15</v>
      </c>
      <c r="CD72">
        <f t="shared" ca="1" si="158"/>
        <v>1</v>
      </c>
      <c r="CE72">
        <f t="shared" ca="1" si="158"/>
        <v>18</v>
      </c>
      <c r="CF72">
        <f t="shared" ca="1" si="158"/>
        <v>2</v>
      </c>
      <c r="CG72">
        <f t="shared" ca="1" si="158"/>
        <v>11</v>
      </c>
      <c r="CH72">
        <f t="shared" ca="1" si="158"/>
        <v>9</v>
      </c>
    </row>
    <row r="73" spans="1:86" x14ac:dyDescent="0.25">
      <c r="A73" s="3">
        <f ca="1">VLOOKUP(SMALL(B67:B75,7),B67:C75,2,0)</f>
        <v>7</v>
      </c>
      <c r="B73" s="4">
        <f t="shared" ca="1" si="148"/>
        <v>81217</v>
      </c>
      <c r="C73" s="5">
        <v>7</v>
      </c>
      <c r="D73">
        <f ca="1">IFERROR(MIN(RANDBETWEEN(0,D65-SUM(D68:D72)),ROUNDUP(D65*2/$C$64,0)),0)</f>
        <v>1</v>
      </c>
      <c r="E73">
        <f t="shared" ref="E73:AL73" ca="1" si="159">IFERROR(MIN(RANDBETWEEN(0,E65-SUM(E68:E72)),ROUNDUP(E65*2/$C$64,0)),0)</f>
        <v>0</v>
      </c>
      <c r="F73">
        <f t="shared" ca="1" si="159"/>
        <v>0</v>
      </c>
      <c r="G73">
        <f t="shared" ca="1" si="159"/>
        <v>0</v>
      </c>
      <c r="H73">
        <f t="shared" ca="1" si="159"/>
        <v>0</v>
      </c>
      <c r="I73">
        <f t="shared" ca="1" si="159"/>
        <v>0</v>
      </c>
      <c r="J73">
        <f t="shared" ca="1" si="159"/>
        <v>1</v>
      </c>
      <c r="K73">
        <f t="shared" ca="1" si="159"/>
        <v>2</v>
      </c>
      <c r="L73">
        <f t="shared" ca="1" si="159"/>
        <v>0</v>
      </c>
      <c r="M73">
        <f t="shared" ca="1" si="159"/>
        <v>1</v>
      </c>
      <c r="N73">
        <f t="shared" ca="1" si="159"/>
        <v>0</v>
      </c>
      <c r="O73">
        <f t="shared" ca="1" si="159"/>
        <v>1</v>
      </c>
      <c r="P73">
        <f t="shared" ca="1" si="159"/>
        <v>1</v>
      </c>
      <c r="Q73">
        <f t="shared" ca="1" si="159"/>
        <v>0</v>
      </c>
      <c r="R73">
        <f t="shared" ca="1" si="159"/>
        <v>0</v>
      </c>
      <c r="S73">
        <f t="shared" ca="1" si="159"/>
        <v>0</v>
      </c>
      <c r="T73">
        <f t="shared" ca="1" si="159"/>
        <v>4</v>
      </c>
      <c r="U73">
        <f t="shared" ca="1" si="159"/>
        <v>3</v>
      </c>
      <c r="V73">
        <f t="shared" ca="1" si="159"/>
        <v>1</v>
      </c>
      <c r="W73">
        <f t="shared" ca="1" si="159"/>
        <v>0</v>
      </c>
      <c r="X73">
        <f t="shared" ca="1" si="159"/>
        <v>1</v>
      </c>
      <c r="Y73">
        <f t="shared" ca="1" si="159"/>
        <v>0</v>
      </c>
      <c r="Z73">
        <f t="shared" ca="1" si="159"/>
        <v>1</v>
      </c>
      <c r="AA73">
        <f t="shared" ca="1" si="159"/>
        <v>2</v>
      </c>
      <c r="AB73">
        <f t="shared" ca="1" si="159"/>
        <v>3</v>
      </c>
      <c r="AC73">
        <f t="shared" ca="1" si="159"/>
        <v>1</v>
      </c>
      <c r="AD73">
        <f t="shared" ca="1" si="159"/>
        <v>1</v>
      </c>
      <c r="AE73">
        <f t="shared" ca="1" si="159"/>
        <v>0</v>
      </c>
      <c r="AF73">
        <f t="shared" ca="1" si="159"/>
        <v>0</v>
      </c>
      <c r="AG73">
        <f t="shared" ca="1" si="159"/>
        <v>1</v>
      </c>
      <c r="AH73">
        <f t="shared" ca="1" si="159"/>
        <v>4</v>
      </c>
      <c r="AI73">
        <f t="shared" ca="1" si="159"/>
        <v>2</v>
      </c>
      <c r="AJ73">
        <f t="shared" ca="1" si="159"/>
        <v>0</v>
      </c>
      <c r="AK73">
        <f t="shared" ca="1" si="159"/>
        <v>1</v>
      </c>
      <c r="AL73">
        <f t="shared" ca="1" si="159"/>
        <v>3</v>
      </c>
      <c r="AM73">
        <f t="shared" ref="AM73:CH73" ca="1" si="160">IFERROR(MIN(RANDBETWEEN(0,AM65-SUM(AM68:AM72)),ROUNDUP(AM65*2/$C$64,0)),0)</f>
        <v>5</v>
      </c>
      <c r="AN73">
        <f t="shared" ca="1" si="160"/>
        <v>5</v>
      </c>
      <c r="AO73">
        <f t="shared" ca="1" si="160"/>
        <v>2</v>
      </c>
      <c r="AP73">
        <f t="shared" ca="1" si="160"/>
        <v>0</v>
      </c>
      <c r="AQ73">
        <f t="shared" ca="1" si="160"/>
        <v>0</v>
      </c>
      <c r="AR73">
        <f t="shared" ca="1" si="160"/>
        <v>2</v>
      </c>
      <c r="AS73">
        <f t="shared" ca="1" si="160"/>
        <v>2</v>
      </c>
      <c r="AT73">
        <f t="shared" ca="1" si="160"/>
        <v>6</v>
      </c>
      <c r="AU73">
        <f t="shared" ca="1" si="160"/>
        <v>0</v>
      </c>
      <c r="AV73">
        <f t="shared" ca="1" si="160"/>
        <v>2</v>
      </c>
      <c r="AW73">
        <f t="shared" ca="1" si="160"/>
        <v>10</v>
      </c>
      <c r="AX73">
        <f t="shared" ca="1" si="160"/>
        <v>4</v>
      </c>
      <c r="AY73">
        <f t="shared" ca="1" si="160"/>
        <v>4</v>
      </c>
      <c r="AZ73">
        <f t="shared" ca="1" si="160"/>
        <v>5</v>
      </c>
      <c r="BA73">
        <f t="shared" ca="1" si="160"/>
        <v>7</v>
      </c>
      <c r="BB73">
        <f t="shared" ca="1" si="160"/>
        <v>3</v>
      </c>
      <c r="BC73">
        <f t="shared" ca="1" si="160"/>
        <v>2</v>
      </c>
      <c r="BD73">
        <f t="shared" ca="1" si="160"/>
        <v>7</v>
      </c>
      <c r="BE73">
        <f t="shared" ca="1" si="160"/>
        <v>0</v>
      </c>
      <c r="BF73">
        <f t="shared" ca="1" si="160"/>
        <v>9</v>
      </c>
      <c r="BG73">
        <f t="shared" ca="1" si="160"/>
        <v>10</v>
      </c>
      <c r="BH73">
        <f t="shared" ca="1" si="160"/>
        <v>7</v>
      </c>
      <c r="BI73">
        <f t="shared" ca="1" si="160"/>
        <v>2</v>
      </c>
      <c r="BJ73">
        <f t="shared" ca="1" si="160"/>
        <v>0</v>
      </c>
      <c r="BK73">
        <f t="shared" ca="1" si="160"/>
        <v>1</v>
      </c>
      <c r="BL73">
        <f t="shared" ca="1" si="160"/>
        <v>8</v>
      </c>
      <c r="BM73">
        <f t="shared" ca="1" si="160"/>
        <v>8</v>
      </c>
      <c r="BN73">
        <f t="shared" ca="1" si="160"/>
        <v>8</v>
      </c>
      <c r="BO73">
        <f t="shared" ca="1" si="160"/>
        <v>2</v>
      </c>
      <c r="BP73">
        <f t="shared" ca="1" si="160"/>
        <v>0</v>
      </c>
      <c r="BQ73">
        <f t="shared" ca="1" si="160"/>
        <v>15</v>
      </c>
      <c r="BR73">
        <f t="shared" ca="1" si="160"/>
        <v>11</v>
      </c>
      <c r="BS73">
        <f t="shared" ca="1" si="160"/>
        <v>7</v>
      </c>
      <c r="BT73">
        <f t="shared" ca="1" si="160"/>
        <v>3</v>
      </c>
      <c r="BU73">
        <f t="shared" ca="1" si="160"/>
        <v>1</v>
      </c>
      <c r="BV73">
        <f t="shared" ca="1" si="160"/>
        <v>3</v>
      </c>
      <c r="BW73">
        <f t="shared" ca="1" si="160"/>
        <v>11</v>
      </c>
      <c r="BX73">
        <f t="shared" ca="1" si="160"/>
        <v>5</v>
      </c>
      <c r="BY73">
        <f t="shared" ca="1" si="160"/>
        <v>4</v>
      </c>
      <c r="BZ73">
        <f t="shared" ca="1" si="160"/>
        <v>6</v>
      </c>
      <c r="CA73">
        <f t="shared" ca="1" si="160"/>
        <v>17</v>
      </c>
      <c r="CB73">
        <f t="shared" ca="1" si="160"/>
        <v>8</v>
      </c>
      <c r="CC73">
        <f t="shared" ca="1" si="160"/>
        <v>9</v>
      </c>
      <c r="CD73">
        <f t="shared" ca="1" si="160"/>
        <v>9</v>
      </c>
      <c r="CE73">
        <f t="shared" ca="1" si="160"/>
        <v>10</v>
      </c>
      <c r="CF73">
        <f t="shared" ca="1" si="160"/>
        <v>5</v>
      </c>
      <c r="CG73">
        <f t="shared" ca="1" si="160"/>
        <v>6</v>
      </c>
      <c r="CH73">
        <f t="shared" ca="1" si="160"/>
        <v>6</v>
      </c>
    </row>
    <row r="74" spans="1:86" x14ac:dyDescent="0.25">
      <c r="A74" s="3">
        <f ca="1">VLOOKUP(SMALL(B67:B75,8),B67:C75,2,0)</f>
        <v>6</v>
      </c>
      <c r="B74" s="4">
        <f t="shared" ca="1" si="148"/>
        <v>3990</v>
      </c>
      <c r="C74" s="5">
        <v>8</v>
      </c>
      <c r="D74">
        <f ca="1">IFERROR(MIN(RANDBETWEEN(0,D65-SUM(D68:D73)),ROUNDUP(D65*2/$C$64,0)),0)</f>
        <v>0</v>
      </c>
      <c r="E74">
        <f t="shared" ref="E74:AL74" ca="1" si="161">IFERROR(MIN(RANDBETWEEN(0,E65-SUM(E68:E73)),ROUNDUP(E65*2/$C$64,0)),0)</f>
        <v>1</v>
      </c>
      <c r="F74">
        <f t="shared" ca="1" si="161"/>
        <v>0</v>
      </c>
      <c r="G74">
        <f t="shared" ca="1" si="161"/>
        <v>0</v>
      </c>
      <c r="H74">
        <f t="shared" ca="1" si="161"/>
        <v>0</v>
      </c>
      <c r="I74">
        <f t="shared" ca="1" si="161"/>
        <v>0</v>
      </c>
      <c r="J74">
        <f t="shared" ca="1" si="161"/>
        <v>0</v>
      </c>
      <c r="K74">
        <f t="shared" ca="1" si="161"/>
        <v>0</v>
      </c>
      <c r="L74">
        <f t="shared" ca="1" si="161"/>
        <v>0</v>
      </c>
      <c r="M74">
        <f t="shared" ca="1" si="161"/>
        <v>0</v>
      </c>
      <c r="N74">
        <f t="shared" ca="1" si="161"/>
        <v>0</v>
      </c>
      <c r="O74">
        <f t="shared" ca="1" si="161"/>
        <v>0</v>
      </c>
      <c r="P74">
        <f t="shared" ca="1" si="161"/>
        <v>0</v>
      </c>
      <c r="Q74">
        <f t="shared" ca="1" si="161"/>
        <v>1</v>
      </c>
      <c r="R74">
        <f t="shared" ca="1" si="161"/>
        <v>0</v>
      </c>
      <c r="S74">
        <f t="shared" ca="1" si="161"/>
        <v>0</v>
      </c>
      <c r="T74">
        <f t="shared" ca="1" si="161"/>
        <v>0</v>
      </c>
      <c r="U74">
        <f t="shared" ca="1" si="161"/>
        <v>0</v>
      </c>
      <c r="V74">
        <f t="shared" ca="1" si="161"/>
        <v>0</v>
      </c>
      <c r="W74">
        <f t="shared" ca="1" si="161"/>
        <v>1</v>
      </c>
      <c r="X74">
        <f t="shared" ca="1" si="161"/>
        <v>3</v>
      </c>
      <c r="Y74">
        <f t="shared" ca="1" si="161"/>
        <v>0</v>
      </c>
      <c r="Z74">
        <f t="shared" ca="1" si="161"/>
        <v>1</v>
      </c>
      <c r="AA74">
        <f t="shared" ca="1" si="161"/>
        <v>0</v>
      </c>
      <c r="AB74">
        <f t="shared" ca="1" si="161"/>
        <v>0</v>
      </c>
      <c r="AC74">
        <f t="shared" ca="1" si="161"/>
        <v>1</v>
      </c>
      <c r="AD74">
        <f t="shared" ca="1" si="161"/>
        <v>1</v>
      </c>
      <c r="AE74">
        <f t="shared" ca="1" si="161"/>
        <v>0</v>
      </c>
      <c r="AF74">
        <f t="shared" ca="1" si="161"/>
        <v>1</v>
      </c>
      <c r="AG74">
        <f t="shared" ca="1" si="161"/>
        <v>0</v>
      </c>
      <c r="AH74">
        <f t="shared" ca="1" si="161"/>
        <v>1</v>
      </c>
      <c r="AI74">
        <f t="shared" ca="1" si="161"/>
        <v>2</v>
      </c>
      <c r="AJ74">
        <f t="shared" ca="1" si="161"/>
        <v>0</v>
      </c>
      <c r="AK74">
        <f t="shared" ca="1" si="161"/>
        <v>0</v>
      </c>
      <c r="AL74">
        <f t="shared" ca="1" si="161"/>
        <v>0</v>
      </c>
      <c r="AM74">
        <f t="shared" ref="AM74:CH74" ca="1" si="162">IFERROR(MIN(RANDBETWEEN(0,AM65-SUM(AM68:AM73)),ROUNDUP(AM65*2/$C$64,0)),0)</f>
        <v>1</v>
      </c>
      <c r="AN74">
        <f t="shared" ca="1" si="162"/>
        <v>0</v>
      </c>
      <c r="AO74">
        <f t="shared" ca="1" si="162"/>
        <v>0</v>
      </c>
      <c r="AP74">
        <f t="shared" ca="1" si="162"/>
        <v>6</v>
      </c>
      <c r="AQ74">
        <f t="shared" ca="1" si="162"/>
        <v>2</v>
      </c>
      <c r="AR74">
        <f t="shared" ca="1" si="162"/>
        <v>0</v>
      </c>
      <c r="AS74">
        <f t="shared" ca="1" si="162"/>
        <v>0</v>
      </c>
      <c r="AT74">
        <f t="shared" ca="1" si="162"/>
        <v>0</v>
      </c>
      <c r="AU74">
        <f t="shared" ca="1" si="162"/>
        <v>0</v>
      </c>
      <c r="AV74">
        <f t="shared" ca="1" si="162"/>
        <v>5</v>
      </c>
      <c r="AW74">
        <f t="shared" ca="1" si="162"/>
        <v>2</v>
      </c>
      <c r="AX74">
        <f t="shared" ca="1" si="162"/>
        <v>1</v>
      </c>
      <c r="AY74">
        <f t="shared" ca="1" si="162"/>
        <v>6</v>
      </c>
      <c r="AZ74">
        <f t="shared" ca="1" si="162"/>
        <v>0</v>
      </c>
      <c r="BA74">
        <f t="shared" ca="1" si="162"/>
        <v>0</v>
      </c>
      <c r="BB74">
        <f t="shared" ca="1" si="162"/>
        <v>0</v>
      </c>
      <c r="BC74">
        <f t="shared" ca="1" si="162"/>
        <v>2</v>
      </c>
      <c r="BD74">
        <f t="shared" ca="1" si="162"/>
        <v>2</v>
      </c>
      <c r="BE74">
        <f t="shared" ca="1" si="162"/>
        <v>0</v>
      </c>
      <c r="BF74">
        <f t="shared" ca="1" si="162"/>
        <v>2</v>
      </c>
      <c r="BG74">
        <f t="shared" ca="1" si="162"/>
        <v>3</v>
      </c>
      <c r="BH74">
        <f t="shared" ca="1" si="162"/>
        <v>1</v>
      </c>
      <c r="BI74">
        <f t="shared" ca="1" si="162"/>
        <v>0</v>
      </c>
      <c r="BJ74">
        <f t="shared" ca="1" si="162"/>
        <v>1</v>
      </c>
      <c r="BK74">
        <f t="shared" ca="1" si="162"/>
        <v>0</v>
      </c>
      <c r="BL74">
        <f t="shared" ca="1" si="162"/>
        <v>0</v>
      </c>
      <c r="BM74">
        <f t="shared" ca="1" si="162"/>
        <v>0</v>
      </c>
      <c r="BN74">
        <f t="shared" ca="1" si="162"/>
        <v>3</v>
      </c>
      <c r="BO74">
        <f t="shared" ca="1" si="162"/>
        <v>0</v>
      </c>
      <c r="BP74">
        <f t="shared" ca="1" si="162"/>
        <v>0</v>
      </c>
      <c r="BQ74">
        <f t="shared" ca="1" si="162"/>
        <v>1</v>
      </c>
      <c r="BR74">
        <f t="shared" ca="1" si="162"/>
        <v>2</v>
      </c>
      <c r="BS74">
        <f t="shared" ca="1" si="162"/>
        <v>0</v>
      </c>
      <c r="BT74">
        <f t="shared" ca="1" si="162"/>
        <v>4</v>
      </c>
      <c r="BU74">
        <f t="shared" ca="1" si="162"/>
        <v>2</v>
      </c>
      <c r="BV74">
        <f t="shared" ca="1" si="162"/>
        <v>2</v>
      </c>
      <c r="BW74">
        <f t="shared" ca="1" si="162"/>
        <v>5</v>
      </c>
      <c r="BX74">
        <f t="shared" ca="1" si="162"/>
        <v>1</v>
      </c>
      <c r="BY74">
        <f t="shared" ca="1" si="162"/>
        <v>9</v>
      </c>
      <c r="BZ74">
        <f t="shared" ca="1" si="162"/>
        <v>5</v>
      </c>
      <c r="CA74">
        <f t="shared" ca="1" si="162"/>
        <v>1</v>
      </c>
      <c r="CB74">
        <f t="shared" ca="1" si="162"/>
        <v>1</v>
      </c>
      <c r="CC74">
        <f t="shared" ca="1" si="162"/>
        <v>0</v>
      </c>
      <c r="CD74">
        <f t="shared" ca="1" si="162"/>
        <v>1</v>
      </c>
      <c r="CE74">
        <f t="shared" ca="1" si="162"/>
        <v>0</v>
      </c>
      <c r="CF74">
        <f t="shared" ca="1" si="162"/>
        <v>0</v>
      </c>
      <c r="CG74">
        <f t="shared" ca="1" si="162"/>
        <v>0</v>
      </c>
      <c r="CH74">
        <f t="shared" ca="1" si="162"/>
        <v>1</v>
      </c>
    </row>
    <row r="75" spans="1:86" x14ac:dyDescent="0.25">
      <c r="A75" s="3">
        <f ca="1">VLOOKUP(SMALL(B67:B75,9),B67:C75,2,0)</f>
        <v>3</v>
      </c>
      <c r="B75" s="4">
        <f t="shared" ca="1" si="148"/>
        <v>35104</v>
      </c>
      <c r="C75" s="5">
        <v>9</v>
      </c>
      <c r="D75">
        <f ca="1">IFERROR(MIN(RANDBETWEEN(0,D65-SUM(D68:D74)),ROUNDUP(D65*2/$C$64,0)),0)</f>
        <v>0</v>
      </c>
      <c r="E75">
        <f t="shared" ref="E75:AL75" ca="1" si="163">IFERROR(MIN(RANDBETWEEN(0,E65-SUM(E68:E74)),ROUNDUP(E65*2/$C$64,0)),0)</f>
        <v>0</v>
      </c>
      <c r="F75">
        <f t="shared" ca="1" si="163"/>
        <v>0</v>
      </c>
      <c r="G75">
        <f t="shared" ca="1" si="163"/>
        <v>0</v>
      </c>
      <c r="H75">
        <f t="shared" ca="1" si="163"/>
        <v>0</v>
      </c>
      <c r="I75">
        <f t="shared" ca="1" si="163"/>
        <v>0</v>
      </c>
      <c r="J75">
        <f t="shared" ca="1" si="163"/>
        <v>0</v>
      </c>
      <c r="K75">
        <f t="shared" ca="1" si="163"/>
        <v>0</v>
      </c>
      <c r="L75">
        <f t="shared" ca="1" si="163"/>
        <v>0</v>
      </c>
      <c r="M75">
        <f t="shared" ca="1" si="163"/>
        <v>1</v>
      </c>
      <c r="N75">
        <f t="shared" ca="1" si="163"/>
        <v>0</v>
      </c>
      <c r="O75">
        <f t="shared" ca="1" si="163"/>
        <v>0</v>
      </c>
      <c r="P75">
        <f t="shared" ca="1" si="163"/>
        <v>0</v>
      </c>
      <c r="Q75">
        <f t="shared" ca="1" si="163"/>
        <v>0</v>
      </c>
      <c r="R75">
        <f t="shared" ca="1" si="163"/>
        <v>0</v>
      </c>
      <c r="S75">
        <f t="shared" ca="1" si="163"/>
        <v>0</v>
      </c>
      <c r="T75">
        <f t="shared" ca="1" si="163"/>
        <v>0</v>
      </c>
      <c r="U75">
        <f t="shared" ca="1" si="163"/>
        <v>0</v>
      </c>
      <c r="V75">
        <f t="shared" ca="1" si="163"/>
        <v>0</v>
      </c>
      <c r="W75">
        <f t="shared" ca="1" si="163"/>
        <v>0</v>
      </c>
      <c r="X75">
        <f t="shared" ca="1" si="163"/>
        <v>1</v>
      </c>
      <c r="Y75">
        <f t="shared" ca="1" si="163"/>
        <v>0</v>
      </c>
      <c r="Z75">
        <f t="shared" ca="1" si="163"/>
        <v>1</v>
      </c>
      <c r="AA75">
        <f t="shared" ca="1" si="163"/>
        <v>2</v>
      </c>
      <c r="AB75">
        <f t="shared" ca="1" si="163"/>
        <v>0</v>
      </c>
      <c r="AC75">
        <f t="shared" ca="1" si="163"/>
        <v>1</v>
      </c>
      <c r="AD75">
        <f t="shared" ca="1" si="163"/>
        <v>1</v>
      </c>
      <c r="AE75">
        <f t="shared" ca="1" si="163"/>
        <v>0</v>
      </c>
      <c r="AF75">
        <f t="shared" ca="1" si="163"/>
        <v>0</v>
      </c>
      <c r="AG75">
        <f t="shared" ca="1" si="163"/>
        <v>3</v>
      </c>
      <c r="AH75">
        <f t="shared" ca="1" si="163"/>
        <v>7</v>
      </c>
      <c r="AI75">
        <f t="shared" ca="1" si="163"/>
        <v>1</v>
      </c>
      <c r="AJ75">
        <f t="shared" ca="1" si="163"/>
        <v>0</v>
      </c>
      <c r="AK75">
        <f t="shared" ca="1" si="163"/>
        <v>0</v>
      </c>
      <c r="AL75">
        <f t="shared" ca="1" si="163"/>
        <v>0</v>
      </c>
      <c r="AM75">
        <f t="shared" ref="AM75:CH75" ca="1" si="164">IFERROR(MIN(RANDBETWEEN(0,AM65-SUM(AM68:AM74)),ROUNDUP(AM65*2/$C$64,0)),0)</f>
        <v>0</v>
      </c>
      <c r="AN75">
        <f t="shared" ca="1" si="164"/>
        <v>0</v>
      </c>
      <c r="AO75">
        <f t="shared" ca="1" si="164"/>
        <v>0</v>
      </c>
      <c r="AP75">
        <f t="shared" ca="1" si="164"/>
        <v>0</v>
      </c>
      <c r="AQ75">
        <f t="shared" ca="1" si="164"/>
        <v>0</v>
      </c>
      <c r="AR75">
        <f t="shared" ca="1" si="164"/>
        <v>0</v>
      </c>
      <c r="AS75">
        <f t="shared" ca="1" si="164"/>
        <v>1</v>
      </c>
      <c r="AT75">
        <f t="shared" ca="1" si="164"/>
        <v>1</v>
      </c>
      <c r="AU75">
        <f t="shared" ca="1" si="164"/>
        <v>2</v>
      </c>
      <c r="AV75">
        <f t="shared" ca="1" si="164"/>
        <v>0</v>
      </c>
      <c r="AW75">
        <f t="shared" ca="1" si="164"/>
        <v>1</v>
      </c>
      <c r="AX75">
        <f t="shared" ca="1" si="164"/>
        <v>0</v>
      </c>
      <c r="AY75">
        <f t="shared" ca="1" si="164"/>
        <v>0</v>
      </c>
      <c r="AZ75">
        <f t="shared" ca="1" si="164"/>
        <v>1</v>
      </c>
      <c r="BA75">
        <f t="shared" ca="1" si="164"/>
        <v>0</v>
      </c>
      <c r="BB75">
        <f t="shared" ca="1" si="164"/>
        <v>0</v>
      </c>
      <c r="BC75">
        <f t="shared" ca="1" si="164"/>
        <v>0</v>
      </c>
      <c r="BD75">
        <f t="shared" ca="1" si="164"/>
        <v>2</v>
      </c>
      <c r="BE75">
        <f t="shared" ca="1" si="164"/>
        <v>0</v>
      </c>
      <c r="BF75">
        <f t="shared" ca="1" si="164"/>
        <v>1</v>
      </c>
      <c r="BG75">
        <f t="shared" ca="1" si="164"/>
        <v>0</v>
      </c>
      <c r="BH75">
        <f t="shared" ca="1" si="164"/>
        <v>0</v>
      </c>
      <c r="BI75">
        <f t="shared" ca="1" si="164"/>
        <v>0</v>
      </c>
      <c r="BJ75">
        <f t="shared" ca="1" si="164"/>
        <v>0</v>
      </c>
      <c r="BK75">
        <f t="shared" ca="1" si="164"/>
        <v>2</v>
      </c>
      <c r="BL75">
        <f t="shared" ca="1" si="164"/>
        <v>2</v>
      </c>
      <c r="BM75">
        <f t="shared" ca="1" si="164"/>
        <v>11</v>
      </c>
      <c r="BN75">
        <f t="shared" ca="1" si="164"/>
        <v>1</v>
      </c>
      <c r="BO75">
        <f t="shared" ca="1" si="164"/>
        <v>0</v>
      </c>
      <c r="BP75">
        <f t="shared" ca="1" si="164"/>
        <v>0</v>
      </c>
      <c r="BQ75">
        <f t="shared" ca="1" si="164"/>
        <v>0</v>
      </c>
      <c r="BR75">
        <f t="shared" ca="1" si="164"/>
        <v>2</v>
      </c>
      <c r="BS75">
        <f t="shared" ca="1" si="164"/>
        <v>0</v>
      </c>
      <c r="BT75">
        <f t="shared" ca="1" si="164"/>
        <v>3</v>
      </c>
      <c r="BU75">
        <f t="shared" ca="1" si="164"/>
        <v>0</v>
      </c>
      <c r="BV75">
        <f t="shared" ca="1" si="164"/>
        <v>0</v>
      </c>
      <c r="BW75">
        <f t="shared" ca="1" si="164"/>
        <v>0</v>
      </c>
      <c r="BX75">
        <f t="shared" ca="1" si="164"/>
        <v>2</v>
      </c>
      <c r="BY75">
        <f t="shared" ca="1" si="164"/>
        <v>3</v>
      </c>
      <c r="BZ75">
        <f t="shared" ca="1" si="164"/>
        <v>1</v>
      </c>
      <c r="CA75">
        <f t="shared" ca="1" si="164"/>
        <v>0</v>
      </c>
      <c r="CB75">
        <f t="shared" ca="1" si="164"/>
        <v>0</v>
      </c>
      <c r="CC75">
        <f t="shared" ca="1" si="164"/>
        <v>1</v>
      </c>
      <c r="CD75">
        <f t="shared" ca="1" si="164"/>
        <v>0</v>
      </c>
      <c r="CE75">
        <f t="shared" ca="1" si="164"/>
        <v>0</v>
      </c>
      <c r="CF75">
        <f t="shared" ca="1" si="164"/>
        <v>2</v>
      </c>
      <c r="CG75">
        <f t="shared" ca="1" si="164"/>
        <v>0</v>
      </c>
      <c r="CH75">
        <f t="shared" ca="1" si="164"/>
        <v>0</v>
      </c>
    </row>
    <row r="78" spans="1:86" x14ac:dyDescent="0.25">
      <c r="C78" s="5">
        <v>10</v>
      </c>
      <c r="D78" s="197" t="s">
        <v>85</v>
      </c>
      <c r="E78" s="197"/>
      <c r="F78" s="197"/>
      <c r="G78" s="197"/>
      <c r="H78" s="197"/>
      <c r="I78" s="197"/>
    </row>
    <row r="79" spans="1:86" x14ac:dyDescent="0.25">
      <c r="D79" s="3">
        <v>1</v>
      </c>
      <c r="E79" s="3">
        <v>2</v>
      </c>
      <c r="F79" s="3">
        <v>3</v>
      </c>
      <c r="G79" s="3">
        <v>4</v>
      </c>
      <c r="H79" s="3">
        <v>5</v>
      </c>
      <c r="I79" s="3">
        <v>6</v>
      </c>
      <c r="J79" s="3">
        <v>7</v>
      </c>
      <c r="K79" s="3">
        <v>8</v>
      </c>
      <c r="L79" s="3">
        <v>9</v>
      </c>
      <c r="M79" s="3">
        <v>10</v>
      </c>
      <c r="N79" s="3">
        <v>11</v>
      </c>
      <c r="O79" s="3">
        <v>12</v>
      </c>
      <c r="P79" s="3">
        <v>13</v>
      </c>
      <c r="Q79" s="3">
        <v>14</v>
      </c>
      <c r="R79" s="3">
        <v>15</v>
      </c>
      <c r="S79" s="3">
        <v>16</v>
      </c>
      <c r="T79" s="3">
        <v>17</v>
      </c>
      <c r="U79" s="3">
        <v>18</v>
      </c>
      <c r="V79" s="3">
        <v>19</v>
      </c>
      <c r="W79" s="3">
        <v>20</v>
      </c>
      <c r="X79" s="3">
        <v>21</v>
      </c>
      <c r="Y79" s="3">
        <v>22</v>
      </c>
      <c r="Z79" s="3">
        <v>23</v>
      </c>
      <c r="AA79" s="3">
        <v>24</v>
      </c>
      <c r="AB79" s="3">
        <v>25</v>
      </c>
      <c r="AC79" s="3">
        <v>26</v>
      </c>
      <c r="AD79" s="3">
        <v>27</v>
      </c>
      <c r="AE79" s="3">
        <v>28</v>
      </c>
      <c r="AF79" s="3">
        <v>29</v>
      </c>
      <c r="AG79" s="3">
        <v>30</v>
      </c>
      <c r="AH79" s="3">
        <v>31</v>
      </c>
      <c r="AI79" s="3">
        <v>32</v>
      </c>
      <c r="AJ79" s="3">
        <v>33</v>
      </c>
      <c r="AK79" s="3">
        <v>34</v>
      </c>
      <c r="AL79" s="3">
        <v>35</v>
      </c>
      <c r="AM79" s="3">
        <v>36</v>
      </c>
      <c r="AN79" s="3">
        <v>37</v>
      </c>
      <c r="AO79" s="3">
        <v>38</v>
      </c>
      <c r="AP79" s="3">
        <v>39</v>
      </c>
      <c r="AQ79" s="3">
        <v>40</v>
      </c>
      <c r="AR79" s="3">
        <v>41</v>
      </c>
      <c r="AS79" s="3">
        <v>42</v>
      </c>
      <c r="AT79" s="3">
        <v>43</v>
      </c>
      <c r="AU79" s="3">
        <v>44</v>
      </c>
      <c r="AV79" s="3">
        <v>45</v>
      </c>
      <c r="AW79" s="3">
        <v>46</v>
      </c>
      <c r="AX79" s="3">
        <v>47</v>
      </c>
      <c r="AY79" s="3">
        <v>48</v>
      </c>
      <c r="AZ79" s="3">
        <v>49</v>
      </c>
      <c r="BA79" s="3">
        <v>50</v>
      </c>
      <c r="BB79" s="3">
        <v>51</v>
      </c>
      <c r="BC79" s="3">
        <v>52</v>
      </c>
      <c r="BD79" s="3">
        <v>53</v>
      </c>
      <c r="BE79" s="3">
        <v>54</v>
      </c>
      <c r="BF79" s="3">
        <v>55</v>
      </c>
      <c r="BG79" s="3">
        <v>56</v>
      </c>
      <c r="BH79" s="3">
        <v>57</v>
      </c>
      <c r="BI79" s="3">
        <v>58</v>
      </c>
      <c r="BJ79" s="3">
        <v>59</v>
      </c>
      <c r="BK79" s="3">
        <v>60</v>
      </c>
      <c r="BL79" s="3">
        <v>61</v>
      </c>
      <c r="BM79" s="3">
        <v>62</v>
      </c>
      <c r="BN79" s="3">
        <v>63</v>
      </c>
      <c r="BO79" s="3">
        <v>64</v>
      </c>
      <c r="BP79" s="3">
        <v>65</v>
      </c>
      <c r="BQ79" s="3">
        <v>66</v>
      </c>
      <c r="BR79" s="3">
        <v>67</v>
      </c>
      <c r="BS79" s="3">
        <v>68</v>
      </c>
      <c r="BT79" s="3">
        <v>69</v>
      </c>
      <c r="BU79" s="3">
        <v>70</v>
      </c>
      <c r="BV79" s="3">
        <v>71</v>
      </c>
      <c r="BW79" s="3">
        <v>72</v>
      </c>
      <c r="BX79" s="3">
        <v>73</v>
      </c>
      <c r="BY79" s="3">
        <v>74</v>
      </c>
      <c r="BZ79" s="3">
        <v>75</v>
      </c>
      <c r="CA79" s="3">
        <v>76</v>
      </c>
      <c r="CB79" s="3">
        <v>77</v>
      </c>
      <c r="CC79" s="3">
        <v>78</v>
      </c>
      <c r="CD79" s="3">
        <v>79</v>
      </c>
      <c r="CE79" s="3">
        <v>80</v>
      </c>
      <c r="CF79" s="3">
        <v>81</v>
      </c>
      <c r="CG79" s="3">
        <v>82</v>
      </c>
      <c r="CH79" s="3">
        <v>83</v>
      </c>
    </row>
    <row r="80" spans="1:86" x14ac:dyDescent="0.25">
      <c r="C80" s="4"/>
      <c r="D80" s="4">
        <v>1</v>
      </c>
      <c r="E80" s="4">
        <v>2</v>
      </c>
      <c r="F80" s="4">
        <f t="shared" ref="F80:AL80" si="165">ROUNDDOWN(F79*1/2,0)</f>
        <v>1</v>
      </c>
      <c r="G80" s="4">
        <f t="shared" si="165"/>
        <v>2</v>
      </c>
      <c r="H80" s="4">
        <f t="shared" si="165"/>
        <v>2</v>
      </c>
      <c r="I80" s="4">
        <f t="shared" si="165"/>
        <v>3</v>
      </c>
      <c r="J80" s="4">
        <f t="shared" si="165"/>
        <v>3</v>
      </c>
      <c r="K80" s="4">
        <f t="shared" si="165"/>
        <v>4</v>
      </c>
      <c r="L80" s="4">
        <f t="shared" si="165"/>
        <v>4</v>
      </c>
      <c r="M80" s="4">
        <f t="shared" si="165"/>
        <v>5</v>
      </c>
      <c r="N80" s="4">
        <f t="shared" si="165"/>
        <v>5</v>
      </c>
      <c r="O80" s="4">
        <f t="shared" si="165"/>
        <v>6</v>
      </c>
      <c r="P80" s="4">
        <f t="shared" si="165"/>
        <v>6</v>
      </c>
      <c r="Q80" s="4">
        <f t="shared" si="165"/>
        <v>7</v>
      </c>
      <c r="R80" s="4">
        <f t="shared" si="165"/>
        <v>7</v>
      </c>
      <c r="S80" s="4">
        <f t="shared" si="165"/>
        <v>8</v>
      </c>
      <c r="T80" s="4">
        <f t="shared" si="165"/>
        <v>8</v>
      </c>
      <c r="U80" s="4">
        <f t="shared" si="165"/>
        <v>9</v>
      </c>
      <c r="V80" s="4">
        <f t="shared" si="165"/>
        <v>9</v>
      </c>
      <c r="W80" s="4">
        <f t="shared" si="165"/>
        <v>10</v>
      </c>
      <c r="X80" s="4">
        <f t="shared" si="165"/>
        <v>10</v>
      </c>
      <c r="Y80" s="4">
        <f t="shared" si="165"/>
        <v>11</v>
      </c>
      <c r="Z80" s="4">
        <f t="shared" si="165"/>
        <v>11</v>
      </c>
      <c r="AA80" s="4">
        <f t="shared" si="165"/>
        <v>12</v>
      </c>
      <c r="AB80" s="4">
        <f t="shared" si="165"/>
        <v>12</v>
      </c>
      <c r="AC80" s="4">
        <f t="shared" si="165"/>
        <v>13</v>
      </c>
      <c r="AD80" s="4">
        <f t="shared" si="165"/>
        <v>13</v>
      </c>
      <c r="AE80" s="4">
        <f t="shared" si="165"/>
        <v>14</v>
      </c>
      <c r="AF80" s="4">
        <f t="shared" si="165"/>
        <v>14</v>
      </c>
      <c r="AG80" s="4">
        <f t="shared" si="165"/>
        <v>15</v>
      </c>
      <c r="AH80" s="4">
        <f t="shared" si="165"/>
        <v>15</v>
      </c>
      <c r="AI80" s="4">
        <f t="shared" si="165"/>
        <v>16</v>
      </c>
      <c r="AJ80" s="4">
        <f t="shared" si="165"/>
        <v>16</v>
      </c>
      <c r="AK80" s="4">
        <f t="shared" si="165"/>
        <v>17</v>
      </c>
      <c r="AL80" s="4">
        <f t="shared" si="165"/>
        <v>17</v>
      </c>
      <c r="AM80" s="4">
        <f t="shared" ref="AM80:CH80" si="166">ROUNDDOWN(AM79*1/2,0)</f>
        <v>18</v>
      </c>
      <c r="AN80" s="4">
        <f t="shared" si="166"/>
        <v>18</v>
      </c>
      <c r="AO80" s="4">
        <f t="shared" si="166"/>
        <v>19</v>
      </c>
      <c r="AP80" s="4">
        <f t="shared" si="166"/>
        <v>19</v>
      </c>
      <c r="AQ80" s="4">
        <f t="shared" si="166"/>
        <v>20</v>
      </c>
      <c r="AR80" s="4">
        <f t="shared" si="166"/>
        <v>20</v>
      </c>
      <c r="AS80" s="4">
        <f t="shared" si="166"/>
        <v>21</v>
      </c>
      <c r="AT80" s="4">
        <f t="shared" si="166"/>
        <v>21</v>
      </c>
      <c r="AU80" s="4">
        <f t="shared" si="166"/>
        <v>22</v>
      </c>
      <c r="AV80" s="4">
        <f t="shared" si="166"/>
        <v>22</v>
      </c>
      <c r="AW80" s="4">
        <f t="shared" si="166"/>
        <v>23</v>
      </c>
      <c r="AX80" s="4">
        <f t="shared" si="166"/>
        <v>23</v>
      </c>
      <c r="AY80" s="4">
        <f t="shared" si="166"/>
        <v>24</v>
      </c>
      <c r="AZ80" s="4">
        <f t="shared" si="166"/>
        <v>24</v>
      </c>
      <c r="BA80" s="4">
        <f t="shared" si="166"/>
        <v>25</v>
      </c>
      <c r="BB80" s="4">
        <f t="shared" si="166"/>
        <v>25</v>
      </c>
      <c r="BC80" s="4">
        <f t="shared" si="166"/>
        <v>26</v>
      </c>
      <c r="BD80" s="4">
        <f t="shared" si="166"/>
        <v>26</v>
      </c>
      <c r="BE80" s="4">
        <f t="shared" si="166"/>
        <v>27</v>
      </c>
      <c r="BF80" s="4">
        <f t="shared" si="166"/>
        <v>27</v>
      </c>
      <c r="BG80" s="4">
        <f t="shared" si="166"/>
        <v>28</v>
      </c>
      <c r="BH80" s="4">
        <f t="shared" si="166"/>
        <v>28</v>
      </c>
      <c r="BI80" s="4">
        <f t="shared" si="166"/>
        <v>29</v>
      </c>
      <c r="BJ80" s="4">
        <f t="shared" si="166"/>
        <v>29</v>
      </c>
      <c r="BK80" s="4">
        <f t="shared" si="166"/>
        <v>30</v>
      </c>
      <c r="BL80" s="4">
        <f t="shared" si="166"/>
        <v>30</v>
      </c>
      <c r="BM80" s="4">
        <f t="shared" si="166"/>
        <v>31</v>
      </c>
      <c r="BN80" s="4">
        <f t="shared" si="166"/>
        <v>31</v>
      </c>
      <c r="BO80" s="4">
        <f t="shared" si="166"/>
        <v>32</v>
      </c>
      <c r="BP80" s="4">
        <f t="shared" si="166"/>
        <v>32</v>
      </c>
      <c r="BQ80" s="4">
        <f t="shared" si="166"/>
        <v>33</v>
      </c>
      <c r="BR80" s="4">
        <f t="shared" si="166"/>
        <v>33</v>
      </c>
      <c r="BS80" s="4">
        <f t="shared" si="166"/>
        <v>34</v>
      </c>
      <c r="BT80" s="4">
        <f t="shared" si="166"/>
        <v>34</v>
      </c>
      <c r="BU80" s="4">
        <f t="shared" si="166"/>
        <v>35</v>
      </c>
      <c r="BV80" s="4">
        <f t="shared" si="166"/>
        <v>35</v>
      </c>
      <c r="BW80" s="4">
        <f t="shared" si="166"/>
        <v>36</v>
      </c>
      <c r="BX80" s="4">
        <f t="shared" si="166"/>
        <v>36</v>
      </c>
      <c r="BY80" s="4">
        <f t="shared" si="166"/>
        <v>37</v>
      </c>
      <c r="BZ80" s="4">
        <f t="shared" si="166"/>
        <v>37</v>
      </c>
      <c r="CA80" s="4">
        <f t="shared" si="166"/>
        <v>38</v>
      </c>
      <c r="CB80" s="4">
        <f t="shared" si="166"/>
        <v>38</v>
      </c>
      <c r="CC80" s="4">
        <f t="shared" si="166"/>
        <v>39</v>
      </c>
      <c r="CD80" s="4">
        <f t="shared" si="166"/>
        <v>39</v>
      </c>
      <c r="CE80" s="4">
        <f t="shared" si="166"/>
        <v>40</v>
      </c>
      <c r="CF80" s="4">
        <f t="shared" si="166"/>
        <v>40</v>
      </c>
      <c r="CG80" s="4">
        <f t="shared" si="166"/>
        <v>41</v>
      </c>
      <c r="CH80" s="4">
        <f t="shared" si="166"/>
        <v>41</v>
      </c>
    </row>
    <row r="81" spans="1:86" x14ac:dyDescent="0.25">
      <c r="A81" s="3">
        <f ca="1">VLOOKUP(SMALL(B81:B90,1),B81:C90,2,0)</f>
        <v>8</v>
      </c>
      <c r="B81" s="4">
        <f ca="1">RANDBETWEEN(0,100000)</f>
        <v>56976</v>
      </c>
      <c r="C81" s="5">
        <v>1</v>
      </c>
      <c r="D81">
        <f ca="1">D79-SUM(D82:D90)</f>
        <v>0</v>
      </c>
      <c r="E81">
        <f t="shared" ref="E81:AL81" ca="1" si="167">E79-SUM(E82:E90)</f>
        <v>0</v>
      </c>
      <c r="F81">
        <f t="shared" ca="1" si="167"/>
        <v>0</v>
      </c>
      <c r="G81">
        <f t="shared" ca="1" si="167"/>
        <v>0</v>
      </c>
      <c r="H81">
        <f t="shared" ca="1" si="167"/>
        <v>0</v>
      </c>
      <c r="I81">
        <f t="shared" ca="1" si="167"/>
        <v>0</v>
      </c>
      <c r="J81">
        <f t="shared" ca="1" si="167"/>
        <v>0</v>
      </c>
      <c r="K81">
        <f t="shared" ca="1" si="167"/>
        <v>0</v>
      </c>
      <c r="L81">
        <f t="shared" ca="1" si="167"/>
        <v>1</v>
      </c>
      <c r="M81">
        <f t="shared" ca="1" si="167"/>
        <v>0</v>
      </c>
      <c r="N81">
        <f t="shared" ca="1" si="167"/>
        <v>0</v>
      </c>
      <c r="O81">
        <f t="shared" ca="1" si="167"/>
        <v>0</v>
      </c>
      <c r="P81">
        <f t="shared" ca="1" si="167"/>
        <v>1</v>
      </c>
      <c r="Q81">
        <f t="shared" ca="1" si="167"/>
        <v>0</v>
      </c>
      <c r="R81">
        <f t="shared" ca="1" si="167"/>
        <v>0</v>
      </c>
      <c r="S81">
        <f t="shared" ca="1" si="167"/>
        <v>0</v>
      </c>
      <c r="T81">
        <f t="shared" ca="1" si="167"/>
        <v>0</v>
      </c>
      <c r="U81">
        <f t="shared" ca="1" si="167"/>
        <v>0</v>
      </c>
      <c r="V81">
        <f t="shared" ca="1" si="167"/>
        <v>0</v>
      </c>
      <c r="W81">
        <f t="shared" ca="1" si="167"/>
        <v>2</v>
      </c>
      <c r="X81">
        <f t="shared" ca="1" si="167"/>
        <v>0</v>
      </c>
      <c r="Y81">
        <f t="shared" ca="1" si="167"/>
        <v>0</v>
      </c>
      <c r="Z81">
        <f t="shared" ca="1" si="167"/>
        <v>0</v>
      </c>
      <c r="AA81">
        <f t="shared" ca="1" si="167"/>
        <v>0</v>
      </c>
      <c r="AB81">
        <f t="shared" ca="1" si="167"/>
        <v>0</v>
      </c>
      <c r="AC81">
        <f t="shared" ca="1" si="167"/>
        <v>1</v>
      </c>
      <c r="AD81">
        <f t="shared" ca="1" si="167"/>
        <v>1</v>
      </c>
      <c r="AE81">
        <f t="shared" ca="1" si="167"/>
        <v>0</v>
      </c>
      <c r="AF81">
        <f t="shared" ca="1" si="167"/>
        <v>2</v>
      </c>
      <c r="AG81">
        <f t="shared" ca="1" si="167"/>
        <v>0</v>
      </c>
      <c r="AH81">
        <f t="shared" ca="1" si="167"/>
        <v>0</v>
      </c>
      <c r="AI81">
        <f t="shared" ca="1" si="167"/>
        <v>1</v>
      </c>
      <c r="AJ81">
        <f t="shared" ca="1" si="167"/>
        <v>0</v>
      </c>
      <c r="AK81">
        <f t="shared" ca="1" si="167"/>
        <v>0</v>
      </c>
      <c r="AL81">
        <f t="shared" ca="1" si="167"/>
        <v>0</v>
      </c>
      <c r="AM81">
        <f t="shared" ref="AM81:CH81" ca="1" si="168">AM79-SUM(AM82:AM90)</f>
        <v>0</v>
      </c>
      <c r="AN81">
        <f t="shared" ca="1" si="168"/>
        <v>0</v>
      </c>
      <c r="AO81">
        <f t="shared" ca="1" si="168"/>
        <v>0</v>
      </c>
      <c r="AP81">
        <f t="shared" ca="1" si="168"/>
        <v>0</v>
      </c>
      <c r="AQ81">
        <f t="shared" ca="1" si="168"/>
        <v>0</v>
      </c>
      <c r="AR81">
        <f t="shared" ca="1" si="168"/>
        <v>4</v>
      </c>
      <c r="AS81">
        <f t="shared" ca="1" si="168"/>
        <v>0</v>
      </c>
      <c r="AT81">
        <f t="shared" ca="1" si="168"/>
        <v>0</v>
      </c>
      <c r="AU81">
        <f t="shared" ca="1" si="168"/>
        <v>0</v>
      </c>
      <c r="AV81">
        <f t="shared" ca="1" si="168"/>
        <v>0</v>
      </c>
      <c r="AW81">
        <f t="shared" ca="1" si="168"/>
        <v>0</v>
      </c>
      <c r="AX81">
        <f t="shared" ca="1" si="168"/>
        <v>0</v>
      </c>
      <c r="AY81">
        <f t="shared" ca="1" si="168"/>
        <v>1</v>
      </c>
      <c r="AZ81">
        <f t="shared" ca="1" si="168"/>
        <v>3</v>
      </c>
      <c r="BA81">
        <f t="shared" ca="1" si="168"/>
        <v>0</v>
      </c>
      <c r="BB81">
        <f t="shared" ca="1" si="168"/>
        <v>0</v>
      </c>
      <c r="BC81">
        <f t="shared" ca="1" si="168"/>
        <v>0</v>
      </c>
      <c r="BD81">
        <f t="shared" ca="1" si="168"/>
        <v>0</v>
      </c>
      <c r="BE81">
        <f t="shared" ca="1" si="168"/>
        <v>1</v>
      </c>
      <c r="BF81">
        <f t="shared" ca="1" si="168"/>
        <v>0</v>
      </c>
      <c r="BG81">
        <f t="shared" ca="1" si="168"/>
        <v>2</v>
      </c>
      <c r="BH81">
        <f t="shared" ca="1" si="168"/>
        <v>0</v>
      </c>
      <c r="BI81">
        <f t="shared" ca="1" si="168"/>
        <v>0</v>
      </c>
      <c r="BJ81">
        <f t="shared" ca="1" si="168"/>
        <v>0</v>
      </c>
      <c r="BK81">
        <f t="shared" ca="1" si="168"/>
        <v>0</v>
      </c>
      <c r="BL81">
        <f t="shared" ca="1" si="168"/>
        <v>0</v>
      </c>
      <c r="BM81">
        <f t="shared" ca="1" si="168"/>
        <v>3</v>
      </c>
      <c r="BN81">
        <f t="shared" ca="1" si="168"/>
        <v>2</v>
      </c>
      <c r="BO81">
        <f t="shared" ca="1" si="168"/>
        <v>8</v>
      </c>
      <c r="BP81">
        <f t="shared" ca="1" si="168"/>
        <v>1</v>
      </c>
      <c r="BQ81">
        <f t="shared" ca="1" si="168"/>
        <v>0</v>
      </c>
      <c r="BR81">
        <f t="shared" ca="1" si="168"/>
        <v>0</v>
      </c>
      <c r="BS81">
        <f t="shared" ca="1" si="168"/>
        <v>1</v>
      </c>
      <c r="BT81">
        <f t="shared" ca="1" si="168"/>
        <v>1</v>
      </c>
      <c r="BU81">
        <f t="shared" ca="1" si="168"/>
        <v>0</v>
      </c>
      <c r="BV81">
        <f t="shared" ca="1" si="168"/>
        <v>2</v>
      </c>
      <c r="BW81">
        <f t="shared" ca="1" si="168"/>
        <v>1</v>
      </c>
      <c r="BX81">
        <f t="shared" ca="1" si="168"/>
        <v>1</v>
      </c>
      <c r="BY81">
        <f t="shared" ca="1" si="168"/>
        <v>0</v>
      </c>
      <c r="BZ81">
        <f t="shared" ca="1" si="168"/>
        <v>5</v>
      </c>
      <c r="CA81">
        <f t="shared" ca="1" si="168"/>
        <v>1</v>
      </c>
      <c r="CB81">
        <f t="shared" ca="1" si="168"/>
        <v>0</v>
      </c>
      <c r="CC81">
        <f t="shared" ca="1" si="168"/>
        <v>0</v>
      </c>
      <c r="CD81">
        <f t="shared" ca="1" si="168"/>
        <v>0</v>
      </c>
      <c r="CE81">
        <f t="shared" ca="1" si="168"/>
        <v>10</v>
      </c>
      <c r="CF81">
        <f t="shared" ca="1" si="168"/>
        <v>4</v>
      </c>
      <c r="CG81">
        <f t="shared" ca="1" si="168"/>
        <v>0</v>
      </c>
      <c r="CH81">
        <f t="shared" ca="1" si="168"/>
        <v>0</v>
      </c>
    </row>
    <row r="82" spans="1:86" x14ac:dyDescent="0.25">
      <c r="A82" s="3">
        <f ca="1">VLOOKUP(SMALL(B81:B90,2),B81:C90,2,0)</f>
        <v>7</v>
      </c>
      <c r="B82" s="4">
        <f t="shared" ref="B82:B90" ca="1" si="169">RANDBETWEEN(0,100000)</f>
        <v>35806</v>
      </c>
      <c r="C82" s="5">
        <v>2</v>
      </c>
      <c r="D82">
        <f ca="1">MIN(RANDBETWEEN(0,D79),ROUNDUP(D79*2/$C$78,0))</f>
        <v>0</v>
      </c>
      <c r="E82">
        <f t="shared" ref="E82:AL82" ca="1" si="170">MIN(RANDBETWEEN(0,E79),ROUNDUP(E79*2/$C$78,0))</f>
        <v>1</v>
      </c>
      <c r="F82">
        <f t="shared" ca="1" si="170"/>
        <v>1</v>
      </c>
      <c r="G82">
        <f t="shared" ca="1" si="170"/>
        <v>0</v>
      </c>
      <c r="H82">
        <f t="shared" ca="1" si="170"/>
        <v>1</v>
      </c>
      <c r="I82">
        <f t="shared" ca="1" si="170"/>
        <v>2</v>
      </c>
      <c r="J82">
        <f t="shared" ca="1" si="170"/>
        <v>2</v>
      </c>
      <c r="K82">
        <f t="shared" ca="1" si="170"/>
        <v>2</v>
      </c>
      <c r="L82">
        <f t="shared" ca="1" si="170"/>
        <v>2</v>
      </c>
      <c r="M82">
        <f t="shared" ca="1" si="170"/>
        <v>2</v>
      </c>
      <c r="N82">
        <f t="shared" ca="1" si="170"/>
        <v>1</v>
      </c>
      <c r="O82">
        <f t="shared" ca="1" si="170"/>
        <v>3</v>
      </c>
      <c r="P82">
        <f t="shared" ca="1" si="170"/>
        <v>3</v>
      </c>
      <c r="Q82">
        <f t="shared" ca="1" si="170"/>
        <v>1</v>
      </c>
      <c r="R82">
        <f t="shared" ca="1" si="170"/>
        <v>2</v>
      </c>
      <c r="S82">
        <f t="shared" ca="1" si="170"/>
        <v>2</v>
      </c>
      <c r="T82">
        <f t="shared" ca="1" si="170"/>
        <v>4</v>
      </c>
      <c r="U82">
        <f t="shared" ca="1" si="170"/>
        <v>4</v>
      </c>
      <c r="V82">
        <f t="shared" ca="1" si="170"/>
        <v>4</v>
      </c>
      <c r="W82">
        <f t="shared" ca="1" si="170"/>
        <v>4</v>
      </c>
      <c r="X82">
        <f t="shared" ca="1" si="170"/>
        <v>2</v>
      </c>
      <c r="Y82">
        <f t="shared" ca="1" si="170"/>
        <v>5</v>
      </c>
      <c r="Z82">
        <f t="shared" ca="1" si="170"/>
        <v>5</v>
      </c>
      <c r="AA82">
        <f t="shared" ca="1" si="170"/>
        <v>4</v>
      </c>
      <c r="AB82">
        <f t="shared" ca="1" si="170"/>
        <v>5</v>
      </c>
      <c r="AC82">
        <f t="shared" ca="1" si="170"/>
        <v>6</v>
      </c>
      <c r="AD82">
        <f t="shared" ca="1" si="170"/>
        <v>6</v>
      </c>
      <c r="AE82">
        <f t="shared" ca="1" si="170"/>
        <v>6</v>
      </c>
      <c r="AF82">
        <f t="shared" ca="1" si="170"/>
        <v>6</v>
      </c>
      <c r="AG82">
        <f t="shared" ca="1" si="170"/>
        <v>6</v>
      </c>
      <c r="AH82">
        <f t="shared" ca="1" si="170"/>
        <v>6</v>
      </c>
      <c r="AI82">
        <f t="shared" ca="1" si="170"/>
        <v>7</v>
      </c>
      <c r="AJ82">
        <f t="shared" ca="1" si="170"/>
        <v>7</v>
      </c>
      <c r="AK82">
        <f t="shared" ca="1" si="170"/>
        <v>7</v>
      </c>
      <c r="AL82">
        <f t="shared" ca="1" si="170"/>
        <v>7</v>
      </c>
      <c r="AM82">
        <f t="shared" ref="AM82:CH82" ca="1" si="171">MIN(RANDBETWEEN(0,AM79),ROUNDUP(AM79*2/$C$78,0))</f>
        <v>8</v>
      </c>
      <c r="AN82">
        <f t="shared" ca="1" si="171"/>
        <v>8</v>
      </c>
      <c r="AO82">
        <f t="shared" ca="1" si="171"/>
        <v>5</v>
      </c>
      <c r="AP82">
        <f t="shared" ca="1" si="171"/>
        <v>8</v>
      </c>
      <c r="AQ82">
        <f t="shared" ca="1" si="171"/>
        <v>8</v>
      </c>
      <c r="AR82">
        <f t="shared" ca="1" si="171"/>
        <v>9</v>
      </c>
      <c r="AS82">
        <f t="shared" ca="1" si="171"/>
        <v>9</v>
      </c>
      <c r="AT82">
        <f t="shared" ca="1" si="171"/>
        <v>9</v>
      </c>
      <c r="AU82">
        <f t="shared" ca="1" si="171"/>
        <v>9</v>
      </c>
      <c r="AV82">
        <f t="shared" ca="1" si="171"/>
        <v>7</v>
      </c>
      <c r="AW82">
        <f t="shared" ca="1" si="171"/>
        <v>7</v>
      </c>
      <c r="AX82">
        <f t="shared" ca="1" si="171"/>
        <v>7</v>
      </c>
      <c r="AY82">
        <f t="shared" ca="1" si="171"/>
        <v>10</v>
      </c>
      <c r="AZ82">
        <f t="shared" ca="1" si="171"/>
        <v>9</v>
      </c>
      <c r="BA82">
        <f t="shared" ca="1" si="171"/>
        <v>10</v>
      </c>
      <c r="BB82">
        <f t="shared" ca="1" si="171"/>
        <v>11</v>
      </c>
      <c r="BC82">
        <f t="shared" ca="1" si="171"/>
        <v>11</v>
      </c>
      <c r="BD82">
        <f t="shared" ca="1" si="171"/>
        <v>11</v>
      </c>
      <c r="BE82">
        <f t="shared" ca="1" si="171"/>
        <v>11</v>
      </c>
      <c r="BF82">
        <f t="shared" ca="1" si="171"/>
        <v>11</v>
      </c>
      <c r="BG82">
        <f t="shared" ca="1" si="171"/>
        <v>12</v>
      </c>
      <c r="BH82">
        <f t="shared" ca="1" si="171"/>
        <v>11</v>
      </c>
      <c r="BI82">
        <f t="shared" ca="1" si="171"/>
        <v>9</v>
      </c>
      <c r="BJ82">
        <f t="shared" ca="1" si="171"/>
        <v>12</v>
      </c>
      <c r="BK82">
        <f t="shared" ca="1" si="171"/>
        <v>12</v>
      </c>
      <c r="BL82">
        <f t="shared" ca="1" si="171"/>
        <v>13</v>
      </c>
      <c r="BM82">
        <f t="shared" ca="1" si="171"/>
        <v>10</v>
      </c>
      <c r="BN82">
        <f t="shared" ca="1" si="171"/>
        <v>13</v>
      </c>
      <c r="BO82">
        <f t="shared" ca="1" si="171"/>
        <v>13</v>
      </c>
      <c r="BP82">
        <f t="shared" ca="1" si="171"/>
        <v>13</v>
      </c>
      <c r="BQ82">
        <f t="shared" ca="1" si="171"/>
        <v>14</v>
      </c>
      <c r="BR82">
        <f t="shared" ca="1" si="171"/>
        <v>14</v>
      </c>
      <c r="BS82">
        <f t="shared" ca="1" si="171"/>
        <v>11</v>
      </c>
      <c r="BT82">
        <f t="shared" ca="1" si="171"/>
        <v>14</v>
      </c>
      <c r="BU82">
        <f t="shared" ca="1" si="171"/>
        <v>14</v>
      </c>
      <c r="BV82">
        <f t="shared" ca="1" si="171"/>
        <v>15</v>
      </c>
      <c r="BW82">
        <f t="shared" ca="1" si="171"/>
        <v>15</v>
      </c>
      <c r="BX82">
        <f t="shared" ca="1" si="171"/>
        <v>15</v>
      </c>
      <c r="BY82">
        <f t="shared" ca="1" si="171"/>
        <v>6</v>
      </c>
      <c r="BZ82">
        <f t="shared" ca="1" si="171"/>
        <v>15</v>
      </c>
      <c r="CA82">
        <f t="shared" ca="1" si="171"/>
        <v>16</v>
      </c>
      <c r="CB82">
        <f t="shared" ca="1" si="171"/>
        <v>4</v>
      </c>
      <c r="CC82">
        <f t="shared" ca="1" si="171"/>
        <v>16</v>
      </c>
      <c r="CD82">
        <f t="shared" ca="1" si="171"/>
        <v>16</v>
      </c>
      <c r="CE82">
        <f t="shared" ca="1" si="171"/>
        <v>16</v>
      </c>
      <c r="CF82">
        <f t="shared" ca="1" si="171"/>
        <v>17</v>
      </c>
      <c r="CG82">
        <f t="shared" ca="1" si="171"/>
        <v>17</v>
      </c>
      <c r="CH82">
        <f t="shared" ca="1" si="171"/>
        <v>17</v>
      </c>
    </row>
    <row r="83" spans="1:86" x14ac:dyDescent="0.25">
      <c r="A83" s="3">
        <f ca="1">VLOOKUP(SMALL(B81:B90,3),B81:C90,2,0)</f>
        <v>5</v>
      </c>
      <c r="B83" s="4">
        <f t="shared" ca="1" si="169"/>
        <v>84178</v>
      </c>
      <c r="C83" s="5">
        <v>3</v>
      </c>
      <c r="D83">
        <f ca="1">IFERROR(MIN(RANDBETWEEN(0,D79-D82),ROUNDUP(D79*2/$C$78,0)),0)</f>
        <v>0</v>
      </c>
      <c r="E83">
        <f t="shared" ref="E83:AL83" ca="1" si="172">IFERROR(MIN(RANDBETWEEN(0,E79-E82),ROUNDUP(E79*2/$C$78,0)),0)</f>
        <v>1</v>
      </c>
      <c r="F83">
        <f t="shared" ca="1" si="172"/>
        <v>1</v>
      </c>
      <c r="G83">
        <f t="shared" ca="1" si="172"/>
        <v>1</v>
      </c>
      <c r="H83">
        <f t="shared" ca="1" si="172"/>
        <v>1</v>
      </c>
      <c r="I83">
        <f t="shared" ca="1" si="172"/>
        <v>2</v>
      </c>
      <c r="J83">
        <f t="shared" ca="1" si="172"/>
        <v>0</v>
      </c>
      <c r="K83">
        <f t="shared" ca="1" si="172"/>
        <v>1</v>
      </c>
      <c r="L83">
        <f t="shared" ca="1" si="172"/>
        <v>2</v>
      </c>
      <c r="M83">
        <f t="shared" ca="1" si="172"/>
        <v>2</v>
      </c>
      <c r="N83">
        <f t="shared" ca="1" si="172"/>
        <v>3</v>
      </c>
      <c r="O83">
        <f t="shared" ca="1" si="172"/>
        <v>3</v>
      </c>
      <c r="P83">
        <f t="shared" ca="1" si="172"/>
        <v>3</v>
      </c>
      <c r="Q83">
        <f t="shared" ca="1" si="172"/>
        <v>3</v>
      </c>
      <c r="R83">
        <f t="shared" ca="1" si="172"/>
        <v>3</v>
      </c>
      <c r="S83">
        <f t="shared" ca="1" si="172"/>
        <v>4</v>
      </c>
      <c r="T83">
        <f t="shared" ca="1" si="172"/>
        <v>4</v>
      </c>
      <c r="U83">
        <f t="shared" ca="1" si="172"/>
        <v>4</v>
      </c>
      <c r="V83">
        <f t="shared" ca="1" si="172"/>
        <v>3</v>
      </c>
      <c r="W83">
        <f t="shared" ca="1" si="172"/>
        <v>4</v>
      </c>
      <c r="X83">
        <f t="shared" ca="1" si="172"/>
        <v>5</v>
      </c>
      <c r="Y83">
        <f t="shared" ca="1" si="172"/>
        <v>5</v>
      </c>
      <c r="Z83">
        <f t="shared" ca="1" si="172"/>
        <v>5</v>
      </c>
      <c r="AA83">
        <f t="shared" ca="1" si="172"/>
        <v>3</v>
      </c>
      <c r="AB83">
        <f t="shared" ca="1" si="172"/>
        <v>2</v>
      </c>
      <c r="AC83">
        <f t="shared" ca="1" si="172"/>
        <v>0</v>
      </c>
      <c r="AD83">
        <f t="shared" ca="1" si="172"/>
        <v>6</v>
      </c>
      <c r="AE83">
        <f t="shared" ca="1" si="172"/>
        <v>1</v>
      </c>
      <c r="AF83">
        <f t="shared" ca="1" si="172"/>
        <v>0</v>
      </c>
      <c r="AG83">
        <f t="shared" ca="1" si="172"/>
        <v>6</v>
      </c>
      <c r="AH83">
        <f t="shared" ca="1" si="172"/>
        <v>7</v>
      </c>
      <c r="AI83">
        <f t="shared" ca="1" si="172"/>
        <v>7</v>
      </c>
      <c r="AJ83">
        <f t="shared" ca="1" si="172"/>
        <v>7</v>
      </c>
      <c r="AK83">
        <f t="shared" ca="1" si="172"/>
        <v>7</v>
      </c>
      <c r="AL83">
        <f t="shared" ca="1" si="172"/>
        <v>5</v>
      </c>
      <c r="AM83">
        <f t="shared" ref="AM83:CH83" ca="1" si="173">IFERROR(MIN(RANDBETWEEN(0,AM79-AM82),ROUNDUP(AM79*2/$C$78,0)),0)</f>
        <v>8</v>
      </c>
      <c r="AN83">
        <f t="shared" ca="1" si="173"/>
        <v>8</v>
      </c>
      <c r="AO83">
        <f t="shared" ca="1" si="173"/>
        <v>3</v>
      </c>
      <c r="AP83">
        <f t="shared" ca="1" si="173"/>
        <v>8</v>
      </c>
      <c r="AQ83">
        <f t="shared" ca="1" si="173"/>
        <v>8</v>
      </c>
      <c r="AR83">
        <f t="shared" ca="1" si="173"/>
        <v>5</v>
      </c>
      <c r="AS83">
        <f t="shared" ca="1" si="173"/>
        <v>2</v>
      </c>
      <c r="AT83">
        <f t="shared" ca="1" si="173"/>
        <v>1</v>
      </c>
      <c r="AU83">
        <f t="shared" ca="1" si="173"/>
        <v>9</v>
      </c>
      <c r="AV83">
        <f t="shared" ca="1" si="173"/>
        <v>9</v>
      </c>
      <c r="AW83">
        <f t="shared" ca="1" si="173"/>
        <v>10</v>
      </c>
      <c r="AX83">
        <f t="shared" ca="1" si="173"/>
        <v>10</v>
      </c>
      <c r="AY83">
        <f t="shared" ca="1" si="173"/>
        <v>10</v>
      </c>
      <c r="AZ83">
        <f t="shared" ca="1" si="173"/>
        <v>6</v>
      </c>
      <c r="BA83">
        <f t="shared" ca="1" si="173"/>
        <v>9</v>
      </c>
      <c r="BB83">
        <f t="shared" ca="1" si="173"/>
        <v>1</v>
      </c>
      <c r="BC83">
        <f t="shared" ca="1" si="173"/>
        <v>11</v>
      </c>
      <c r="BD83">
        <f t="shared" ca="1" si="173"/>
        <v>11</v>
      </c>
      <c r="BE83">
        <f t="shared" ca="1" si="173"/>
        <v>6</v>
      </c>
      <c r="BF83">
        <f t="shared" ca="1" si="173"/>
        <v>11</v>
      </c>
      <c r="BG83">
        <f t="shared" ca="1" si="173"/>
        <v>12</v>
      </c>
      <c r="BH83">
        <f t="shared" ca="1" si="173"/>
        <v>12</v>
      </c>
      <c r="BI83">
        <f t="shared" ca="1" si="173"/>
        <v>12</v>
      </c>
      <c r="BJ83">
        <f t="shared" ca="1" si="173"/>
        <v>12</v>
      </c>
      <c r="BK83">
        <f t="shared" ca="1" si="173"/>
        <v>12</v>
      </c>
      <c r="BL83">
        <f t="shared" ca="1" si="173"/>
        <v>13</v>
      </c>
      <c r="BM83">
        <f t="shared" ca="1" si="173"/>
        <v>2</v>
      </c>
      <c r="BN83">
        <f t="shared" ca="1" si="173"/>
        <v>13</v>
      </c>
      <c r="BO83">
        <f t="shared" ca="1" si="173"/>
        <v>13</v>
      </c>
      <c r="BP83">
        <f t="shared" ca="1" si="173"/>
        <v>2</v>
      </c>
      <c r="BQ83">
        <f t="shared" ca="1" si="173"/>
        <v>14</v>
      </c>
      <c r="BR83">
        <f t="shared" ca="1" si="173"/>
        <v>14</v>
      </c>
      <c r="BS83">
        <f t="shared" ca="1" si="173"/>
        <v>2</v>
      </c>
      <c r="BT83">
        <f t="shared" ca="1" si="173"/>
        <v>14</v>
      </c>
      <c r="BU83">
        <f t="shared" ca="1" si="173"/>
        <v>14</v>
      </c>
      <c r="BV83">
        <f t="shared" ca="1" si="173"/>
        <v>15</v>
      </c>
      <c r="BW83">
        <f t="shared" ca="1" si="173"/>
        <v>15</v>
      </c>
      <c r="BX83">
        <f t="shared" ca="1" si="173"/>
        <v>9</v>
      </c>
      <c r="BY83">
        <f t="shared" ca="1" si="173"/>
        <v>15</v>
      </c>
      <c r="BZ83">
        <f t="shared" ca="1" si="173"/>
        <v>1</v>
      </c>
      <c r="CA83">
        <f t="shared" ca="1" si="173"/>
        <v>16</v>
      </c>
      <c r="CB83">
        <f t="shared" ca="1" si="173"/>
        <v>16</v>
      </c>
      <c r="CC83">
        <f t="shared" ca="1" si="173"/>
        <v>16</v>
      </c>
      <c r="CD83">
        <f t="shared" ca="1" si="173"/>
        <v>4</v>
      </c>
      <c r="CE83">
        <f t="shared" ca="1" si="173"/>
        <v>16</v>
      </c>
      <c r="CF83">
        <f t="shared" ca="1" si="173"/>
        <v>17</v>
      </c>
      <c r="CG83">
        <f t="shared" ca="1" si="173"/>
        <v>17</v>
      </c>
      <c r="CH83">
        <f t="shared" ca="1" si="173"/>
        <v>17</v>
      </c>
    </row>
    <row r="84" spans="1:86" x14ac:dyDescent="0.25">
      <c r="A84" s="3">
        <f ca="1">VLOOKUP(SMALL(B81:B90,4),B81:C90,2,0)</f>
        <v>2</v>
      </c>
      <c r="B84" s="4">
        <f t="shared" ca="1" si="169"/>
        <v>55888</v>
      </c>
      <c r="C84" s="5">
        <v>4</v>
      </c>
      <c r="D84">
        <f ca="1">IFERROR(MIN(RANDBETWEEN(0,D79-SUM(D82:D83)),ROUNDUP(D79*2/$C$78,0)),0)</f>
        <v>1</v>
      </c>
      <c r="E84">
        <f t="shared" ref="E84:AL84" ca="1" si="174">IFERROR(MIN(RANDBETWEEN(0,E79-SUM(E82:E83)),ROUNDUP(E79*2/$C$78,0)),0)</f>
        <v>0</v>
      </c>
      <c r="F84">
        <f t="shared" ca="1" si="174"/>
        <v>1</v>
      </c>
      <c r="G84">
        <f t="shared" ca="1" si="174"/>
        <v>1</v>
      </c>
      <c r="H84">
        <f t="shared" ca="1" si="174"/>
        <v>1</v>
      </c>
      <c r="I84">
        <f t="shared" ca="1" si="174"/>
        <v>0</v>
      </c>
      <c r="J84">
        <f t="shared" ca="1" si="174"/>
        <v>1</v>
      </c>
      <c r="K84">
        <f t="shared" ca="1" si="174"/>
        <v>1</v>
      </c>
      <c r="L84">
        <f t="shared" ca="1" si="174"/>
        <v>2</v>
      </c>
      <c r="M84">
        <f t="shared" ca="1" si="174"/>
        <v>2</v>
      </c>
      <c r="N84">
        <f t="shared" ca="1" si="174"/>
        <v>3</v>
      </c>
      <c r="O84">
        <f t="shared" ca="1" si="174"/>
        <v>3</v>
      </c>
      <c r="P84">
        <f t="shared" ca="1" si="174"/>
        <v>3</v>
      </c>
      <c r="Q84">
        <f t="shared" ca="1" si="174"/>
        <v>3</v>
      </c>
      <c r="R84">
        <f t="shared" ca="1" si="174"/>
        <v>0</v>
      </c>
      <c r="S84">
        <f t="shared" ca="1" si="174"/>
        <v>4</v>
      </c>
      <c r="T84">
        <f t="shared" ca="1" si="174"/>
        <v>0</v>
      </c>
      <c r="U84">
        <f t="shared" ca="1" si="174"/>
        <v>4</v>
      </c>
      <c r="V84">
        <f t="shared" ca="1" si="174"/>
        <v>1</v>
      </c>
      <c r="W84">
        <f t="shared" ca="1" si="174"/>
        <v>4</v>
      </c>
      <c r="X84">
        <f t="shared" ca="1" si="174"/>
        <v>5</v>
      </c>
      <c r="Y84">
        <f t="shared" ca="1" si="174"/>
        <v>5</v>
      </c>
      <c r="Z84">
        <f t="shared" ca="1" si="174"/>
        <v>5</v>
      </c>
      <c r="AA84">
        <f t="shared" ca="1" si="174"/>
        <v>5</v>
      </c>
      <c r="AB84">
        <f t="shared" ca="1" si="174"/>
        <v>5</v>
      </c>
      <c r="AC84">
        <f t="shared" ca="1" si="174"/>
        <v>0</v>
      </c>
      <c r="AD84">
        <f t="shared" ca="1" si="174"/>
        <v>6</v>
      </c>
      <c r="AE84">
        <f t="shared" ca="1" si="174"/>
        <v>6</v>
      </c>
      <c r="AF84">
        <f t="shared" ca="1" si="174"/>
        <v>6</v>
      </c>
      <c r="AG84">
        <f t="shared" ca="1" si="174"/>
        <v>6</v>
      </c>
      <c r="AH84">
        <f t="shared" ca="1" si="174"/>
        <v>7</v>
      </c>
      <c r="AI84">
        <f t="shared" ca="1" si="174"/>
        <v>3</v>
      </c>
      <c r="AJ84">
        <f t="shared" ca="1" si="174"/>
        <v>5</v>
      </c>
      <c r="AK84">
        <f t="shared" ca="1" si="174"/>
        <v>7</v>
      </c>
      <c r="AL84">
        <f t="shared" ca="1" si="174"/>
        <v>7</v>
      </c>
      <c r="AM84">
        <f t="shared" ref="AM84:CH84" ca="1" si="175">IFERROR(MIN(RANDBETWEEN(0,AM79-SUM(AM82:AM83)),ROUNDUP(AM79*2/$C$78,0)),0)</f>
        <v>8</v>
      </c>
      <c r="AN84">
        <f t="shared" ca="1" si="175"/>
        <v>2</v>
      </c>
      <c r="AO84">
        <f t="shared" ca="1" si="175"/>
        <v>8</v>
      </c>
      <c r="AP84">
        <f t="shared" ca="1" si="175"/>
        <v>5</v>
      </c>
      <c r="AQ84">
        <f t="shared" ca="1" si="175"/>
        <v>3</v>
      </c>
      <c r="AR84">
        <f t="shared" ca="1" si="175"/>
        <v>2</v>
      </c>
      <c r="AS84">
        <f t="shared" ca="1" si="175"/>
        <v>9</v>
      </c>
      <c r="AT84">
        <f t="shared" ca="1" si="175"/>
        <v>2</v>
      </c>
      <c r="AU84">
        <f t="shared" ca="1" si="175"/>
        <v>9</v>
      </c>
      <c r="AV84">
        <f t="shared" ca="1" si="175"/>
        <v>9</v>
      </c>
      <c r="AW84">
        <f t="shared" ca="1" si="175"/>
        <v>7</v>
      </c>
      <c r="AX84">
        <f t="shared" ca="1" si="175"/>
        <v>10</v>
      </c>
      <c r="AY84">
        <f t="shared" ca="1" si="175"/>
        <v>10</v>
      </c>
      <c r="AZ84">
        <f t="shared" ca="1" si="175"/>
        <v>10</v>
      </c>
      <c r="BA84">
        <f t="shared" ca="1" si="175"/>
        <v>10</v>
      </c>
      <c r="BB84">
        <f t="shared" ca="1" si="175"/>
        <v>11</v>
      </c>
      <c r="BC84">
        <f t="shared" ca="1" si="175"/>
        <v>11</v>
      </c>
      <c r="BD84">
        <f t="shared" ca="1" si="175"/>
        <v>8</v>
      </c>
      <c r="BE84">
        <f t="shared" ca="1" si="175"/>
        <v>0</v>
      </c>
      <c r="BF84">
        <f t="shared" ca="1" si="175"/>
        <v>11</v>
      </c>
      <c r="BG84">
        <f t="shared" ca="1" si="175"/>
        <v>0</v>
      </c>
      <c r="BH84">
        <f t="shared" ca="1" si="175"/>
        <v>0</v>
      </c>
      <c r="BI84">
        <f t="shared" ca="1" si="175"/>
        <v>12</v>
      </c>
      <c r="BJ84">
        <f t="shared" ca="1" si="175"/>
        <v>0</v>
      </c>
      <c r="BK84">
        <f t="shared" ca="1" si="175"/>
        <v>12</v>
      </c>
      <c r="BL84">
        <f t="shared" ca="1" si="175"/>
        <v>10</v>
      </c>
      <c r="BM84">
        <f t="shared" ca="1" si="175"/>
        <v>13</v>
      </c>
      <c r="BN84">
        <f t="shared" ca="1" si="175"/>
        <v>13</v>
      </c>
      <c r="BO84">
        <f t="shared" ca="1" si="175"/>
        <v>13</v>
      </c>
      <c r="BP84">
        <f t="shared" ca="1" si="175"/>
        <v>13</v>
      </c>
      <c r="BQ84">
        <f t="shared" ca="1" si="175"/>
        <v>14</v>
      </c>
      <c r="BR84">
        <f t="shared" ca="1" si="175"/>
        <v>6</v>
      </c>
      <c r="BS84">
        <f t="shared" ca="1" si="175"/>
        <v>14</v>
      </c>
      <c r="BT84">
        <f t="shared" ca="1" si="175"/>
        <v>3</v>
      </c>
      <c r="BU84">
        <f t="shared" ca="1" si="175"/>
        <v>14</v>
      </c>
      <c r="BV84">
        <f t="shared" ca="1" si="175"/>
        <v>15</v>
      </c>
      <c r="BW84">
        <f t="shared" ca="1" si="175"/>
        <v>8</v>
      </c>
      <c r="BX84">
        <f t="shared" ca="1" si="175"/>
        <v>10</v>
      </c>
      <c r="BY84">
        <f t="shared" ca="1" si="175"/>
        <v>15</v>
      </c>
      <c r="BZ84">
        <f t="shared" ca="1" si="175"/>
        <v>15</v>
      </c>
      <c r="CA84">
        <f t="shared" ca="1" si="175"/>
        <v>15</v>
      </c>
      <c r="CB84">
        <f t="shared" ca="1" si="175"/>
        <v>16</v>
      </c>
      <c r="CC84">
        <f t="shared" ca="1" si="175"/>
        <v>16</v>
      </c>
      <c r="CD84">
        <f t="shared" ca="1" si="175"/>
        <v>16</v>
      </c>
      <c r="CE84">
        <f t="shared" ca="1" si="175"/>
        <v>16</v>
      </c>
      <c r="CF84">
        <f t="shared" ca="1" si="175"/>
        <v>17</v>
      </c>
      <c r="CG84">
        <f t="shared" ca="1" si="175"/>
        <v>17</v>
      </c>
      <c r="CH84">
        <f t="shared" ca="1" si="175"/>
        <v>2</v>
      </c>
    </row>
    <row r="85" spans="1:86" x14ac:dyDescent="0.25">
      <c r="A85" s="3">
        <f ca="1">VLOOKUP(SMALL(B81:B90,5),B81:C90,2,0)</f>
        <v>6</v>
      </c>
      <c r="B85" s="4">
        <f t="shared" ca="1" si="169"/>
        <v>28727</v>
      </c>
      <c r="C85" s="5">
        <v>5</v>
      </c>
      <c r="D85">
        <f ca="1">IFERROR(MIN(RANDBETWEEN(0,D79-SUM(D82:D84)),ROUNDUP(D79*2/$C$78,0)),0)</f>
        <v>0</v>
      </c>
      <c r="E85">
        <f t="shared" ref="E85:AL85" ca="1" si="176">IFERROR(MIN(RANDBETWEEN(0,E79-SUM(E82:E84)),ROUNDUP(E79*2/$C$78,0)),0)</f>
        <v>0</v>
      </c>
      <c r="F85">
        <f t="shared" ca="1" si="176"/>
        <v>0</v>
      </c>
      <c r="G85">
        <f t="shared" ca="1" si="176"/>
        <v>1</v>
      </c>
      <c r="H85">
        <f t="shared" ca="1" si="176"/>
        <v>0</v>
      </c>
      <c r="I85">
        <f t="shared" ca="1" si="176"/>
        <v>2</v>
      </c>
      <c r="J85">
        <f t="shared" ca="1" si="176"/>
        <v>0</v>
      </c>
      <c r="K85">
        <f t="shared" ca="1" si="176"/>
        <v>0</v>
      </c>
      <c r="L85">
        <f t="shared" ca="1" si="176"/>
        <v>2</v>
      </c>
      <c r="M85">
        <f t="shared" ca="1" si="176"/>
        <v>2</v>
      </c>
      <c r="N85">
        <f t="shared" ca="1" si="176"/>
        <v>0</v>
      </c>
      <c r="O85">
        <f t="shared" ca="1" si="176"/>
        <v>3</v>
      </c>
      <c r="P85">
        <f t="shared" ca="1" si="176"/>
        <v>3</v>
      </c>
      <c r="Q85">
        <f t="shared" ca="1" si="176"/>
        <v>3</v>
      </c>
      <c r="R85">
        <f t="shared" ca="1" si="176"/>
        <v>3</v>
      </c>
      <c r="S85">
        <f t="shared" ca="1" si="176"/>
        <v>4</v>
      </c>
      <c r="T85">
        <f t="shared" ca="1" si="176"/>
        <v>2</v>
      </c>
      <c r="U85">
        <f t="shared" ca="1" si="176"/>
        <v>4</v>
      </c>
      <c r="V85">
        <f t="shared" ca="1" si="176"/>
        <v>4</v>
      </c>
      <c r="W85">
        <f t="shared" ca="1" si="176"/>
        <v>3</v>
      </c>
      <c r="X85">
        <f t="shared" ca="1" si="176"/>
        <v>3</v>
      </c>
      <c r="Y85">
        <f t="shared" ca="1" si="176"/>
        <v>5</v>
      </c>
      <c r="Z85">
        <f t="shared" ca="1" si="176"/>
        <v>5</v>
      </c>
      <c r="AA85">
        <f t="shared" ca="1" si="176"/>
        <v>5</v>
      </c>
      <c r="AB85">
        <f t="shared" ca="1" si="176"/>
        <v>3</v>
      </c>
      <c r="AC85">
        <f t="shared" ca="1" si="176"/>
        <v>6</v>
      </c>
      <c r="AD85">
        <f t="shared" ca="1" si="176"/>
        <v>3</v>
      </c>
      <c r="AE85">
        <f t="shared" ca="1" si="176"/>
        <v>2</v>
      </c>
      <c r="AF85">
        <f t="shared" ca="1" si="176"/>
        <v>3</v>
      </c>
      <c r="AG85">
        <f t="shared" ca="1" si="176"/>
        <v>1</v>
      </c>
      <c r="AH85">
        <f t="shared" ca="1" si="176"/>
        <v>7</v>
      </c>
      <c r="AI85">
        <f t="shared" ca="1" si="176"/>
        <v>7</v>
      </c>
      <c r="AJ85">
        <f t="shared" ca="1" si="176"/>
        <v>6</v>
      </c>
      <c r="AK85">
        <f t="shared" ca="1" si="176"/>
        <v>7</v>
      </c>
      <c r="AL85">
        <f t="shared" ca="1" si="176"/>
        <v>7</v>
      </c>
      <c r="AM85">
        <f t="shared" ref="AM85:CH85" ca="1" si="177">IFERROR(MIN(RANDBETWEEN(0,AM79-SUM(AM82:AM84)),ROUNDUP(AM79*2/$C$78,0)),0)</f>
        <v>8</v>
      </c>
      <c r="AN85">
        <f t="shared" ca="1" si="177"/>
        <v>4</v>
      </c>
      <c r="AO85">
        <f t="shared" ca="1" si="177"/>
        <v>8</v>
      </c>
      <c r="AP85">
        <f t="shared" ca="1" si="177"/>
        <v>8</v>
      </c>
      <c r="AQ85">
        <f t="shared" ca="1" si="177"/>
        <v>8</v>
      </c>
      <c r="AR85">
        <f t="shared" ca="1" si="177"/>
        <v>1</v>
      </c>
      <c r="AS85">
        <f t="shared" ca="1" si="177"/>
        <v>9</v>
      </c>
      <c r="AT85">
        <f t="shared" ca="1" si="177"/>
        <v>9</v>
      </c>
      <c r="AU85">
        <f t="shared" ca="1" si="177"/>
        <v>9</v>
      </c>
      <c r="AV85">
        <f t="shared" ca="1" si="177"/>
        <v>9</v>
      </c>
      <c r="AW85">
        <f t="shared" ca="1" si="177"/>
        <v>10</v>
      </c>
      <c r="AX85">
        <f t="shared" ca="1" si="177"/>
        <v>4</v>
      </c>
      <c r="AY85">
        <f t="shared" ca="1" si="177"/>
        <v>6</v>
      </c>
      <c r="AZ85">
        <f t="shared" ca="1" si="177"/>
        <v>10</v>
      </c>
      <c r="BA85">
        <f t="shared" ca="1" si="177"/>
        <v>9</v>
      </c>
      <c r="BB85">
        <f t="shared" ca="1" si="177"/>
        <v>11</v>
      </c>
      <c r="BC85">
        <f t="shared" ca="1" si="177"/>
        <v>11</v>
      </c>
      <c r="BD85">
        <f t="shared" ca="1" si="177"/>
        <v>3</v>
      </c>
      <c r="BE85">
        <f t="shared" ca="1" si="177"/>
        <v>11</v>
      </c>
      <c r="BF85">
        <f t="shared" ca="1" si="177"/>
        <v>6</v>
      </c>
      <c r="BG85">
        <f t="shared" ca="1" si="177"/>
        <v>12</v>
      </c>
      <c r="BH85">
        <f t="shared" ca="1" si="177"/>
        <v>7</v>
      </c>
      <c r="BI85">
        <f t="shared" ca="1" si="177"/>
        <v>12</v>
      </c>
      <c r="BJ85">
        <f t="shared" ca="1" si="177"/>
        <v>12</v>
      </c>
      <c r="BK85">
        <f t="shared" ca="1" si="177"/>
        <v>0</v>
      </c>
      <c r="BL85">
        <f t="shared" ca="1" si="177"/>
        <v>7</v>
      </c>
      <c r="BM85">
        <f t="shared" ca="1" si="177"/>
        <v>13</v>
      </c>
      <c r="BN85">
        <f t="shared" ca="1" si="177"/>
        <v>7</v>
      </c>
      <c r="BO85">
        <f t="shared" ca="1" si="177"/>
        <v>1</v>
      </c>
      <c r="BP85">
        <f t="shared" ca="1" si="177"/>
        <v>2</v>
      </c>
      <c r="BQ85">
        <f t="shared" ca="1" si="177"/>
        <v>14</v>
      </c>
      <c r="BR85">
        <f t="shared" ca="1" si="177"/>
        <v>14</v>
      </c>
      <c r="BS85">
        <f t="shared" ca="1" si="177"/>
        <v>2</v>
      </c>
      <c r="BT85">
        <f t="shared" ca="1" si="177"/>
        <v>14</v>
      </c>
      <c r="BU85">
        <f t="shared" ca="1" si="177"/>
        <v>14</v>
      </c>
      <c r="BV85">
        <f t="shared" ca="1" si="177"/>
        <v>10</v>
      </c>
      <c r="BW85">
        <f t="shared" ca="1" si="177"/>
        <v>2</v>
      </c>
      <c r="BX85">
        <f t="shared" ca="1" si="177"/>
        <v>9</v>
      </c>
      <c r="BY85">
        <f t="shared" ca="1" si="177"/>
        <v>15</v>
      </c>
      <c r="BZ85">
        <f t="shared" ca="1" si="177"/>
        <v>15</v>
      </c>
      <c r="CA85">
        <f t="shared" ca="1" si="177"/>
        <v>16</v>
      </c>
      <c r="CB85">
        <f t="shared" ca="1" si="177"/>
        <v>16</v>
      </c>
      <c r="CC85">
        <f t="shared" ca="1" si="177"/>
        <v>15</v>
      </c>
      <c r="CD85">
        <f t="shared" ca="1" si="177"/>
        <v>6</v>
      </c>
      <c r="CE85">
        <f t="shared" ca="1" si="177"/>
        <v>11</v>
      </c>
      <c r="CF85">
        <f t="shared" ca="1" si="177"/>
        <v>11</v>
      </c>
      <c r="CG85">
        <f t="shared" ca="1" si="177"/>
        <v>6</v>
      </c>
      <c r="CH85">
        <f t="shared" ca="1" si="177"/>
        <v>17</v>
      </c>
    </row>
    <row r="86" spans="1:86" x14ac:dyDescent="0.25">
      <c r="A86" s="3">
        <f ca="1">VLOOKUP(SMALL(B81:B90,6),B81:C90,2,0)</f>
        <v>4</v>
      </c>
      <c r="B86" s="4">
        <f t="shared" ca="1" si="169"/>
        <v>36884</v>
      </c>
      <c r="C86" s="5">
        <v>6</v>
      </c>
      <c r="D86">
        <f ca="1">IFERROR(MIN(RANDBETWEEN(0,D79-SUM(D82:D85)),ROUNDUP(D79*2/$C$78,0)),0)</f>
        <v>0</v>
      </c>
      <c r="E86">
        <f t="shared" ref="E86:AL86" ca="1" si="178">IFERROR(MIN(RANDBETWEEN(0,E79-SUM(E82:E85)),ROUNDUP(E79*2/$C$78,0)),0)</f>
        <v>0</v>
      </c>
      <c r="F86">
        <f t="shared" ca="1" si="178"/>
        <v>0</v>
      </c>
      <c r="G86">
        <f t="shared" ca="1" si="178"/>
        <v>1</v>
      </c>
      <c r="H86">
        <f t="shared" ca="1" si="178"/>
        <v>0</v>
      </c>
      <c r="I86">
        <f t="shared" ca="1" si="178"/>
        <v>0</v>
      </c>
      <c r="J86">
        <f t="shared" ca="1" si="178"/>
        <v>0</v>
      </c>
      <c r="K86">
        <f t="shared" ca="1" si="178"/>
        <v>2</v>
      </c>
      <c r="L86">
        <f t="shared" ca="1" si="178"/>
        <v>0</v>
      </c>
      <c r="M86">
        <f t="shared" ca="1" si="178"/>
        <v>0</v>
      </c>
      <c r="N86">
        <f t="shared" ca="1" si="178"/>
        <v>3</v>
      </c>
      <c r="O86">
        <f t="shared" ca="1" si="178"/>
        <v>0</v>
      </c>
      <c r="P86">
        <f t="shared" ca="1" si="178"/>
        <v>0</v>
      </c>
      <c r="Q86">
        <f t="shared" ca="1" si="178"/>
        <v>3</v>
      </c>
      <c r="R86">
        <f t="shared" ca="1" si="178"/>
        <v>3</v>
      </c>
      <c r="S86">
        <f t="shared" ca="1" si="178"/>
        <v>2</v>
      </c>
      <c r="T86">
        <f t="shared" ca="1" si="178"/>
        <v>4</v>
      </c>
      <c r="U86">
        <f t="shared" ca="1" si="178"/>
        <v>0</v>
      </c>
      <c r="V86">
        <f t="shared" ca="1" si="178"/>
        <v>4</v>
      </c>
      <c r="W86">
        <f t="shared" ca="1" si="178"/>
        <v>2</v>
      </c>
      <c r="X86">
        <f t="shared" ca="1" si="178"/>
        <v>1</v>
      </c>
      <c r="Y86">
        <f t="shared" ca="1" si="178"/>
        <v>0</v>
      </c>
      <c r="Z86">
        <f t="shared" ca="1" si="178"/>
        <v>2</v>
      </c>
      <c r="AA86">
        <f t="shared" ca="1" si="178"/>
        <v>5</v>
      </c>
      <c r="AB86">
        <f t="shared" ca="1" si="178"/>
        <v>5</v>
      </c>
      <c r="AC86">
        <f t="shared" ca="1" si="178"/>
        <v>6</v>
      </c>
      <c r="AD86">
        <f t="shared" ca="1" si="178"/>
        <v>3</v>
      </c>
      <c r="AE86">
        <f t="shared" ca="1" si="178"/>
        <v>6</v>
      </c>
      <c r="AF86">
        <f t="shared" ca="1" si="178"/>
        <v>6</v>
      </c>
      <c r="AG86">
        <f t="shared" ca="1" si="178"/>
        <v>4</v>
      </c>
      <c r="AH86">
        <f t="shared" ca="1" si="178"/>
        <v>2</v>
      </c>
      <c r="AI86">
        <f t="shared" ca="1" si="178"/>
        <v>7</v>
      </c>
      <c r="AJ86">
        <f t="shared" ca="1" si="178"/>
        <v>5</v>
      </c>
      <c r="AK86">
        <f t="shared" ca="1" si="178"/>
        <v>4</v>
      </c>
      <c r="AL86">
        <f t="shared" ca="1" si="178"/>
        <v>7</v>
      </c>
      <c r="AM86">
        <f t="shared" ref="AM86:CH86" ca="1" si="179">IFERROR(MIN(RANDBETWEEN(0,AM79-SUM(AM82:AM85)),ROUNDUP(AM79*2/$C$78,0)),0)</f>
        <v>0</v>
      </c>
      <c r="AN86">
        <f t="shared" ca="1" si="179"/>
        <v>5</v>
      </c>
      <c r="AO86">
        <f t="shared" ca="1" si="179"/>
        <v>8</v>
      </c>
      <c r="AP86">
        <f t="shared" ca="1" si="179"/>
        <v>1</v>
      </c>
      <c r="AQ86">
        <f t="shared" ca="1" si="179"/>
        <v>8</v>
      </c>
      <c r="AR86">
        <f t="shared" ca="1" si="179"/>
        <v>9</v>
      </c>
      <c r="AS86">
        <f t="shared" ca="1" si="179"/>
        <v>9</v>
      </c>
      <c r="AT86">
        <f t="shared" ca="1" si="179"/>
        <v>9</v>
      </c>
      <c r="AU86">
        <f t="shared" ca="1" si="179"/>
        <v>8</v>
      </c>
      <c r="AV86">
        <f t="shared" ca="1" si="179"/>
        <v>2</v>
      </c>
      <c r="AW86">
        <f t="shared" ca="1" si="179"/>
        <v>0</v>
      </c>
      <c r="AX86">
        <f t="shared" ca="1" si="179"/>
        <v>10</v>
      </c>
      <c r="AY86">
        <f t="shared" ca="1" si="179"/>
        <v>9</v>
      </c>
      <c r="AZ86">
        <f t="shared" ca="1" si="179"/>
        <v>8</v>
      </c>
      <c r="BA86">
        <f t="shared" ca="1" si="179"/>
        <v>3</v>
      </c>
      <c r="BB86">
        <f t="shared" ca="1" si="179"/>
        <v>5</v>
      </c>
      <c r="BC86">
        <f t="shared" ca="1" si="179"/>
        <v>8</v>
      </c>
      <c r="BD86">
        <f t="shared" ca="1" si="179"/>
        <v>11</v>
      </c>
      <c r="BE86">
        <f t="shared" ca="1" si="179"/>
        <v>11</v>
      </c>
      <c r="BF86">
        <f t="shared" ca="1" si="179"/>
        <v>6</v>
      </c>
      <c r="BG86">
        <f t="shared" ca="1" si="179"/>
        <v>7</v>
      </c>
      <c r="BH86">
        <f t="shared" ca="1" si="179"/>
        <v>12</v>
      </c>
      <c r="BI86">
        <f t="shared" ca="1" si="179"/>
        <v>3</v>
      </c>
      <c r="BJ86">
        <f t="shared" ca="1" si="179"/>
        <v>12</v>
      </c>
      <c r="BK86">
        <f t="shared" ca="1" si="179"/>
        <v>12</v>
      </c>
      <c r="BL86">
        <f t="shared" ca="1" si="179"/>
        <v>3</v>
      </c>
      <c r="BM86">
        <f t="shared" ca="1" si="179"/>
        <v>13</v>
      </c>
      <c r="BN86">
        <f t="shared" ca="1" si="179"/>
        <v>8</v>
      </c>
      <c r="BO86">
        <f t="shared" ca="1" si="179"/>
        <v>8</v>
      </c>
      <c r="BP86">
        <f t="shared" ca="1" si="179"/>
        <v>13</v>
      </c>
      <c r="BQ86">
        <f t="shared" ca="1" si="179"/>
        <v>5</v>
      </c>
      <c r="BR86">
        <f t="shared" ca="1" si="179"/>
        <v>10</v>
      </c>
      <c r="BS86">
        <f t="shared" ca="1" si="179"/>
        <v>14</v>
      </c>
      <c r="BT86">
        <f t="shared" ca="1" si="179"/>
        <v>14</v>
      </c>
      <c r="BU86">
        <f t="shared" ca="1" si="179"/>
        <v>5</v>
      </c>
      <c r="BV86">
        <f t="shared" ca="1" si="179"/>
        <v>5</v>
      </c>
      <c r="BW86">
        <f t="shared" ca="1" si="179"/>
        <v>15</v>
      </c>
      <c r="BX86">
        <f t="shared" ca="1" si="179"/>
        <v>15</v>
      </c>
      <c r="BY86">
        <f t="shared" ca="1" si="179"/>
        <v>15</v>
      </c>
      <c r="BZ86">
        <f t="shared" ca="1" si="179"/>
        <v>9</v>
      </c>
      <c r="CA86">
        <f t="shared" ca="1" si="179"/>
        <v>9</v>
      </c>
      <c r="CB86">
        <f t="shared" ca="1" si="179"/>
        <v>4</v>
      </c>
      <c r="CC86">
        <f t="shared" ca="1" si="179"/>
        <v>5</v>
      </c>
      <c r="CD86">
        <f t="shared" ca="1" si="179"/>
        <v>7</v>
      </c>
      <c r="CE86">
        <f t="shared" ca="1" si="179"/>
        <v>4</v>
      </c>
      <c r="CF86">
        <f t="shared" ca="1" si="179"/>
        <v>13</v>
      </c>
      <c r="CG86">
        <f t="shared" ca="1" si="179"/>
        <v>10</v>
      </c>
      <c r="CH86">
        <f t="shared" ca="1" si="179"/>
        <v>12</v>
      </c>
    </row>
    <row r="87" spans="1:86" x14ac:dyDescent="0.25">
      <c r="A87" s="3">
        <f ca="1">VLOOKUP(SMALL(B81:B90,7),B81:C90,2,0)</f>
        <v>1</v>
      </c>
      <c r="B87" s="4">
        <f t="shared" ca="1" si="169"/>
        <v>9752</v>
      </c>
      <c r="C87" s="5">
        <v>7</v>
      </c>
      <c r="D87">
        <f ca="1">IFERROR(MIN(RANDBETWEEN(0,D79-SUM(D82:D86)),ROUNDUP(D79*2/$C$78,0)),0)</f>
        <v>0</v>
      </c>
      <c r="E87">
        <f t="shared" ref="E87:AL87" ca="1" si="180">IFERROR(MIN(RANDBETWEEN(0,E79-SUM(E82:E86)),ROUNDUP(E79*2/$C$78,0)),0)</f>
        <v>0</v>
      </c>
      <c r="F87">
        <f t="shared" ca="1" si="180"/>
        <v>0</v>
      </c>
      <c r="G87">
        <f t="shared" ca="1" si="180"/>
        <v>0</v>
      </c>
      <c r="H87">
        <f t="shared" ca="1" si="180"/>
        <v>1</v>
      </c>
      <c r="I87">
        <f t="shared" ca="1" si="180"/>
        <v>0</v>
      </c>
      <c r="J87">
        <f t="shared" ca="1" si="180"/>
        <v>2</v>
      </c>
      <c r="K87">
        <f t="shared" ca="1" si="180"/>
        <v>2</v>
      </c>
      <c r="L87">
        <f t="shared" ca="1" si="180"/>
        <v>0</v>
      </c>
      <c r="M87">
        <f t="shared" ca="1" si="180"/>
        <v>0</v>
      </c>
      <c r="N87">
        <f t="shared" ca="1" si="180"/>
        <v>1</v>
      </c>
      <c r="O87">
        <f t="shared" ca="1" si="180"/>
        <v>0</v>
      </c>
      <c r="P87">
        <f t="shared" ca="1" si="180"/>
        <v>0</v>
      </c>
      <c r="Q87">
        <f t="shared" ca="1" si="180"/>
        <v>0</v>
      </c>
      <c r="R87">
        <f t="shared" ca="1" si="180"/>
        <v>3</v>
      </c>
      <c r="S87">
        <f t="shared" ca="1" si="180"/>
        <v>0</v>
      </c>
      <c r="T87">
        <f t="shared" ca="1" si="180"/>
        <v>2</v>
      </c>
      <c r="U87">
        <f t="shared" ca="1" si="180"/>
        <v>2</v>
      </c>
      <c r="V87">
        <f t="shared" ca="1" si="180"/>
        <v>3</v>
      </c>
      <c r="W87">
        <f t="shared" ca="1" si="180"/>
        <v>0</v>
      </c>
      <c r="X87">
        <f t="shared" ca="1" si="180"/>
        <v>0</v>
      </c>
      <c r="Y87">
        <f t="shared" ca="1" si="180"/>
        <v>1</v>
      </c>
      <c r="Z87">
        <f t="shared" ca="1" si="180"/>
        <v>1</v>
      </c>
      <c r="AA87">
        <f t="shared" ca="1" si="180"/>
        <v>2</v>
      </c>
      <c r="AB87">
        <f t="shared" ca="1" si="180"/>
        <v>3</v>
      </c>
      <c r="AC87">
        <f t="shared" ca="1" si="180"/>
        <v>5</v>
      </c>
      <c r="AD87">
        <f t="shared" ca="1" si="180"/>
        <v>1</v>
      </c>
      <c r="AE87">
        <f t="shared" ca="1" si="180"/>
        <v>4</v>
      </c>
      <c r="AF87">
        <f t="shared" ca="1" si="180"/>
        <v>2</v>
      </c>
      <c r="AG87">
        <f t="shared" ca="1" si="180"/>
        <v>1</v>
      </c>
      <c r="AH87">
        <f t="shared" ca="1" si="180"/>
        <v>0</v>
      </c>
      <c r="AI87">
        <f t="shared" ca="1" si="180"/>
        <v>0</v>
      </c>
      <c r="AJ87">
        <f t="shared" ca="1" si="180"/>
        <v>0</v>
      </c>
      <c r="AK87">
        <f t="shared" ca="1" si="180"/>
        <v>1</v>
      </c>
      <c r="AL87">
        <f t="shared" ca="1" si="180"/>
        <v>2</v>
      </c>
      <c r="AM87">
        <f t="shared" ref="AM87:CH87" ca="1" si="181">IFERROR(MIN(RANDBETWEEN(0,AM79-SUM(AM82:AM86)),ROUNDUP(AM79*2/$C$78,0)),0)</f>
        <v>2</v>
      </c>
      <c r="AN87">
        <f t="shared" ca="1" si="181"/>
        <v>3</v>
      </c>
      <c r="AO87">
        <f t="shared" ca="1" si="181"/>
        <v>2</v>
      </c>
      <c r="AP87">
        <f t="shared" ca="1" si="181"/>
        <v>2</v>
      </c>
      <c r="AQ87">
        <f t="shared" ca="1" si="181"/>
        <v>2</v>
      </c>
      <c r="AR87">
        <f t="shared" ca="1" si="181"/>
        <v>0</v>
      </c>
      <c r="AS87">
        <f t="shared" ca="1" si="181"/>
        <v>4</v>
      </c>
      <c r="AT87">
        <f t="shared" ca="1" si="181"/>
        <v>2</v>
      </c>
      <c r="AU87">
        <f t="shared" ca="1" si="181"/>
        <v>0</v>
      </c>
      <c r="AV87">
        <f t="shared" ca="1" si="181"/>
        <v>7</v>
      </c>
      <c r="AW87">
        <f t="shared" ca="1" si="181"/>
        <v>9</v>
      </c>
      <c r="AX87">
        <f t="shared" ca="1" si="181"/>
        <v>1</v>
      </c>
      <c r="AY87">
        <f t="shared" ca="1" si="181"/>
        <v>1</v>
      </c>
      <c r="AZ87">
        <f t="shared" ca="1" si="181"/>
        <v>0</v>
      </c>
      <c r="BA87">
        <f t="shared" ca="1" si="181"/>
        <v>2</v>
      </c>
      <c r="BB87">
        <f t="shared" ca="1" si="181"/>
        <v>7</v>
      </c>
      <c r="BC87">
        <f t="shared" ca="1" si="181"/>
        <v>0</v>
      </c>
      <c r="BD87">
        <f t="shared" ca="1" si="181"/>
        <v>9</v>
      </c>
      <c r="BE87">
        <f t="shared" ca="1" si="181"/>
        <v>6</v>
      </c>
      <c r="BF87">
        <f t="shared" ca="1" si="181"/>
        <v>10</v>
      </c>
      <c r="BG87">
        <f t="shared" ca="1" si="181"/>
        <v>5</v>
      </c>
      <c r="BH87">
        <f t="shared" ca="1" si="181"/>
        <v>12</v>
      </c>
      <c r="BI87">
        <f t="shared" ca="1" si="181"/>
        <v>8</v>
      </c>
      <c r="BJ87">
        <f t="shared" ca="1" si="181"/>
        <v>2</v>
      </c>
      <c r="BK87">
        <f t="shared" ca="1" si="181"/>
        <v>12</v>
      </c>
      <c r="BL87">
        <f t="shared" ca="1" si="181"/>
        <v>1</v>
      </c>
      <c r="BM87">
        <f t="shared" ca="1" si="181"/>
        <v>1</v>
      </c>
      <c r="BN87">
        <f t="shared" ca="1" si="181"/>
        <v>1</v>
      </c>
      <c r="BO87">
        <f t="shared" ca="1" si="181"/>
        <v>1</v>
      </c>
      <c r="BP87">
        <f t="shared" ca="1" si="181"/>
        <v>13</v>
      </c>
      <c r="BQ87">
        <f t="shared" ca="1" si="181"/>
        <v>1</v>
      </c>
      <c r="BR87">
        <f t="shared" ca="1" si="181"/>
        <v>5</v>
      </c>
      <c r="BS87">
        <f t="shared" ca="1" si="181"/>
        <v>2</v>
      </c>
      <c r="BT87">
        <f t="shared" ca="1" si="181"/>
        <v>8</v>
      </c>
      <c r="BU87">
        <f t="shared" ca="1" si="181"/>
        <v>4</v>
      </c>
      <c r="BV87">
        <f t="shared" ca="1" si="181"/>
        <v>9</v>
      </c>
      <c r="BW87">
        <f t="shared" ca="1" si="181"/>
        <v>3</v>
      </c>
      <c r="BX87">
        <f t="shared" ca="1" si="181"/>
        <v>10</v>
      </c>
      <c r="BY87">
        <f t="shared" ca="1" si="181"/>
        <v>7</v>
      </c>
      <c r="BZ87">
        <f t="shared" ca="1" si="181"/>
        <v>7</v>
      </c>
      <c r="CA87">
        <f t="shared" ca="1" si="181"/>
        <v>0</v>
      </c>
      <c r="CB87">
        <f t="shared" ca="1" si="181"/>
        <v>4</v>
      </c>
      <c r="CC87">
        <f t="shared" ca="1" si="181"/>
        <v>4</v>
      </c>
      <c r="CD87">
        <f t="shared" ca="1" si="181"/>
        <v>14</v>
      </c>
      <c r="CE87">
        <f t="shared" ca="1" si="181"/>
        <v>2</v>
      </c>
      <c r="CF87">
        <f t="shared" ca="1" si="181"/>
        <v>1</v>
      </c>
      <c r="CG87">
        <f t="shared" ca="1" si="181"/>
        <v>10</v>
      </c>
      <c r="CH87">
        <f t="shared" ca="1" si="181"/>
        <v>11</v>
      </c>
    </row>
    <row r="88" spans="1:86" x14ac:dyDescent="0.25">
      <c r="A88" s="3">
        <f ca="1">VLOOKUP(SMALL(B81:B90,8),B81:C90,2,0)</f>
        <v>10</v>
      </c>
      <c r="B88" s="4">
        <f t="shared" ca="1" si="169"/>
        <v>5528</v>
      </c>
      <c r="C88" s="5">
        <v>8</v>
      </c>
      <c r="D88">
        <f ca="1">IFERROR(MIN(RANDBETWEEN(0,D79-SUM(D82:D87)),ROUNDUP(D79*2/$C$78,0)),0)</f>
        <v>0</v>
      </c>
      <c r="E88">
        <f t="shared" ref="E88:AL88" ca="1" si="182">IFERROR(MIN(RANDBETWEEN(0,E79-SUM(E82:E87)),ROUNDUP(E79*2/$C$78,0)),0)</f>
        <v>0</v>
      </c>
      <c r="F88">
        <f t="shared" ca="1" si="182"/>
        <v>0</v>
      </c>
      <c r="G88">
        <f t="shared" ca="1" si="182"/>
        <v>0</v>
      </c>
      <c r="H88">
        <f t="shared" ca="1" si="182"/>
        <v>1</v>
      </c>
      <c r="I88">
        <f t="shared" ca="1" si="182"/>
        <v>0</v>
      </c>
      <c r="J88">
        <f t="shared" ca="1" si="182"/>
        <v>1</v>
      </c>
      <c r="K88">
        <f t="shared" ca="1" si="182"/>
        <v>0</v>
      </c>
      <c r="L88">
        <f t="shared" ca="1" si="182"/>
        <v>0</v>
      </c>
      <c r="M88">
        <f t="shared" ca="1" si="182"/>
        <v>2</v>
      </c>
      <c r="N88">
        <f t="shared" ca="1" si="182"/>
        <v>0</v>
      </c>
      <c r="O88">
        <f t="shared" ca="1" si="182"/>
        <v>0</v>
      </c>
      <c r="P88">
        <f t="shared" ca="1" si="182"/>
        <v>0</v>
      </c>
      <c r="Q88">
        <f t="shared" ca="1" si="182"/>
        <v>0</v>
      </c>
      <c r="R88">
        <f t="shared" ca="1" si="182"/>
        <v>1</v>
      </c>
      <c r="S88">
        <f t="shared" ca="1" si="182"/>
        <v>0</v>
      </c>
      <c r="T88">
        <f t="shared" ca="1" si="182"/>
        <v>1</v>
      </c>
      <c r="U88">
        <f t="shared" ca="1" si="182"/>
        <v>0</v>
      </c>
      <c r="V88">
        <f t="shared" ca="1" si="182"/>
        <v>0</v>
      </c>
      <c r="W88">
        <f t="shared" ca="1" si="182"/>
        <v>0</v>
      </c>
      <c r="X88">
        <f t="shared" ca="1" si="182"/>
        <v>4</v>
      </c>
      <c r="Y88">
        <f t="shared" ca="1" si="182"/>
        <v>0</v>
      </c>
      <c r="Z88">
        <f t="shared" ca="1" si="182"/>
        <v>0</v>
      </c>
      <c r="AA88">
        <f t="shared" ca="1" si="182"/>
        <v>0</v>
      </c>
      <c r="AB88">
        <f t="shared" ca="1" si="182"/>
        <v>1</v>
      </c>
      <c r="AC88">
        <f t="shared" ca="1" si="182"/>
        <v>0</v>
      </c>
      <c r="AD88">
        <f t="shared" ca="1" si="182"/>
        <v>1</v>
      </c>
      <c r="AE88">
        <f t="shared" ca="1" si="182"/>
        <v>3</v>
      </c>
      <c r="AF88">
        <f t="shared" ca="1" si="182"/>
        <v>2</v>
      </c>
      <c r="AG88">
        <f t="shared" ca="1" si="182"/>
        <v>2</v>
      </c>
      <c r="AH88">
        <f t="shared" ca="1" si="182"/>
        <v>1</v>
      </c>
      <c r="AI88">
        <f t="shared" ca="1" si="182"/>
        <v>0</v>
      </c>
      <c r="AJ88">
        <f t="shared" ca="1" si="182"/>
        <v>1</v>
      </c>
      <c r="AK88">
        <f t="shared" ca="1" si="182"/>
        <v>0</v>
      </c>
      <c r="AL88">
        <f t="shared" ca="1" si="182"/>
        <v>0</v>
      </c>
      <c r="AM88">
        <f t="shared" ref="AM88:CH88" ca="1" si="183">IFERROR(MIN(RANDBETWEEN(0,AM79-SUM(AM82:AM87)),ROUNDUP(AM79*2/$C$78,0)),0)</f>
        <v>2</v>
      </c>
      <c r="AN88">
        <f t="shared" ca="1" si="183"/>
        <v>2</v>
      </c>
      <c r="AO88">
        <f t="shared" ca="1" si="183"/>
        <v>1</v>
      </c>
      <c r="AP88">
        <f t="shared" ca="1" si="183"/>
        <v>7</v>
      </c>
      <c r="AQ88">
        <f t="shared" ca="1" si="183"/>
        <v>2</v>
      </c>
      <c r="AR88">
        <f t="shared" ca="1" si="183"/>
        <v>2</v>
      </c>
      <c r="AS88">
        <f t="shared" ca="1" si="183"/>
        <v>0</v>
      </c>
      <c r="AT88">
        <f t="shared" ca="1" si="183"/>
        <v>5</v>
      </c>
      <c r="AU88">
        <f t="shared" ca="1" si="183"/>
        <v>0</v>
      </c>
      <c r="AV88">
        <f t="shared" ca="1" si="183"/>
        <v>2</v>
      </c>
      <c r="AW88">
        <f t="shared" ca="1" si="183"/>
        <v>1</v>
      </c>
      <c r="AX88">
        <f t="shared" ca="1" si="183"/>
        <v>4</v>
      </c>
      <c r="AY88">
        <f t="shared" ca="1" si="183"/>
        <v>1</v>
      </c>
      <c r="AZ88">
        <f t="shared" ca="1" si="183"/>
        <v>1</v>
      </c>
      <c r="BA88">
        <f t="shared" ca="1" si="183"/>
        <v>2</v>
      </c>
      <c r="BB88">
        <f t="shared" ca="1" si="183"/>
        <v>2</v>
      </c>
      <c r="BC88">
        <f t="shared" ca="1" si="183"/>
        <v>0</v>
      </c>
      <c r="BD88">
        <f t="shared" ca="1" si="183"/>
        <v>0</v>
      </c>
      <c r="BE88">
        <f t="shared" ca="1" si="183"/>
        <v>5</v>
      </c>
      <c r="BF88">
        <f t="shared" ca="1" si="183"/>
        <v>0</v>
      </c>
      <c r="BG88">
        <f t="shared" ca="1" si="183"/>
        <v>0</v>
      </c>
      <c r="BH88">
        <f t="shared" ca="1" si="183"/>
        <v>2</v>
      </c>
      <c r="BI88">
        <f t="shared" ca="1" si="183"/>
        <v>1</v>
      </c>
      <c r="BJ88">
        <f t="shared" ca="1" si="183"/>
        <v>9</v>
      </c>
      <c r="BK88">
        <f t="shared" ca="1" si="183"/>
        <v>0</v>
      </c>
      <c r="BL88">
        <f t="shared" ca="1" si="183"/>
        <v>6</v>
      </c>
      <c r="BM88">
        <f t="shared" ca="1" si="183"/>
        <v>0</v>
      </c>
      <c r="BN88">
        <f t="shared" ca="1" si="183"/>
        <v>2</v>
      </c>
      <c r="BO88">
        <f t="shared" ca="1" si="183"/>
        <v>2</v>
      </c>
      <c r="BP88">
        <f t="shared" ca="1" si="183"/>
        <v>7</v>
      </c>
      <c r="BQ88">
        <f t="shared" ca="1" si="183"/>
        <v>4</v>
      </c>
      <c r="BR88">
        <f t="shared" ca="1" si="183"/>
        <v>0</v>
      </c>
      <c r="BS88">
        <f t="shared" ca="1" si="183"/>
        <v>4</v>
      </c>
      <c r="BT88">
        <f t="shared" ca="1" si="183"/>
        <v>1</v>
      </c>
      <c r="BU88">
        <f t="shared" ca="1" si="183"/>
        <v>1</v>
      </c>
      <c r="BV88">
        <f t="shared" ca="1" si="183"/>
        <v>0</v>
      </c>
      <c r="BW88">
        <f t="shared" ca="1" si="183"/>
        <v>8</v>
      </c>
      <c r="BX88">
        <f t="shared" ca="1" si="183"/>
        <v>1</v>
      </c>
      <c r="BY88">
        <f t="shared" ca="1" si="183"/>
        <v>0</v>
      </c>
      <c r="BZ88">
        <f t="shared" ca="1" si="183"/>
        <v>0</v>
      </c>
      <c r="CA88">
        <f t="shared" ca="1" si="183"/>
        <v>2</v>
      </c>
      <c r="CB88">
        <f t="shared" ca="1" si="183"/>
        <v>5</v>
      </c>
      <c r="CC88">
        <f t="shared" ca="1" si="183"/>
        <v>6</v>
      </c>
      <c r="CD88">
        <f t="shared" ca="1" si="183"/>
        <v>14</v>
      </c>
      <c r="CE88">
        <f t="shared" ca="1" si="183"/>
        <v>0</v>
      </c>
      <c r="CF88">
        <f t="shared" ca="1" si="183"/>
        <v>0</v>
      </c>
      <c r="CG88">
        <f t="shared" ca="1" si="183"/>
        <v>4</v>
      </c>
      <c r="CH88">
        <f t="shared" ca="1" si="183"/>
        <v>6</v>
      </c>
    </row>
    <row r="89" spans="1:86" x14ac:dyDescent="0.25">
      <c r="A89" s="3">
        <f ca="1">VLOOKUP(SMALL(B81:B90,9),B81:C90,2,0)</f>
        <v>9</v>
      </c>
      <c r="B89" s="4">
        <f t="shared" ca="1" si="169"/>
        <v>82513</v>
      </c>
      <c r="C89" s="5">
        <v>9</v>
      </c>
      <c r="D89">
        <f ca="1">IFERROR(MIN(RANDBETWEEN(0,D79-SUM(D82:D88)),ROUNDUP(D79*2/$C$78,0)),0)</f>
        <v>0</v>
      </c>
      <c r="E89">
        <f t="shared" ref="E89:AL89" ca="1" si="184">IFERROR(MIN(RANDBETWEEN(0,E79-SUM(E82:E88)),ROUNDUP(E79*2/$C$78,0)),0)</f>
        <v>0</v>
      </c>
      <c r="F89">
        <f t="shared" ca="1" si="184"/>
        <v>0</v>
      </c>
      <c r="G89">
        <f t="shared" ca="1" si="184"/>
        <v>0</v>
      </c>
      <c r="H89">
        <f t="shared" ca="1" si="184"/>
        <v>0</v>
      </c>
      <c r="I89">
        <f t="shared" ca="1" si="184"/>
        <v>0</v>
      </c>
      <c r="J89">
        <f t="shared" ca="1" si="184"/>
        <v>0</v>
      </c>
      <c r="K89">
        <f t="shared" ca="1" si="184"/>
        <v>0</v>
      </c>
      <c r="L89">
        <f t="shared" ca="1" si="184"/>
        <v>0</v>
      </c>
      <c r="M89">
        <f t="shared" ca="1" si="184"/>
        <v>0</v>
      </c>
      <c r="N89">
        <f t="shared" ca="1" si="184"/>
        <v>0</v>
      </c>
      <c r="O89">
        <f t="shared" ca="1" si="184"/>
        <v>0</v>
      </c>
      <c r="P89">
        <f t="shared" ca="1" si="184"/>
        <v>0</v>
      </c>
      <c r="Q89">
        <f t="shared" ca="1" si="184"/>
        <v>1</v>
      </c>
      <c r="R89">
        <f t="shared" ca="1" si="184"/>
        <v>0</v>
      </c>
      <c r="S89">
        <f t="shared" ca="1" si="184"/>
        <v>0</v>
      </c>
      <c r="T89">
        <f t="shared" ca="1" si="184"/>
        <v>0</v>
      </c>
      <c r="U89">
        <f t="shared" ca="1" si="184"/>
        <v>0</v>
      </c>
      <c r="V89">
        <f t="shared" ca="1" si="184"/>
        <v>0</v>
      </c>
      <c r="W89">
        <f t="shared" ca="1" si="184"/>
        <v>0</v>
      </c>
      <c r="X89">
        <f t="shared" ca="1" si="184"/>
        <v>0</v>
      </c>
      <c r="Y89">
        <f t="shared" ca="1" si="184"/>
        <v>1</v>
      </c>
      <c r="Z89">
        <f t="shared" ca="1" si="184"/>
        <v>0</v>
      </c>
      <c r="AA89">
        <f t="shared" ca="1" si="184"/>
        <v>0</v>
      </c>
      <c r="AB89">
        <f t="shared" ca="1" si="184"/>
        <v>1</v>
      </c>
      <c r="AC89">
        <f t="shared" ca="1" si="184"/>
        <v>1</v>
      </c>
      <c r="AD89">
        <f t="shared" ca="1" si="184"/>
        <v>0</v>
      </c>
      <c r="AE89">
        <f t="shared" ca="1" si="184"/>
        <v>0</v>
      </c>
      <c r="AF89">
        <f t="shared" ca="1" si="184"/>
        <v>1</v>
      </c>
      <c r="AG89">
        <f t="shared" ca="1" si="184"/>
        <v>3</v>
      </c>
      <c r="AH89">
        <f t="shared" ca="1" si="184"/>
        <v>0</v>
      </c>
      <c r="AI89">
        <f t="shared" ca="1" si="184"/>
        <v>0</v>
      </c>
      <c r="AJ89">
        <f t="shared" ca="1" si="184"/>
        <v>2</v>
      </c>
      <c r="AK89">
        <f t="shared" ca="1" si="184"/>
        <v>1</v>
      </c>
      <c r="AL89">
        <f t="shared" ca="1" si="184"/>
        <v>0</v>
      </c>
      <c r="AM89">
        <f t="shared" ref="AM89:CH89" ca="1" si="185">IFERROR(MIN(RANDBETWEEN(0,AM79-SUM(AM82:AM88)),ROUNDUP(AM79*2/$C$78,0)),0)</f>
        <v>0</v>
      </c>
      <c r="AN89">
        <f t="shared" ca="1" si="185"/>
        <v>4</v>
      </c>
      <c r="AO89">
        <f t="shared" ca="1" si="185"/>
        <v>3</v>
      </c>
      <c r="AP89">
        <f t="shared" ca="1" si="185"/>
        <v>0</v>
      </c>
      <c r="AQ89">
        <f t="shared" ca="1" si="185"/>
        <v>0</v>
      </c>
      <c r="AR89">
        <f t="shared" ca="1" si="185"/>
        <v>9</v>
      </c>
      <c r="AS89">
        <f t="shared" ca="1" si="185"/>
        <v>0</v>
      </c>
      <c r="AT89">
        <f t="shared" ca="1" si="185"/>
        <v>5</v>
      </c>
      <c r="AU89">
        <f t="shared" ca="1" si="185"/>
        <v>0</v>
      </c>
      <c r="AV89">
        <f t="shared" ca="1" si="185"/>
        <v>0</v>
      </c>
      <c r="AW89">
        <f t="shared" ca="1" si="185"/>
        <v>1</v>
      </c>
      <c r="AX89">
        <f t="shared" ca="1" si="185"/>
        <v>1</v>
      </c>
      <c r="AY89">
        <f t="shared" ca="1" si="185"/>
        <v>0</v>
      </c>
      <c r="AZ89">
        <f t="shared" ca="1" si="185"/>
        <v>2</v>
      </c>
      <c r="BA89">
        <f t="shared" ca="1" si="185"/>
        <v>3</v>
      </c>
      <c r="BB89">
        <f t="shared" ca="1" si="185"/>
        <v>2</v>
      </c>
      <c r="BC89">
        <f t="shared" ca="1" si="185"/>
        <v>0</v>
      </c>
      <c r="BD89">
        <f t="shared" ca="1" si="185"/>
        <v>0</v>
      </c>
      <c r="BE89">
        <f t="shared" ca="1" si="185"/>
        <v>3</v>
      </c>
      <c r="BF89">
        <f t="shared" ca="1" si="185"/>
        <v>0</v>
      </c>
      <c r="BG89">
        <f t="shared" ca="1" si="185"/>
        <v>2</v>
      </c>
      <c r="BH89">
        <f t="shared" ca="1" si="185"/>
        <v>1</v>
      </c>
      <c r="BI89">
        <f t="shared" ca="1" si="185"/>
        <v>1</v>
      </c>
      <c r="BJ89">
        <f t="shared" ca="1" si="185"/>
        <v>0</v>
      </c>
      <c r="BK89">
        <f t="shared" ca="1" si="185"/>
        <v>0</v>
      </c>
      <c r="BL89">
        <f t="shared" ca="1" si="185"/>
        <v>5</v>
      </c>
      <c r="BM89">
        <f t="shared" ca="1" si="185"/>
        <v>2</v>
      </c>
      <c r="BN89">
        <f t="shared" ca="1" si="185"/>
        <v>4</v>
      </c>
      <c r="BO89">
        <f t="shared" ca="1" si="185"/>
        <v>0</v>
      </c>
      <c r="BP89">
        <f t="shared" ca="1" si="185"/>
        <v>1</v>
      </c>
      <c r="BQ89">
        <f t="shared" ca="1" si="185"/>
        <v>0</v>
      </c>
      <c r="BR89">
        <f t="shared" ca="1" si="185"/>
        <v>4</v>
      </c>
      <c r="BS89">
        <f t="shared" ca="1" si="185"/>
        <v>14</v>
      </c>
      <c r="BT89">
        <f t="shared" ca="1" si="185"/>
        <v>0</v>
      </c>
      <c r="BU89">
        <f t="shared" ca="1" si="185"/>
        <v>3</v>
      </c>
      <c r="BV89">
        <f t="shared" ca="1" si="185"/>
        <v>0</v>
      </c>
      <c r="BW89">
        <f t="shared" ca="1" si="185"/>
        <v>2</v>
      </c>
      <c r="BX89">
        <f t="shared" ca="1" si="185"/>
        <v>3</v>
      </c>
      <c r="BY89">
        <f t="shared" ca="1" si="185"/>
        <v>1</v>
      </c>
      <c r="BZ89">
        <f t="shared" ca="1" si="185"/>
        <v>0</v>
      </c>
      <c r="CA89">
        <f t="shared" ca="1" si="185"/>
        <v>0</v>
      </c>
      <c r="CB89">
        <f t="shared" ca="1" si="185"/>
        <v>12</v>
      </c>
      <c r="CC89">
        <f t="shared" ca="1" si="185"/>
        <v>0</v>
      </c>
      <c r="CD89">
        <f t="shared" ca="1" si="185"/>
        <v>1</v>
      </c>
      <c r="CE89">
        <f t="shared" ca="1" si="185"/>
        <v>0</v>
      </c>
      <c r="CF89">
        <f t="shared" ca="1" si="185"/>
        <v>0</v>
      </c>
      <c r="CG89">
        <f t="shared" ca="1" si="185"/>
        <v>0</v>
      </c>
      <c r="CH89">
        <f t="shared" ca="1" si="185"/>
        <v>1</v>
      </c>
    </row>
    <row r="90" spans="1:86" x14ac:dyDescent="0.25">
      <c r="A90" s="3">
        <f ca="1">VLOOKUP(SMALL(B81:B90,10),B81:C90,2,0)</f>
        <v>3</v>
      </c>
      <c r="B90" s="4">
        <f t="shared" ca="1" si="169"/>
        <v>72757</v>
      </c>
      <c r="C90" s="5">
        <v>10</v>
      </c>
      <c r="D90">
        <f ca="1">IFERROR(MIN(RANDBETWEEN(0,D79-SUM(D82:D89)),ROUNDUP(D79*2/$C$78,0)),0)</f>
        <v>0</v>
      </c>
      <c r="E90">
        <f t="shared" ref="E90:AL90" ca="1" si="186">IFERROR(MIN(RANDBETWEEN(0,E79-SUM(E82:E89)),ROUNDUP(E79*2/$C$78,0)),0)</f>
        <v>0</v>
      </c>
      <c r="F90">
        <f t="shared" ca="1" si="186"/>
        <v>0</v>
      </c>
      <c r="G90">
        <f t="shared" ca="1" si="186"/>
        <v>0</v>
      </c>
      <c r="H90">
        <f t="shared" ca="1" si="186"/>
        <v>0</v>
      </c>
      <c r="I90">
        <f t="shared" ca="1" si="186"/>
        <v>0</v>
      </c>
      <c r="J90">
        <f t="shared" ca="1" si="186"/>
        <v>1</v>
      </c>
      <c r="K90">
        <f t="shared" ca="1" si="186"/>
        <v>0</v>
      </c>
      <c r="L90">
        <f t="shared" ca="1" si="186"/>
        <v>0</v>
      </c>
      <c r="M90">
        <f t="shared" ca="1" si="186"/>
        <v>0</v>
      </c>
      <c r="N90">
        <f t="shared" ca="1" si="186"/>
        <v>0</v>
      </c>
      <c r="O90">
        <f t="shared" ca="1" si="186"/>
        <v>0</v>
      </c>
      <c r="P90">
        <f t="shared" ca="1" si="186"/>
        <v>0</v>
      </c>
      <c r="Q90">
        <f t="shared" ca="1" si="186"/>
        <v>0</v>
      </c>
      <c r="R90">
        <f t="shared" ca="1" si="186"/>
        <v>0</v>
      </c>
      <c r="S90">
        <f t="shared" ca="1" si="186"/>
        <v>0</v>
      </c>
      <c r="T90">
        <f t="shared" ca="1" si="186"/>
        <v>0</v>
      </c>
      <c r="U90">
        <f t="shared" ca="1" si="186"/>
        <v>0</v>
      </c>
      <c r="V90">
        <f t="shared" ca="1" si="186"/>
        <v>0</v>
      </c>
      <c r="W90">
        <f t="shared" ca="1" si="186"/>
        <v>1</v>
      </c>
      <c r="X90">
        <f t="shared" ca="1" si="186"/>
        <v>1</v>
      </c>
      <c r="Y90">
        <f t="shared" ca="1" si="186"/>
        <v>0</v>
      </c>
      <c r="Z90">
        <f t="shared" ca="1" si="186"/>
        <v>0</v>
      </c>
      <c r="AA90">
        <f t="shared" ca="1" si="186"/>
        <v>0</v>
      </c>
      <c r="AB90">
        <f t="shared" ca="1" si="186"/>
        <v>0</v>
      </c>
      <c r="AC90">
        <f t="shared" ca="1" si="186"/>
        <v>1</v>
      </c>
      <c r="AD90">
        <f t="shared" ca="1" si="186"/>
        <v>0</v>
      </c>
      <c r="AE90">
        <f t="shared" ca="1" si="186"/>
        <v>0</v>
      </c>
      <c r="AF90">
        <f t="shared" ca="1" si="186"/>
        <v>1</v>
      </c>
      <c r="AG90">
        <f t="shared" ca="1" si="186"/>
        <v>1</v>
      </c>
      <c r="AH90">
        <f t="shared" ca="1" si="186"/>
        <v>1</v>
      </c>
      <c r="AI90">
        <f t="shared" ca="1" si="186"/>
        <v>0</v>
      </c>
      <c r="AJ90">
        <f t="shared" ca="1" si="186"/>
        <v>0</v>
      </c>
      <c r="AK90">
        <f t="shared" ca="1" si="186"/>
        <v>0</v>
      </c>
      <c r="AL90">
        <f t="shared" ca="1" si="186"/>
        <v>0</v>
      </c>
      <c r="AM90">
        <f t="shared" ref="AM90:CH90" ca="1" si="187">IFERROR(MIN(RANDBETWEEN(0,AM79-SUM(AM82:AM89)),ROUNDUP(AM79*2/$C$78,0)),0)</f>
        <v>0</v>
      </c>
      <c r="AN90">
        <f t="shared" ca="1" si="187"/>
        <v>1</v>
      </c>
      <c r="AO90">
        <f t="shared" ca="1" si="187"/>
        <v>0</v>
      </c>
      <c r="AP90">
        <f t="shared" ca="1" si="187"/>
        <v>0</v>
      </c>
      <c r="AQ90">
        <f t="shared" ca="1" si="187"/>
        <v>1</v>
      </c>
      <c r="AR90">
        <f t="shared" ca="1" si="187"/>
        <v>0</v>
      </c>
      <c r="AS90">
        <f t="shared" ca="1" si="187"/>
        <v>0</v>
      </c>
      <c r="AT90">
        <f t="shared" ca="1" si="187"/>
        <v>1</v>
      </c>
      <c r="AU90">
        <f t="shared" ca="1" si="187"/>
        <v>0</v>
      </c>
      <c r="AV90">
        <f t="shared" ca="1" si="187"/>
        <v>0</v>
      </c>
      <c r="AW90">
        <f t="shared" ca="1" si="187"/>
        <v>1</v>
      </c>
      <c r="AX90">
        <f t="shared" ca="1" si="187"/>
        <v>0</v>
      </c>
      <c r="AY90">
        <f t="shared" ca="1" si="187"/>
        <v>0</v>
      </c>
      <c r="AZ90">
        <f t="shared" ca="1" si="187"/>
        <v>0</v>
      </c>
      <c r="BA90">
        <f t="shared" ca="1" si="187"/>
        <v>2</v>
      </c>
      <c r="BB90">
        <f t="shared" ca="1" si="187"/>
        <v>1</v>
      </c>
      <c r="BC90">
        <f t="shared" ca="1" si="187"/>
        <v>0</v>
      </c>
      <c r="BD90">
        <f t="shared" ca="1" si="187"/>
        <v>0</v>
      </c>
      <c r="BE90">
        <f t="shared" ca="1" si="187"/>
        <v>0</v>
      </c>
      <c r="BF90">
        <f t="shared" ca="1" si="187"/>
        <v>0</v>
      </c>
      <c r="BG90">
        <f t="shared" ca="1" si="187"/>
        <v>4</v>
      </c>
      <c r="BH90">
        <f t="shared" ca="1" si="187"/>
        <v>0</v>
      </c>
      <c r="BI90">
        <f t="shared" ca="1" si="187"/>
        <v>0</v>
      </c>
      <c r="BJ90">
        <f t="shared" ca="1" si="187"/>
        <v>0</v>
      </c>
      <c r="BK90">
        <f t="shared" ca="1" si="187"/>
        <v>0</v>
      </c>
      <c r="BL90">
        <f t="shared" ca="1" si="187"/>
        <v>3</v>
      </c>
      <c r="BM90">
        <f t="shared" ca="1" si="187"/>
        <v>5</v>
      </c>
      <c r="BN90">
        <f t="shared" ca="1" si="187"/>
        <v>0</v>
      </c>
      <c r="BO90">
        <f t="shared" ca="1" si="187"/>
        <v>5</v>
      </c>
      <c r="BP90">
        <f t="shared" ca="1" si="187"/>
        <v>0</v>
      </c>
      <c r="BQ90">
        <f t="shared" ca="1" si="187"/>
        <v>0</v>
      </c>
      <c r="BR90">
        <f t="shared" ca="1" si="187"/>
        <v>0</v>
      </c>
      <c r="BS90">
        <f t="shared" ca="1" si="187"/>
        <v>4</v>
      </c>
      <c r="BT90">
        <f t="shared" ca="1" si="187"/>
        <v>0</v>
      </c>
      <c r="BU90">
        <f t="shared" ca="1" si="187"/>
        <v>1</v>
      </c>
      <c r="BV90">
        <f t="shared" ca="1" si="187"/>
        <v>0</v>
      </c>
      <c r="BW90">
        <f t="shared" ca="1" si="187"/>
        <v>3</v>
      </c>
      <c r="BX90">
        <f t="shared" ca="1" si="187"/>
        <v>0</v>
      </c>
      <c r="BY90">
        <f t="shared" ca="1" si="187"/>
        <v>0</v>
      </c>
      <c r="BZ90">
        <f t="shared" ca="1" si="187"/>
        <v>8</v>
      </c>
      <c r="CA90">
        <f t="shared" ca="1" si="187"/>
        <v>1</v>
      </c>
      <c r="CB90">
        <f t="shared" ca="1" si="187"/>
        <v>0</v>
      </c>
      <c r="CC90">
        <f t="shared" ca="1" si="187"/>
        <v>0</v>
      </c>
      <c r="CD90">
        <f t="shared" ca="1" si="187"/>
        <v>1</v>
      </c>
      <c r="CE90">
        <f t="shared" ca="1" si="187"/>
        <v>5</v>
      </c>
      <c r="CF90">
        <f t="shared" ca="1" si="187"/>
        <v>1</v>
      </c>
      <c r="CG90">
        <f t="shared" ca="1" si="187"/>
        <v>1</v>
      </c>
      <c r="CH90">
        <f t="shared" ca="1" si="187"/>
        <v>0</v>
      </c>
    </row>
    <row r="93" spans="1:86" x14ac:dyDescent="0.25">
      <c r="C93" s="5">
        <v>11</v>
      </c>
      <c r="D93" s="197" t="s">
        <v>99</v>
      </c>
      <c r="E93" s="197"/>
      <c r="F93" s="197"/>
      <c r="G93" s="197"/>
      <c r="H93" s="197"/>
      <c r="I93" s="197"/>
    </row>
    <row r="94" spans="1:86" x14ac:dyDescent="0.25">
      <c r="D94" s="3">
        <v>1</v>
      </c>
      <c r="E94" s="3">
        <v>2</v>
      </c>
      <c r="F94" s="3">
        <v>3</v>
      </c>
      <c r="G94" s="3">
        <v>4</v>
      </c>
      <c r="H94" s="3">
        <v>5</v>
      </c>
      <c r="I94" s="3">
        <v>6</v>
      </c>
      <c r="J94" s="3">
        <v>7</v>
      </c>
      <c r="K94" s="3">
        <v>8</v>
      </c>
      <c r="L94" s="3">
        <v>9</v>
      </c>
      <c r="M94" s="3">
        <v>10</v>
      </c>
      <c r="N94" s="3">
        <v>11</v>
      </c>
      <c r="O94" s="3">
        <v>12</v>
      </c>
      <c r="P94" s="3">
        <v>13</v>
      </c>
      <c r="Q94" s="3">
        <v>14</v>
      </c>
      <c r="R94" s="3">
        <v>15</v>
      </c>
      <c r="S94" s="3">
        <v>16</v>
      </c>
      <c r="T94" s="3">
        <v>17</v>
      </c>
      <c r="U94" s="3">
        <v>18</v>
      </c>
      <c r="V94" s="3">
        <v>19</v>
      </c>
      <c r="W94" s="3">
        <v>20</v>
      </c>
      <c r="X94" s="3">
        <v>21</v>
      </c>
      <c r="Y94" s="3">
        <v>22</v>
      </c>
      <c r="Z94" s="3">
        <v>23</v>
      </c>
      <c r="AA94" s="3">
        <v>24</v>
      </c>
      <c r="AB94" s="3">
        <v>25</v>
      </c>
      <c r="AC94" s="3">
        <v>26</v>
      </c>
      <c r="AD94" s="3">
        <v>27</v>
      </c>
      <c r="AE94" s="3">
        <v>28</v>
      </c>
      <c r="AF94" s="3">
        <v>29</v>
      </c>
      <c r="AG94" s="3">
        <v>30</v>
      </c>
      <c r="AH94" s="3">
        <v>31</v>
      </c>
      <c r="AI94" s="3">
        <v>32</v>
      </c>
      <c r="AJ94" s="3">
        <v>33</v>
      </c>
      <c r="AK94" s="3">
        <v>34</v>
      </c>
      <c r="AL94" s="3">
        <v>35</v>
      </c>
      <c r="AM94" s="3">
        <v>36</v>
      </c>
      <c r="AN94" s="3">
        <v>37</v>
      </c>
      <c r="AO94" s="3">
        <v>38</v>
      </c>
      <c r="AP94" s="3">
        <v>39</v>
      </c>
      <c r="AQ94" s="3">
        <v>40</v>
      </c>
      <c r="AR94" s="3">
        <v>41</v>
      </c>
      <c r="AS94" s="3">
        <v>42</v>
      </c>
      <c r="AT94" s="3">
        <v>43</v>
      </c>
      <c r="AU94" s="3">
        <v>44</v>
      </c>
      <c r="AV94" s="3">
        <v>45</v>
      </c>
      <c r="AW94" s="3">
        <v>46</v>
      </c>
      <c r="AX94" s="3">
        <v>47</v>
      </c>
      <c r="AY94" s="3">
        <v>48</v>
      </c>
      <c r="AZ94" s="3">
        <v>49</v>
      </c>
      <c r="BA94" s="3">
        <v>50</v>
      </c>
      <c r="BB94" s="3">
        <v>51</v>
      </c>
      <c r="BC94" s="3">
        <v>52</v>
      </c>
      <c r="BD94" s="3">
        <v>53</v>
      </c>
      <c r="BE94" s="3">
        <v>54</v>
      </c>
      <c r="BF94" s="3">
        <v>55</v>
      </c>
      <c r="BG94" s="3">
        <v>56</v>
      </c>
      <c r="BH94" s="3">
        <v>57</v>
      </c>
      <c r="BI94" s="3">
        <v>58</v>
      </c>
      <c r="BJ94" s="3">
        <v>59</v>
      </c>
      <c r="BK94" s="3">
        <v>60</v>
      </c>
      <c r="BL94" s="3">
        <v>61</v>
      </c>
      <c r="BM94" s="3">
        <v>62</v>
      </c>
      <c r="BN94" s="3">
        <v>63</v>
      </c>
      <c r="BO94" s="3">
        <v>64</v>
      </c>
      <c r="BP94" s="3">
        <v>65</v>
      </c>
      <c r="BQ94" s="3">
        <v>66</v>
      </c>
      <c r="BR94" s="3">
        <v>67</v>
      </c>
      <c r="BS94" s="3">
        <v>68</v>
      </c>
      <c r="BT94" s="3">
        <v>69</v>
      </c>
      <c r="BU94" s="3">
        <v>70</v>
      </c>
      <c r="BV94" s="3">
        <v>71</v>
      </c>
      <c r="BW94" s="3">
        <v>72</v>
      </c>
      <c r="BX94" s="3">
        <v>73</v>
      </c>
      <c r="BY94" s="3">
        <v>74</v>
      </c>
      <c r="BZ94" s="3">
        <v>75</v>
      </c>
      <c r="CA94" s="3">
        <v>76</v>
      </c>
      <c r="CB94" s="3">
        <v>77</v>
      </c>
      <c r="CC94" s="3">
        <v>78</v>
      </c>
      <c r="CD94" s="3">
        <v>79</v>
      </c>
      <c r="CE94" s="3">
        <v>80</v>
      </c>
      <c r="CF94" s="3">
        <v>81</v>
      </c>
      <c r="CG94" s="3">
        <v>82</v>
      </c>
      <c r="CH94" s="3">
        <v>83</v>
      </c>
    </row>
    <row r="95" spans="1:86" x14ac:dyDescent="0.25">
      <c r="C95" s="4"/>
      <c r="D95" s="4">
        <v>1</v>
      </c>
      <c r="E95" s="4">
        <v>2</v>
      </c>
      <c r="F95" s="4">
        <f t="shared" ref="F95:BQ95" si="188">ROUNDDOWN(F94*1/2,0)</f>
        <v>1</v>
      </c>
      <c r="G95" s="4">
        <f t="shared" si="188"/>
        <v>2</v>
      </c>
      <c r="H95" s="4">
        <f t="shared" si="188"/>
        <v>2</v>
      </c>
      <c r="I95" s="4">
        <f t="shared" si="188"/>
        <v>3</v>
      </c>
      <c r="J95" s="4">
        <f t="shared" si="188"/>
        <v>3</v>
      </c>
      <c r="K95" s="4">
        <f t="shared" si="188"/>
        <v>4</v>
      </c>
      <c r="L95" s="4">
        <f t="shared" si="188"/>
        <v>4</v>
      </c>
      <c r="M95" s="4">
        <f t="shared" si="188"/>
        <v>5</v>
      </c>
      <c r="N95" s="4">
        <f t="shared" si="188"/>
        <v>5</v>
      </c>
      <c r="O95" s="4">
        <f t="shared" si="188"/>
        <v>6</v>
      </c>
      <c r="P95" s="4">
        <f t="shared" si="188"/>
        <v>6</v>
      </c>
      <c r="Q95" s="4">
        <f t="shared" si="188"/>
        <v>7</v>
      </c>
      <c r="R95" s="4">
        <f t="shared" si="188"/>
        <v>7</v>
      </c>
      <c r="S95" s="4">
        <f t="shared" si="188"/>
        <v>8</v>
      </c>
      <c r="T95" s="4">
        <f t="shared" si="188"/>
        <v>8</v>
      </c>
      <c r="U95" s="4">
        <f t="shared" si="188"/>
        <v>9</v>
      </c>
      <c r="V95" s="4">
        <f t="shared" si="188"/>
        <v>9</v>
      </c>
      <c r="W95" s="4">
        <f t="shared" si="188"/>
        <v>10</v>
      </c>
      <c r="X95" s="4">
        <f t="shared" si="188"/>
        <v>10</v>
      </c>
      <c r="Y95" s="4">
        <f t="shared" si="188"/>
        <v>11</v>
      </c>
      <c r="Z95" s="4">
        <f t="shared" si="188"/>
        <v>11</v>
      </c>
      <c r="AA95" s="4">
        <f t="shared" si="188"/>
        <v>12</v>
      </c>
      <c r="AB95" s="4">
        <f t="shared" si="188"/>
        <v>12</v>
      </c>
      <c r="AC95" s="4">
        <f t="shared" si="188"/>
        <v>13</v>
      </c>
      <c r="AD95" s="4">
        <f t="shared" si="188"/>
        <v>13</v>
      </c>
      <c r="AE95" s="4">
        <f t="shared" si="188"/>
        <v>14</v>
      </c>
      <c r="AF95" s="4">
        <f t="shared" si="188"/>
        <v>14</v>
      </c>
      <c r="AG95" s="4">
        <f t="shared" si="188"/>
        <v>15</v>
      </c>
      <c r="AH95" s="4">
        <f t="shared" si="188"/>
        <v>15</v>
      </c>
      <c r="AI95" s="4">
        <f t="shared" si="188"/>
        <v>16</v>
      </c>
      <c r="AJ95" s="4">
        <f t="shared" si="188"/>
        <v>16</v>
      </c>
      <c r="AK95" s="4">
        <f t="shared" si="188"/>
        <v>17</v>
      </c>
      <c r="AL95" s="4">
        <f t="shared" si="188"/>
        <v>17</v>
      </c>
      <c r="AM95" s="4">
        <f t="shared" si="188"/>
        <v>18</v>
      </c>
      <c r="AN95" s="4">
        <f t="shared" si="188"/>
        <v>18</v>
      </c>
      <c r="AO95" s="4">
        <f t="shared" si="188"/>
        <v>19</v>
      </c>
      <c r="AP95" s="4">
        <f t="shared" si="188"/>
        <v>19</v>
      </c>
      <c r="AQ95" s="4">
        <f t="shared" si="188"/>
        <v>20</v>
      </c>
      <c r="AR95" s="4">
        <f t="shared" si="188"/>
        <v>20</v>
      </c>
      <c r="AS95" s="4">
        <f t="shared" si="188"/>
        <v>21</v>
      </c>
      <c r="AT95" s="4">
        <f t="shared" si="188"/>
        <v>21</v>
      </c>
      <c r="AU95" s="4">
        <f t="shared" si="188"/>
        <v>22</v>
      </c>
      <c r="AV95" s="4">
        <f t="shared" si="188"/>
        <v>22</v>
      </c>
      <c r="AW95" s="4">
        <f t="shared" si="188"/>
        <v>23</v>
      </c>
      <c r="AX95" s="4">
        <f t="shared" si="188"/>
        <v>23</v>
      </c>
      <c r="AY95" s="4">
        <f t="shared" si="188"/>
        <v>24</v>
      </c>
      <c r="AZ95" s="4">
        <f t="shared" si="188"/>
        <v>24</v>
      </c>
      <c r="BA95" s="4">
        <f t="shared" si="188"/>
        <v>25</v>
      </c>
      <c r="BB95" s="4">
        <f t="shared" si="188"/>
        <v>25</v>
      </c>
      <c r="BC95" s="4">
        <f t="shared" si="188"/>
        <v>26</v>
      </c>
      <c r="BD95" s="4">
        <f t="shared" si="188"/>
        <v>26</v>
      </c>
      <c r="BE95" s="4">
        <f t="shared" si="188"/>
        <v>27</v>
      </c>
      <c r="BF95" s="4">
        <f t="shared" si="188"/>
        <v>27</v>
      </c>
      <c r="BG95" s="4">
        <f t="shared" si="188"/>
        <v>28</v>
      </c>
      <c r="BH95" s="4">
        <f t="shared" si="188"/>
        <v>28</v>
      </c>
      <c r="BI95" s="4">
        <f t="shared" si="188"/>
        <v>29</v>
      </c>
      <c r="BJ95" s="4">
        <f t="shared" si="188"/>
        <v>29</v>
      </c>
      <c r="BK95" s="4">
        <f t="shared" si="188"/>
        <v>30</v>
      </c>
      <c r="BL95" s="4">
        <f t="shared" si="188"/>
        <v>30</v>
      </c>
      <c r="BM95" s="4">
        <f t="shared" si="188"/>
        <v>31</v>
      </c>
      <c r="BN95" s="4">
        <f t="shared" si="188"/>
        <v>31</v>
      </c>
      <c r="BO95" s="4">
        <f t="shared" si="188"/>
        <v>32</v>
      </c>
      <c r="BP95" s="4">
        <f t="shared" si="188"/>
        <v>32</v>
      </c>
      <c r="BQ95" s="4">
        <f t="shared" si="188"/>
        <v>33</v>
      </c>
      <c r="BR95" s="4">
        <f t="shared" ref="BR95:CH95" si="189">ROUNDDOWN(BR94*1/2,0)</f>
        <v>33</v>
      </c>
      <c r="BS95" s="4">
        <f t="shared" si="189"/>
        <v>34</v>
      </c>
      <c r="BT95" s="4">
        <f t="shared" si="189"/>
        <v>34</v>
      </c>
      <c r="BU95" s="4">
        <f t="shared" si="189"/>
        <v>35</v>
      </c>
      <c r="BV95" s="4">
        <f t="shared" si="189"/>
        <v>35</v>
      </c>
      <c r="BW95" s="4">
        <f t="shared" si="189"/>
        <v>36</v>
      </c>
      <c r="BX95" s="4">
        <f t="shared" si="189"/>
        <v>36</v>
      </c>
      <c r="BY95" s="4">
        <f t="shared" si="189"/>
        <v>37</v>
      </c>
      <c r="BZ95" s="4">
        <f t="shared" si="189"/>
        <v>37</v>
      </c>
      <c r="CA95" s="4">
        <f t="shared" si="189"/>
        <v>38</v>
      </c>
      <c r="CB95" s="4">
        <f t="shared" si="189"/>
        <v>38</v>
      </c>
      <c r="CC95" s="4">
        <f t="shared" si="189"/>
        <v>39</v>
      </c>
      <c r="CD95" s="4">
        <f t="shared" si="189"/>
        <v>39</v>
      </c>
      <c r="CE95" s="4">
        <f t="shared" si="189"/>
        <v>40</v>
      </c>
      <c r="CF95" s="4">
        <f t="shared" si="189"/>
        <v>40</v>
      </c>
      <c r="CG95" s="4">
        <f t="shared" si="189"/>
        <v>41</v>
      </c>
      <c r="CH95" s="4">
        <f t="shared" si="189"/>
        <v>41</v>
      </c>
    </row>
    <row r="96" spans="1:86" x14ac:dyDescent="0.25">
      <c r="A96" s="3">
        <f ca="1">VLOOKUP(SMALL($B$96:$B$106,C96),$B$96:$C$106,2,0)</f>
        <v>6</v>
      </c>
      <c r="B96" s="4">
        <f ca="1">RANDBETWEEN(0,100000)</f>
        <v>27167</v>
      </c>
      <c r="C96" s="5">
        <v>1</v>
      </c>
      <c r="D96">
        <f ca="1">D94-SUM(D97:D106)</f>
        <v>0</v>
      </c>
      <c r="E96">
        <f t="shared" ref="E96:BP96" ca="1" si="190">E94-SUM(E97:E106)</f>
        <v>0</v>
      </c>
      <c r="F96">
        <f t="shared" ca="1" si="190"/>
        <v>0</v>
      </c>
      <c r="G96">
        <f t="shared" ca="1" si="190"/>
        <v>0</v>
      </c>
      <c r="H96">
        <f t="shared" ca="1" si="190"/>
        <v>0</v>
      </c>
      <c r="I96">
        <f t="shared" ca="1" si="190"/>
        <v>0</v>
      </c>
      <c r="J96">
        <f t="shared" ca="1" si="190"/>
        <v>0</v>
      </c>
      <c r="K96">
        <f t="shared" ca="1" si="190"/>
        <v>0</v>
      </c>
      <c r="L96">
        <f t="shared" ca="1" si="190"/>
        <v>0</v>
      </c>
      <c r="M96">
        <f t="shared" ca="1" si="190"/>
        <v>1</v>
      </c>
      <c r="N96">
        <f t="shared" ca="1" si="190"/>
        <v>0</v>
      </c>
      <c r="O96">
        <f t="shared" ca="1" si="190"/>
        <v>0</v>
      </c>
      <c r="P96">
        <f t="shared" ca="1" si="190"/>
        <v>0</v>
      </c>
      <c r="Q96">
        <f t="shared" ca="1" si="190"/>
        <v>0</v>
      </c>
      <c r="R96">
        <f t="shared" ca="1" si="190"/>
        <v>0</v>
      </c>
      <c r="S96">
        <f t="shared" ca="1" si="190"/>
        <v>0</v>
      </c>
      <c r="T96">
        <f t="shared" ca="1" si="190"/>
        <v>0</v>
      </c>
      <c r="U96">
        <f t="shared" ca="1" si="190"/>
        <v>0</v>
      </c>
      <c r="V96">
        <f t="shared" ca="1" si="190"/>
        <v>1</v>
      </c>
      <c r="W96">
        <f t="shared" ca="1" si="190"/>
        <v>0</v>
      </c>
      <c r="X96">
        <f t="shared" ca="1" si="190"/>
        <v>0</v>
      </c>
      <c r="Y96">
        <f t="shared" ca="1" si="190"/>
        <v>1</v>
      </c>
      <c r="Z96">
        <f t="shared" ca="1" si="190"/>
        <v>0</v>
      </c>
      <c r="AA96">
        <f t="shared" ca="1" si="190"/>
        <v>0</v>
      </c>
      <c r="AB96">
        <f t="shared" ca="1" si="190"/>
        <v>0</v>
      </c>
      <c r="AC96">
        <f t="shared" ca="1" si="190"/>
        <v>0</v>
      </c>
      <c r="AD96">
        <f t="shared" ca="1" si="190"/>
        <v>0</v>
      </c>
      <c r="AE96">
        <f t="shared" ca="1" si="190"/>
        <v>0</v>
      </c>
      <c r="AF96">
        <f t="shared" ca="1" si="190"/>
        <v>1</v>
      </c>
      <c r="AG96">
        <f t="shared" ca="1" si="190"/>
        <v>0</v>
      </c>
      <c r="AH96">
        <f t="shared" ca="1" si="190"/>
        <v>1</v>
      </c>
      <c r="AI96">
        <f t="shared" ca="1" si="190"/>
        <v>1</v>
      </c>
      <c r="AJ96">
        <f t="shared" ca="1" si="190"/>
        <v>0</v>
      </c>
      <c r="AK96">
        <f t="shared" ca="1" si="190"/>
        <v>2</v>
      </c>
      <c r="AL96">
        <f t="shared" ca="1" si="190"/>
        <v>0</v>
      </c>
      <c r="AM96">
        <f t="shared" ca="1" si="190"/>
        <v>0</v>
      </c>
      <c r="AN96">
        <f t="shared" ca="1" si="190"/>
        <v>0</v>
      </c>
      <c r="AO96">
        <f t="shared" ca="1" si="190"/>
        <v>0</v>
      </c>
      <c r="AP96">
        <f t="shared" ca="1" si="190"/>
        <v>0</v>
      </c>
      <c r="AQ96">
        <f t="shared" ca="1" si="190"/>
        <v>0</v>
      </c>
      <c r="AR96">
        <f t="shared" ca="1" si="190"/>
        <v>0</v>
      </c>
      <c r="AS96">
        <f t="shared" ca="1" si="190"/>
        <v>1</v>
      </c>
      <c r="AT96">
        <f t="shared" ca="1" si="190"/>
        <v>0</v>
      </c>
      <c r="AU96">
        <f t="shared" ca="1" si="190"/>
        <v>0</v>
      </c>
      <c r="AV96">
        <f t="shared" ca="1" si="190"/>
        <v>0</v>
      </c>
      <c r="AW96">
        <f t="shared" ca="1" si="190"/>
        <v>1</v>
      </c>
      <c r="AX96">
        <f t="shared" ca="1" si="190"/>
        <v>0</v>
      </c>
      <c r="AY96">
        <f t="shared" ca="1" si="190"/>
        <v>2</v>
      </c>
      <c r="AZ96">
        <f t="shared" ca="1" si="190"/>
        <v>0</v>
      </c>
      <c r="BA96">
        <f t="shared" ca="1" si="190"/>
        <v>0</v>
      </c>
      <c r="BB96">
        <f t="shared" ca="1" si="190"/>
        <v>0</v>
      </c>
      <c r="BC96">
        <f t="shared" ca="1" si="190"/>
        <v>0</v>
      </c>
      <c r="BD96">
        <f t="shared" ca="1" si="190"/>
        <v>0</v>
      </c>
      <c r="BE96">
        <f t="shared" ca="1" si="190"/>
        <v>0</v>
      </c>
      <c r="BF96">
        <f t="shared" ca="1" si="190"/>
        <v>0</v>
      </c>
      <c r="BG96">
        <f t="shared" ca="1" si="190"/>
        <v>0</v>
      </c>
      <c r="BH96">
        <f t="shared" ca="1" si="190"/>
        <v>0</v>
      </c>
      <c r="BI96">
        <f t="shared" ca="1" si="190"/>
        <v>0</v>
      </c>
      <c r="BJ96">
        <f t="shared" ca="1" si="190"/>
        <v>0</v>
      </c>
      <c r="BK96">
        <f t="shared" ca="1" si="190"/>
        <v>1</v>
      </c>
      <c r="BL96">
        <f t="shared" ca="1" si="190"/>
        <v>2</v>
      </c>
      <c r="BM96">
        <f t="shared" ca="1" si="190"/>
        <v>1</v>
      </c>
      <c r="BN96">
        <f t="shared" ca="1" si="190"/>
        <v>0</v>
      </c>
      <c r="BO96">
        <f t="shared" ca="1" si="190"/>
        <v>1</v>
      </c>
      <c r="BP96">
        <f t="shared" ca="1" si="190"/>
        <v>0</v>
      </c>
      <c r="BQ96">
        <f t="shared" ref="BQ96:CH96" ca="1" si="191">BQ94-SUM(BQ97:BQ106)</f>
        <v>0</v>
      </c>
      <c r="BR96">
        <f t="shared" ca="1" si="191"/>
        <v>0</v>
      </c>
      <c r="BS96">
        <f t="shared" ca="1" si="191"/>
        <v>0</v>
      </c>
      <c r="BT96">
        <f t="shared" ca="1" si="191"/>
        <v>2</v>
      </c>
      <c r="BU96">
        <f t="shared" ca="1" si="191"/>
        <v>1</v>
      </c>
      <c r="BV96">
        <f t="shared" ca="1" si="191"/>
        <v>4</v>
      </c>
      <c r="BW96">
        <f t="shared" ca="1" si="191"/>
        <v>0</v>
      </c>
      <c r="BX96">
        <f t="shared" ca="1" si="191"/>
        <v>0</v>
      </c>
      <c r="BY96">
        <f t="shared" ca="1" si="191"/>
        <v>0</v>
      </c>
      <c r="BZ96">
        <f t="shared" ca="1" si="191"/>
        <v>1</v>
      </c>
      <c r="CA96">
        <f t="shared" ca="1" si="191"/>
        <v>1</v>
      </c>
      <c r="CB96">
        <f t="shared" ca="1" si="191"/>
        <v>0</v>
      </c>
      <c r="CC96">
        <f t="shared" ca="1" si="191"/>
        <v>0</v>
      </c>
      <c r="CD96">
        <f t="shared" ca="1" si="191"/>
        <v>0</v>
      </c>
      <c r="CE96">
        <f t="shared" ca="1" si="191"/>
        <v>0</v>
      </c>
      <c r="CF96">
        <f t="shared" ca="1" si="191"/>
        <v>0</v>
      </c>
      <c r="CG96">
        <f t="shared" ca="1" si="191"/>
        <v>0</v>
      </c>
      <c r="CH96">
        <f t="shared" ca="1" si="191"/>
        <v>0</v>
      </c>
    </row>
    <row r="97" spans="1:86" x14ac:dyDescent="0.25">
      <c r="A97" s="3">
        <f t="shared" ref="A97:A106" ca="1" si="192">VLOOKUP(SMALL($B$96:$B$106,C97),$B$96:$C$106,2,0)</f>
        <v>1</v>
      </c>
      <c r="B97" s="4">
        <f t="shared" ref="B97:B106" ca="1" si="193">RANDBETWEEN(0,100000)</f>
        <v>86407</v>
      </c>
      <c r="C97" s="5">
        <v>2</v>
      </c>
      <c r="D97">
        <f ca="1">MIN(RANDBETWEEN(0,D94),ROUNDUP(D94*2/$C$93,0))</f>
        <v>0</v>
      </c>
      <c r="E97">
        <f t="shared" ref="E97:BP97" ca="1" si="194">MIN(RANDBETWEEN(0,E94),ROUNDUP(E94*2/$C$93,0))</f>
        <v>1</v>
      </c>
      <c r="F97">
        <f t="shared" ca="1" si="194"/>
        <v>0</v>
      </c>
      <c r="G97">
        <f t="shared" ca="1" si="194"/>
        <v>1</v>
      </c>
      <c r="H97">
        <f t="shared" ca="1" si="194"/>
        <v>1</v>
      </c>
      <c r="I97">
        <f t="shared" ca="1" si="194"/>
        <v>1</v>
      </c>
      <c r="J97">
        <f t="shared" ca="1" si="194"/>
        <v>2</v>
      </c>
      <c r="K97">
        <f t="shared" ca="1" si="194"/>
        <v>2</v>
      </c>
      <c r="L97">
        <f t="shared" ca="1" si="194"/>
        <v>1</v>
      </c>
      <c r="M97">
        <f t="shared" ca="1" si="194"/>
        <v>2</v>
      </c>
      <c r="N97">
        <f t="shared" ca="1" si="194"/>
        <v>2</v>
      </c>
      <c r="O97">
        <f t="shared" ca="1" si="194"/>
        <v>1</v>
      </c>
      <c r="P97">
        <f t="shared" ca="1" si="194"/>
        <v>3</v>
      </c>
      <c r="Q97">
        <f t="shared" ca="1" si="194"/>
        <v>3</v>
      </c>
      <c r="R97">
        <f t="shared" ca="1" si="194"/>
        <v>3</v>
      </c>
      <c r="S97">
        <f t="shared" ca="1" si="194"/>
        <v>3</v>
      </c>
      <c r="T97">
        <f t="shared" ca="1" si="194"/>
        <v>4</v>
      </c>
      <c r="U97">
        <f t="shared" ca="1" si="194"/>
        <v>4</v>
      </c>
      <c r="V97">
        <f t="shared" ca="1" si="194"/>
        <v>4</v>
      </c>
      <c r="W97">
        <f t="shared" ca="1" si="194"/>
        <v>4</v>
      </c>
      <c r="X97">
        <f t="shared" ca="1" si="194"/>
        <v>1</v>
      </c>
      <c r="Y97">
        <f t="shared" ca="1" si="194"/>
        <v>4</v>
      </c>
      <c r="Z97">
        <f t="shared" ca="1" si="194"/>
        <v>5</v>
      </c>
      <c r="AA97">
        <f t="shared" ca="1" si="194"/>
        <v>0</v>
      </c>
      <c r="AB97">
        <f t="shared" ca="1" si="194"/>
        <v>5</v>
      </c>
      <c r="AC97">
        <f t="shared" ca="1" si="194"/>
        <v>5</v>
      </c>
      <c r="AD97">
        <f t="shared" ca="1" si="194"/>
        <v>5</v>
      </c>
      <c r="AE97">
        <f t="shared" ca="1" si="194"/>
        <v>6</v>
      </c>
      <c r="AF97">
        <f t="shared" ca="1" si="194"/>
        <v>5</v>
      </c>
      <c r="AG97">
        <f t="shared" ca="1" si="194"/>
        <v>6</v>
      </c>
      <c r="AH97">
        <f t="shared" ca="1" si="194"/>
        <v>0</v>
      </c>
      <c r="AI97">
        <f t="shared" ca="1" si="194"/>
        <v>0</v>
      </c>
      <c r="AJ97">
        <f t="shared" ca="1" si="194"/>
        <v>6</v>
      </c>
      <c r="AK97">
        <f t="shared" ca="1" si="194"/>
        <v>0</v>
      </c>
      <c r="AL97">
        <f t="shared" ca="1" si="194"/>
        <v>7</v>
      </c>
      <c r="AM97">
        <f t="shared" ca="1" si="194"/>
        <v>3</v>
      </c>
      <c r="AN97">
        <f t="shared" ca="1" si="194"/>
        <v>7</v>
      </c>
      <c r="AO97">
        <f t="shared" ca="1" si="194"/>
        <v>7</v>
      </c>
      <c r="AP97">
        <f t="shared" ca="1" si="194"/>
        <v>1</v>
      </c>
      <c r="AQ97">
        <f t="shared" ca="1" si="194"/>
        <v>8</v>
      </c>
      <c r="AR97">
        <f t="shared" ca="1" si="194"/>
        <v>8</v>
      </c>
      <c r="AS97">
        <f t="shared" ca="1" si="194"/>
        <v>8</v>
      </c>
      <c r="AT97">
        <f t="shared" ca="1" si="194"/>
        <v>8</v>
      </c>
      <c r="AU97">
        <f t="shared" ca="1" si="194"/>
        <v>8</v>
      </c>
      <c r="AV97">
        <f t="shared" ca="1" si="194"/>
        <v>9</v>
      </c>
      <c r="AW97">
        <f t="shared" ca="1" si="194"/>
        <v>9</v>
      </c>
      <c r="AX97">
        <f t="shared" ca="1" si="194"/>
        <v>9</v>
      </c>
      <c r="AY97">
        <f t="shared" ca="1" si="194"/>
        <v>3</v>
      </c>
      <c r="AZ97">
        <f t="shared" ca="1" si="194"/>
        <v>5</v>
      </c>
      <c r="BA97">
        <f t="shared" ca="1" si="194"/>
        <v>10</v>
      </c>
      <c r="BB97">
        <f t="shared" ca="1" si="194"/>
        <v>10</v>
      </c>
      <c r="BC97">
        <f t="shared" ca="1" si="194"/>
        <v>10</v>
      </c>
      <c r="BD97">
        <f t="shared" ca="1" si="194"/>
        <v>10</v>
      </c>
      <c r="BE97">
        <f t="shared" ca="1" si="194"/>
        <v>5</v>
      </c>
      <c r="BF97">
        <f t="shared" ca="1" si="194"/>
        <v>10</v>
      </c>
      <c r="BG97">
        <f t="shared" ca="1" si="194"/>
        <v>11</v>
      </c>
      <c r="BH97">
        <f t="shared" ca="1" si="194"/>
        <v>11</v>
      </c>
      <c r="BI97">
        <f t="shared" ca="1" si="194"/>
        <v>7</v>
      </c>
      <c r="BJ97">
        <f t="shared" ca="1" si="194"/>
        <v>11</v>
      </c>
      <c r="BK97">
        <f t="shared" ca="1" si="194"/>
        <v>11</v>
      </c>
      <c r="BL97">
        <f t="shared" ca="1" si="194"/>
        <v>12</v>
      </c>
      <c r="BM97">
        <f t="shared" ca="1" si="194"/>
        <v>12</v>
      </c>
      <c r="BN97">
        <f t="shared" ca="1" si="194"/>
        <v>12</v>
      </c>
      <c r="BO97">
        <f t="shared" ca="1" si="194"/>
        <v>12</v>
      </c>
      <c r="BP97">
        <f t="shared" ca="1" si="194"/>
        <v>6</v>
      </c>
      <c r="BQ97">
        <f t="shared" ref="BQ97:CH97" ca="1" si="195">MIN(RANDBETWEEN(0,BQ94),ROUNDUP(BQ94*2/$C$93,0))</f>
        <v>9</v>
      </c>
      <c r="BR97">
        <f t="shared" ca="1" si="195"/>
        <v>9</v>
      </c>
      <c r="BS97">
        <f t="shared" ca="1" si="195"/>
        <v>13</v>
      </c>
      <c r="BT97">
        <f t="shared" ca="1" si="195"/>
        <v>13</v>
      </c>
      <c r="BU97">
        <f t="shared" ca="1" si="195"/>
        <v>13</v>
      </c>
      <c r="BV97">
        <f t="shared" ca="1" si="195"/>
        <v>13</v>
      </c>
      <c r="BW97">
        <f t="shared" ca="1" si="195"/>
        <v>14</v>
      </c>
      <c r="BX97">
        <f t="shared" ca="1" si="195"/>
        <v>14</v>
      </c>
      <c r="BY97">
        <f t="shared" ca="1" si="195"/>
        <v>14</v>
      </c>
      <c r="BZ97">
        <f t="shared" ca="1" si="195"/>
        <v>12</v>
      </c>
      <c r="CA97">
        <f t="shared" ca="1" si="195"/>
        <v>14</v>
      </c>
      <c r="CB97">
        <f t="shared" ca="1" si="195"/>
        <v>14</v>
      </c>
      <c r="CC97">
        <f t="shared" ca="1" si="195"/>
        <v>10</v>
      </c>
      <c r="CD97">
        <f t="shared" ca="1" si="195"/>
        <v>15</v>
      </c>
      <c r="CE97">
        <f t="shared" ca="1" si="195"/>
        <v>5</v>
      </c>
      <c r="CF97">
        <f t="shared" ca="1" si="195"/>
        <v>15</v>
      </c>
      <c r="CG97">
        <f t="shared" ca="1" si="195"/>
        <v>15</v>
      </c>
      <c r="CH97">
        <f t="shared" ca="1" si="195"/>
        <v>16</v>
      </c>
    </row>
    <row r="98" spans="1:86" x14ac:dyDescent="0.25">
      <c r="A98" s="3">
        <f t="shared" ca="1" si="192"/>
        <v>7</v>
      </c>
      <c r="B98" s="4">
        <f t="shared" ca="1" si="193"/>
        <v>49595</v>
      </c>
      <c r="C98" s="5">
        <v>3</v>
      </c>
      <c r="D98">
        <f ca="1">IFERROR(MIN(RANDBETWEEN(0,D94-D97),ROUNDUP(D94*2/$C$93,0)),0)</f>
        <v>1</v>
      </c>
      <c r="E98">
        <f t="shared" ref="E98:BP98" ca="1" si="196">IFERROR(MIN(RANDBETWEEN(0,E94-E97),ROUNDUP(E94*2/$C$93,0)),0)</f>
        <v>1</v>
      </c>
      <c r="F98">
        <f t="shared" ca="1" si="196"/>
        <v>1</v>
      </c>
      <c r="G98">
        <f t="shared" ca="1" si="196"/>
        <v>0</v>
      </c>
      <c r="H98">
        <f t="shared" ca="1" si="196"/>
        <v>1</v>
      </c>
      <c r="I98">
        <f t="shared" ca="1" si="196"/>
        <v>2</v>
      </c>
      <c r="J98">
        <f t="shared" ca="1" si="196"/>
        <v>2</v>
      </c>
      <c r="K98">
        <f t="shared" ca="1" si="196"/>
        <v>2</v>
      </c>
      <c r="L98">
        <f t="shared" ca="1" si="196"/>
        <v>1</v>
      </c>
      <c r="M98">
        <f t="shared" ca="1" si="196"/>
        <v>2</v>
      </c>
      <c r="N98">
        <f t="shared" ca="1" si="196"/>
        <v>2</v>
      </c>
      <c r="O98">
        <f t="shared" ca="1" si="196"/>
        <v>0</v>
      </c>
      <c r="P98">
        <f t="shared" ca="1" si="196"/>
        <v>3</v>
      </c>
      <c r="Q98">
        <f t="shared" ca="1" si="196"/>
        <v>3</v>
      </c>
      <c r="R98">
        <f t="shared" ca="1" si="196"/>
        <v>0</v>
      </c>
      <c r="S98">
        <f t="shared" ca="1" si="196"/>
        <v>3</v>
      </c>
      <c r="T98">
        <f t="shared" ca="1" si="196"/>
        <v>4</v>
      </c>
      <c r="U98">
        <f t="shared" ca="1" si="196"/>
        <v>4</v>
      </c>
      <c r="V98">
        <f t="shared" ca="1" si="196"/>
        <v>3</v>
      </c>
      <c r="W98">
        <f t="shared" ca="1" si="196"/>
        <v>1</v>
      </c>
      <c r="X98">
        <f t="shared" ca="1" si="196"/>
        <v>2</v>
      </c>
      <c r="Y98">
        <f t="shared" ca="1" si="196"/>
        <v>4</v>
      </c>
      <c r="Z98">
        <f t="shared" ca="1" si="196"/>
        <v>4</v>
      </c>
      <c r="AA98">
        <f t="shared" ca="1" si="196"/>
        <v>5</v>
      </c>
      <c r="AB98">
        <f t="shared" ca="1" si="196"/>
        <v>4</v>
      </c>
      <c r="AC98">
        <f t="shared" ca="1" si="196"/>
        <v>1</v>
      </c>
      <c r="AD98">
        <f t="shared" ca="1" si="196"/>
        <v>5</v>
      </c>
      <c r="AE98">
        <f t="shared" ca="1" si="196"/>
        <v>6</v>
      </c>
      <c r="AF98">
        <f t="shared" ca="1" si="196"/>
        <v>6</v>
      </c>
      <c r="AG98">
        <f t="shared" ca="1" si="196"/>
        <v>6</v>
      </c>
      <c r="AH98">
        <f t="shared" ca="1" si="196"/>
        <v>6</v>
      </c>
      <c r="AI98">
        <f t="shared" ca="1" si="196"/>
        <v>6</v>
      </c>
      <c r="AJ98">
        <f t="shared" ca="1" si="196"/>
        <v>6</v>
      </c>
      <c r="AK98">
        <f t="shared" ca="1" si="196"/>
        <v>7</v>
      </c>
      <c r="AL98">
        <f t="shared" ca="1" si="196"/>
        <v>7</v>
      </c>
      <c r="AM98">
        <f t="shared" ca="1" si="196"/>
        <v>7</v>
      </c>
      <c r="AN98">
        <f t="shared" ca="1" si="196"/>
        <v>7</v>
      </c>
      <c r="AO98">
        <f t="shared" ca="1" si="196"/>
        <v>7</v>
      </c>
      <c r="AP98">
        <f t="shared" ca="1" si="196"/>
        <v>5</v>
      </c>
      <c r="AQ98">
        <f t="shared" ca="1" si="196"/>
        <v>8</v>
      </c>
      <c r="AR98">
        <f t="shared" ca="1" si="196"/>
        <v>8</v>
      </c>
      <c r="AS98">
        <f t="shared" ca="1" si="196"/>
        <v>8</v>
      </c>
      <c r="AT98">
        <f t="shared" ca="1" si="196"/>
        <v>8</v>
      </c>
      <c r="AU98">
        <f t="shared" ca="1" si="196"/>
        <v>8</v>
      </c>
      <c r="AV98">
        <f t="shared" ca="1" si="196"/>
        <v>4</v>
      </c>
      <c r="AW98">
        <f t="shared" ca="1" si="196"/>
        <v>9</v>
      </c>
      <c r="AX98">
        <f t="shared" ca="1" si="196"/>
        <v>2</v>
      </c>
      <c r="AY98">
        <f t="shared" ca="1" si="196"/>
        <v>9</v>
      </c>
      <c r="AZ98">
        <f t="shared" ca="1" si="196"/>
        <v>9</v>
      </c>
      <c r="BA98">
        <f t="shared" ca="1" si="196"/>
        <v>3</v>
      </c>
      <c r="BB98">
        <f t="shared" ca="1" si="196"/>
        <v>6</v>
      </c>
      <c r="BC98">
        <f t="shared" ca="1" si="196"/>
        <v>10</v>
      </c>
      <c r="BD98">
        <f t="shared" ca="1" si="196"/>
        <v>10</v>
      </c>
      <c r="BE98">
        <f t="shared" ca="1" si="196"/>
        <v>10</v>
      </c>
      <c r="BF98">
        <f t="shared" ca="1" si="196"/>
        <v>10</v>
      </c>
      <c r="BG98">
        <f t="shared" ca="1" si="196"/>
        <v>11</v>
      </c>
      <c r="BH98">
        <f t="shared" ca="1" si="196"/>
        <v>10</v>
      </c>
      <c r="BI98">
        <f t="shared" ca="1" si="196"/>
        <v>11</v>
      </c>
      <c r="BJ98">
        <f t="shared" ca="1" si="196"/>
        <v>11</v>
      </c>
      <c r="BK98">
        <f t="shared" ca="1" si="196"/>
        <v>11</v>
      </c>
      <c r="BL98">
        <f t="shared" ca="1" si="196"/>
        <v>12</v>
      </c>
      <c r="BM98">
        <f t="shared" ca="1" si="196"/>
        <v>10</v>
      </c>
      <c r="BN98">
        <f t="shared" ca="1" si="196"/>
        <v>12</v>
      </c>
      <c r="BO98">
        <f t="shared" ca="1" si="196"/>
        <v>12</v>
      </c>
      <c r="BP98">
        <f t="shared" ca="1" si="196"/>
        <v>12</v>
      </c>
      <c r="BQ98">
        <f t="shared" ref="BQ98:CH98" ca="1" si="197">IFERROR(MIN(RANDBETWEEN(0,BQ94-BQ97),ROUNDUP(BQ94*2/$C$93,0)),0)</f>
        <v>12</v>
      </c>
      <c r="BR98">
        <f t="shared" ca="1" si="197"/>
        <v>13</v>
      </c>
      <c r="BS98">
        <f t="shared" ca="1" si="197"/>
        <v>13</v>
      </c>
      <c r="BT98">
        <f t="shared" ca="1" si="197"/>
        <v>13</v>
      </c>
      <c r="BU98">
        <f t="shared" ca="1" si="197"/>
        <v>13</v>
      </c>
      <c r="BV98">
        <f t="shared" ca="1" si="197"/>
        <v>2</v>
      </c>
      <c r="BW98">
        <f t="shared" ca="1" si="197"/>
        <v>14</v>
      </c>
      <c r="BX98">
        <f t="shared" ca="1" si="197"/>
        <v>4</v>
      </c>
      <c r="BY98">
        <f t="shared" ca="1" si="197"/>
        <v>14</v>
      </c>
      <c r="BZ98">
        <f t="shared" ca="1" si="197"/>
        <v>14</v>
      </c>
      <c r="CA98">
        <f t="shared" ca="1" si="197"/>
        <v>7</v>
      </c>
      <c r="CB98">
        <f t="shared" ca="1" si="197"/>
        <v>14</v>
      </c>
      <c r="CC98">
        <f t="shared" ca="1" si="197"/>
        <v>15</v>
      </c>
      <c r="CD98">
        <f t="shared" ca="1" si="197"/>
        <v>15</v>
      </c>
      <c r="CE98">
        <f t="shared" ca="1" si="197"/>
        <v>15</v>
      </c>
      <c r="CF98">
        <f t="shared" ca="1" si="197"/>
        <v>7</v>
      </c>
      <c r="CG98">
        <f t="shared" ca="1" si="197"/>
        <v>15</v>
      </c>
      <c r="CH98">
        <f t="shared" ca="1" si="197"/>
        <v>12</v>
      </c>
    </row>
    <row r="99" spans="1:86" x14ac:dyDescent="0.25">
      <c r="A99" s="3">
        <f t="shared" ca="1" si="192"/>
        <v>3</v>
      </c>
      <c r="B99" s="4">
        <f t="shared" ca="1" si="193"/>
        <v>91112</v>
      </c>
      <c r="C99" s="5">
        <v>4</v>
      </c>
      <c r="D99">
        <f ca="1">IFERROR(MIN(RANDBETWEEN(0,D94-SUM(D97:D98)),ROUNDUP(D94*2/$C$93,0)),0)</f>
        <v>0</v>
      </c>
      <c r="E99">
        <f t="shared" ref="E99:BP99" ca="1" si="198">IFERROR(MIN(RANDBETWEEN(0,E94-SUM(E97:E98)),ROUNDUP(E94*2/$C$93,0)),0)</f>
        <v>0</v>
      </c>
      <c r="F99">
        <f t="shared" ca="1" si="198"/>
        <v>1</v>
      </c>
      <c r="G99">
        <f t="shared" ca="1" si="198"/>
        <v>1</v>
      </c>
      <c r="H99">
        <f t="shared" ca="1" si="198"/>
        <v>1</v>
      </c>
      <c r="I99">
        <f t="shared" ca="1" si="198"/>
        <v>0</v>
      </c>
      <c r="J99">
        <f t="shared" ca="1" si="198"/>
        <v>1</v>
      </c>
      <c r="K99">
        <f t="shared" ca="1" si="198"/>
        <v>1</v>
      </c>
      <c r="L99">
        <f t="shared" ca="1" si="198"/>
        <v>2</v>
      </c>
      <c r="M99">
        <f t="shared" ca="1" si="198"/>
        <v>2</v>
      </c>
      <c r="N99">
        <f t="shared" ca="1" si="198"/>
        <v>2</v>
      </c>
      <c r="O99">
        <f t="shared" ca="1" si="198"/>
        <v>3</v>
      </c>
      <c r="P99">
        <f t="shared" ca="1" si="198"/>
        <v>3</v>
      </c>
      <c r="Q99">
        <f t="shared" ca="1" si="198"/>
        <v>3</v>
      </c>
      <c r="R99">
        <f t="shared" ca="1" si="198"/>
        <v>3</v>
      </c>
      <c r="S99">
        <f t="shared" ca="1" si="198"/>
        <v>3</v>
      </c>
      <c r="T99">
        <f t="shared" ca="1" si="198"/>
        <v>3</v>
      </c>
      <c r="U99">
        <f t="shared" ca="1" si="198"/>
        <v>3</v>
      </c>
      <c r="V99">
        <f t="shared" ca="1" si="198"/>
        <v>4</v>
      </c>
      <c r="W99">
        <f t="shared" ca="1" si="198"/>
        <v>4</v>
      </c>
      <c r="X99">
        <f t="shared" ca="1" si="198"/>
        <v>4</v>
      </c>
      <c r="Y99">
        <f t="shared" ca="1" si="198"/>
        <v>4</v>
      </c>
      <c r="Z99">
        <f t="shared" ca="1" si="198"/>
        <v>5</v>
      </c>
      <c r="AA99">
        <f t="shared" ca="1" si="198"/>
        <v>4</v>
      </c>
      <c r="AB99">
        <f t="shared" ca="1" si="198"/>
        <v>1</v>
      </c>
      <c r="AC99">
        <f t="shared" ca="1" si="198"/>
        <v>3</v>
      </c>
      <c r="AD99">
        <f t="shared" ca="1" si="198"/>
        <v>5</v>
      </c>
      <c r="AE99">
        <f t="shared" ca="1" si="198"/>
        <v>0</v>
      </c>
      <c r="AF99">
        <f t="shared" ca="1" si="198"/>
        <v>6</v>
      </c>
      <c r="AG99">
        <f t="shared" ca="1" si="198"/>
        <v>1</v>
      </c>
      <c r="AH99">
        <f t="shared" ca="1" si="198"/>
        <v>6</v>
      </c>
      <c r="AI99">
        <f t="shared" ca="1" si="198"/>
        <v>6</v>
      </c>
      <c r="AJ99">
        <f t="shared" ca="1" si="198"/>
        <v>6</v>
      </c>
      <c r="AK99">
        <f t="shared" ca="1" si="198"/>
        <v>7</v>
      </c>
      <c r="AL99">
        <f t="shared" ca="1" si="198"/>
        <v>7</v>
      </c>
      <c r="AM99">
        <f t="shared" ca="1" si="198"/>
        <v>7</v>
      </c>
      <c r="AN99">
        <f t="shared" ca="1" si="198"/>
        <v>7</v>
      </c>
      <c r="AO99">
        <f t="shared" ca="1" si="198"/>
        <v>5</v>
      </c>
      <c r="AP99">
        <f t="shared" ca="1" si="198"/>
        <v>8</v>
      </c>
      <c r="AQ99">
        <f t="shared" ca="1" si="198"/>
        <v>8</v>
      </c>
      <c r="AR99">
        <f t="shared" ca="1" si="198"/>
        <v>8</v>
      </c>
      <c r="AS99">
        <f t="shared" ca="1" si="198"/>
        <v>8</v>
      </c>
      <c r="AT99">
        <f t="shared" ca="1" si="198"/>
        <v>8</v>
      </c>
      <c r="AU99">
        <f t="shared" ca="1" si="198"/>
        <v>8</v>
      </c>
      <c r="AV99">
        <f t="shared" ca="1" si="198"/>
        <v>9</v>
      </c>
      <c r="AW99">
        <f t="shared" ca="1" si="198"/>
        <v>9</v>
      </c>
      <c r="AX99">
        <f t="shared" ca="1" si="198"/>
        <v>9</v>
      </c>
      <c r="AY99">
        <f t="shared" ca="1" si="198"/>
        <v>9</v>
      </c>
      <c r="AZ99">
        <f t="shared" ca="1" si="198"/>
        <v>9</v>
      </c>
      <c r="BA99">
        <f t="shared" ca="1" si="198"/>
        <v>9</v>
      </c>
      <c r="BB99">
        <f t="shared" ca="1" si="198"/>
        <v>10</v>
      </c>
      <c r="BC99">
        <f t="shared" ca="1" si="198"/>
        <v>10</v>
      </c>
      <c r="BD99">
        <f t="shared" ca="1" si="198"/>
        <v>10</v>
      </c>
      <c r="BE99">
        <f t="shared" ca="1" si="198"/>
        <v>10</v>
      </c>
      <c r="BF99">
        <f t="shared" ca="1" si="198"/>
        <v>2</v>
      </c>
      <c r="BG99">
        <f t="shared" ca="1" si="198"/>
        <v>10</v>
      </c>
      <c r="BH99">
        <f t="shared" ca="1" si="198"/>
        <v>5</v>
      </c>
      <c r="BI99">
        <f t="shared" ca="1" si="198"/>
        <v>11</v>
      </c>
      <c r="BJ99">
        <f t="shared" ca="1" si="198"/>
        <v>11</v>
      </c>
      <c r="BK99">
        <f t="shared" ca="1" si="198"/>
        <v>2</v>
      </c>
      <c r="BL99">
        <f t="shared" ca="1" si="198"/>
        <v>5</v>
      </c>
      <c r="BM99">
        <f t="shared" ca="1" si="198"/>
        <v>12</v>
      </c>
      <c r="BN99">
        <f t="shared" ca="1" si="198"/>
        <v>12</v>
      </c>
      <c r="BO99">
        <f t="shared" ca="1" si="198"/>
        <v>12</v>
      </c>
      <c r="BP99">
        <f t="shared" ca="1" si="198"/>
        <v>12</v>
      </c>
      <c r="BQ99">
        <f t="shared" ref="BQ99:CH99" ca="1" si="199">IFERROR(MIN(RANDBETWEEN(0,BQ94-SUM(BQ97:BQ98)),ROUNDUP(BQ94*2/$C$93,0)),0)</f>
        <v>12</v>
      </c>
      <c r="BR99">
        <f t="shared" ca="1" si="199"/>
        <v>5</v>
      </c>
      <c r="BS99">
        <f t="shared" ca="1" si="199"/>
        <v>13</v>
      </c>
      <c r="BT99">
        <f t="shared" ca="1" si="199"/>
        <v>13</v>
      </c>
      <c r="BU99">
        <f t="shared" ca="1" si="199"/>
        <v>13</v>
      </c>
      <c r="BV99">
        <f t="shared" ca="1" si="199"/>
        <v>13</v>
      </c>
      <c r="BW99">
        <f t="shared" ca="1" si="199"/>
        <v>14</v>
      </c>
      <c r="BX99">
        <f t="shared" ca="1" si="199"/>
        <v>12</v>
      </c>
      <c r="BY99">
        <f t="shared" ca="1" si="199"/>
        <v>14</v>
      </c>
      <c r="BZ99">
        <f t="shared" ca="1" si="199"/>
        <v>10</v>
      </c>
      <c r="CA99">
        <f t="shared" ca="1" si="199"/>
        <v>14</v>
      </c>
      <c r="CB99">
        <f t="shared" ca="1" si="199"/>
        <v>14</v>
      </c>
      <c r="CC99">
        <f t="shared" ca="1" si="199"/>
        <v>15</v>
      </c>
      <c r="CD99">
        <f t="shared" ca="1" si="199"/>
        <v>5</v>
      </c>
      <c r="CE99">
        <f t="shared" ca="1" si="199"/>
        <v>15</v>
      </c>
      <c r="CF99">
        <f t="shared" ca="1" si="199"/>
        <v>15</v>
      </c>
      <c r="CG99">
        <f t="shared" ca="1" si="199"/>
        <v>15</v>
      </c>
      <c r="CH99">
        <f t="shared" ca="1" si="199"/>
        <v>16</v>
      </c>
    </row>
    <row r="100" spans="1:86" x14ac:dyDescent="0.25">
      <c r="A100" s="3">
        <f t="shared" ca="1" si="192"/>
        <v>11</v>
      </c>
      <c r="B100" s="4">
        <f t="shared" ca="1" si="193"/>
        <v>51924</v>
      </c>
      <c r="C100" s="5">
        <v>5</v>
      </c>
      <c r="D100">
        <f ca="1">IFERROR(MIN(RANDBETWEEN(0,D94-SUM(D97:D99)),ROUNDUP(D94*2/$C$93,0)),0)</f>
        <v>0</v>
      </c>
      <c r="E100">
        <f t="shared" ref="E100:BP100" ca="1" si="200">IFERROR(MIN(RANDBETWEEN(0,E94-SUM(E97:E99)),ROUNDUP(E94*2/$C$93,0)),0)</f>
        <v>0</v>
      </c>
      <c r="F100">
        <f t="shared" ca="1" si="200"/>
        <v>0</v>
      </c>
      <c r="G100">
        <f t="shared" ca="1" si="200"/>
        <v>0</v>
      </c>
      <c r="H100">
        <f t="shared" ca="1" si="200"/>
        <v>1</v>
      </c>
      <c r="I100">
        <f t="shared" ca="1" si="200"/>
        <v>0</v>
      </c>
      <c r="J100">
        <f t="shared" ca="1" si="200"/>
        <v>0</v>
      </c>
      <c r="K100">
        <f t="shared" ca="1" si="200"/>
        <v>2</v>
      </c>
      <c r="L100">
        <f t="shared" ca="1" si="200"/>
        <v>1</v>
      </c>
      <c r="M100">
        <f t="shared" ca="1" si="200"/>
        <v>1</v>
      </c>
      <c r="N100">
        <f t="shared" ca="1" si="200"/>
        <v>2</v>
      </c>
      <c r="O100">
        <f t="shared" ca="1" si="200"/>
        <v>3</v>
      </c>
      <c r="P100">
        <f t="shared" ca="1" si="200"/>
        <v>3</v>
      </c>
      <c r="Q100">
        <f t="shared" ca="1" si="200"/>
        <v>3</v>
      </c>
      <c r="R100">
        <f t="shared" ca="1" si="200"/>
        <v>3</v>
      </c>
      <c r="S100">
        <f t="shared" ca="1" si="200"/>
        <v>2</v>
      </c>
      <c r="T100">
        <f t="shared" ca="1" si="200"/>
        <v>3</v>
      </c>
      <c r="U100">
        <f t="shared" ca="1" si="200"/>
        <v>4</v>
      </c>
      <c r="V100">
        <f t="shared" ca="1" si="200"/>
        <v>4</v>
      </c>
      <c r="W100">
        <f t="shared" ca="1" si="200"/>
        <v>3</v>
      </c>
      <c r="X100">
        <f t="shared" ca="1" si="200"/>
        <v>1</v>
      </c>
      <c r="Y100">
        <f t="shared" ca="1" si="200"/>
        <v>2</v>
      </c>
      <c r="Z100">
        <f t="shared" ca="1" si="200"/>
        <v>5</v>
      </c>
      <c r="AA100">
        <f t="shared" ca="1" si="200"/>
        <v>5</v>
      </c>
      <c r="AB100">
        <f t="shared" ca="1" si="200"/>
        <v>5</v>
      </c>
      <c r="AC100">
        <f t="shared" ca="1" si="200"/>
        <v>5</v>
      </c>
      <c r="AD100">
        <f t="shared" ca="1" si="200"/>
        <v>5</v>
      </c>
      <c r="AE100">
        <f t="shared" ca="1" si="200"/>
        <v>6</v>
      </c>
      <c r="AF100">
        <f t="shared" ca="1" si="200"/>
        <v>3</v>
      </c>
      <c r="AG100">
        <f t="shared" ca="1" si="200"/>
        <v>6</v>
      </c>
      <c r="AH100">
        <f t="shared" ca="1" si="200"/>
        <v>5</v>
      </c>
      <c r="AI100">
        <f t="shared" ca="1" si="200"/>
        <v>6</v>
      </c>
      <c r="AJ100">
        <f t="shared" ca="1" si="200"/>
        <v>6</v>
      </c>
      <c r="AK100">
        <f t="shared" ca="1" si="200"/>
        <v>1</v>
      </c>
      <c r="AL100">
        <f t="shared" ca="1" si="200"/>
        <v>7</v>
      </c>
      <c r="AM100">
        <f t="shared" ca="1" si="200"/>
        <v>7</v>
      </c>
      <c r="AN100">
        <f t="shared" ca="1" si="200"/>
        <v>7</v>
      </c>
      <c r="AO100">
        <f t="shared" ca="1" si="200"/>
        <v>5</v>
      </c>
      <c r="AP100">
        <f t="shared" ca="1" si="200"/>
        <v>0</v>
      </c>
      <c r="AQ100">
        <f t="shared" ca="1" si="200"/>
        <v>8</v>
      </c>
      <c r="AR100">
        <f t="shared" ca="1" si="200"/>
        <v>8</v>
      </c>
      <c r="AS100">
        <f t="shared" ca="1" si="200"/>
        <v>8</v>
      </c>
      <c r="AT100">
        <f t="shared" ca="1" si="200"/>
        <v>8</v>
      </c>
      <c r="AU100">
        <f t="shared" ca="1" si="200"/>
        <v>2</v>
      </c>
      <c r="AV100">
        <f t="shared" ca="1" si="200"/>
        <v>5</v>
      </c>
      <c r="AW100">
        <f t="shared" ca="1" si="200"/>
        <v>5</v>
      </c>
      <c r="AX100">
        <f t="shared" ca="1" si="200"/>
        <v>9</v>
      </c>
      <c r="AY100">
        <f t="shared" ca="1" si="200"/>
        <v>1</v>
      </c>
      <c r="AZ100">
        <f t="shared" ca="1" si="200"/>
        <v>9</v>
      </c>
      <c r="BA100">
        <f t="shared" ca="1" si="200"/>
        <v>6</v>
      </c>
      <c r="BB100">
        <f t="shared" ca="1" si="200"/>
        <v>10</v>
      </c>
      <c r="BC100">
        <f t="shared" ca="1" si="200"/>
        <v>10</v>
      </c>
      <c r="BD100">
        <f t="shared" ca="1" si="200"/>
        <v>1</v>
      </c>
      <c r="BE100">
        <f t="shared" ca="1" si="200"/>
        <v>9</v>
      </c>
      <c r="BF100">
        <f t="shared" ca="1" si="200"/>
        <v>9</v>
      </c>
      <c r="BG100">
        <f t="shared" ca="1" si="200"/>
        <v>11</v>
      </c>
      <c r="BH100">
        <f t="shared" ca="1" si="200"/>
        <v>4</v>
      </c>
      <c r="BI100">
        <f t="shared" ca="1" si="200"/>
        <v>11</v>
      </c>
      <c r="BJ100">
        <f t="shared" ca="1" si="200"/>
        <v>11</v>
      </c>
      <c r="BK100">
        <f t="shared" ca="1" si="200"/>
        <v>11</v>
      </c>
      <c r="BL100">
        <f t="shared" ca="1" si="200"/>
        <v>0</v>
      </c>
      <c r="BM100">
        <f t="shared" ca="1" si="200"/>
        <v>12</v>
      </c>
      <c r="BN100">
        <f t="shared" ca="1" si="200"/>
        <v>12</v>
      </c>
      <c r="BO100">
        <f t="shared" ca="1" si="200"/>
        <v>12</v>
      </c>
      <c r="BP100">
        <f t="shared" ca="1" si="200"/>
        <v>12</v>
      </c>
      <c r="BQ100">
        <f t="shared" ref="BQ100:CH100" ca="1" si="201">IFERROR(MIN(RANDBETWEEN(0,BQ94-SUM(BQ97:BQ99)),ROUNDUP(BQ94*2/$C$93,0)),0)</f>
        <v>12</v>
      </c>
      <c r="BR100">
        <f t="shared" ca="1" si="201"/>
        <v>9</v>
      </c>
      <c r="BS100">
        <f t="shared" ca="1" si="201"/>
        <v>13</v>
      </c>
      <c r="BT100">
        <f t="shared" ca="1" si="201"/>
        <v>8</v>
      </c>
      <c r="BU100">
        <f t="shared" ca="1" si="201"/>
        <v>9</v>
      </c>
      <c r="BV100">
        <f t="shared" ca="1" si="201"/>
        <v>13</v>
      </c>
      <c r="BW100">
        <f t="shared" ca="1" si="201"/>
        <v>3</v>
      </c>
      <c r="BX100">
        <f t="shared" ca="1" si="201"/>
        <v>9</v>
      </c>
      <c r="BY100">
        <f t="shared" ca="1" si="201"/>
        <v>6</v>
      </c>
      <c r="BZ100">
        <f t="shared" ca="1" si="201"/>
        <v>14</v>
      </c>
      <c r="CA100">
        <f t="shared" ca="1" si="201"/>
        <v>14</v>
      </c>
      <c r="CB100">
        <f t="shared" ca="1" si="201"/>
        <v>14</v>
      </c>
      <c r="CC100">
        <f t="shared" ca="1" si="201"/>
        <v>15</v>
      </c>
      <c r="CD100">
        <f t="shared" ca="1" si="201"/>
        <v>15</v>
      </c>
      <c r="CE100">
        <f t="shared" ca="1" si="201"/>
        <v>15</v>
      </c>
      <c r="CF100">
        <f t="shared" ca="1" si="201"/>
        <v>15</v>
      </c>
      <c r="CG100">
        <f t="shared" ca="1" si="201"/>
        <v>15</v>
      </c>
      <c r="CH100">
        <f t="shared" ca="1" si="201"/>
        <v>16</v>
      </c>
    </row>
    <row r="101" spans="1:86" x14ac:dyDescent="0.25">
      <c r="A101" s="3">
        <f t="shared" ca="1" si="192"/>
        <v>5</v>
      </c>
      <c r="B101" s="4">
        <f t="shared" ca="1" si="193"/>
        <v>2984</v>
      </c>
      <c r="C101" s="5">
        <v>6</v>
      </c>
      <c r="D101">
        <f ca="1">IFERROR(MIN(RANDBETWEEN(0,D94-SUM(D97:D100)),ROUNDUP(D94*2/$C$93,0)),0)</f>
        <v>0</v>
      </c>
      <c r="E101">
        <f t="shared" ref="E101:BP101" ca="1" si="202">IFERROR(MIN(RANDBETWEEN(0,E94-SUM(E97:E100)),ROUNDUP(E94*2/$C$93,0)),0)</f>
        <v>0</v>
      </c>
      <c r="F101">
        <f t="shared" ca="1" si="202"/>
        <v>0</v>
      </c>
      <c r="G101">
        <f t="shared" ca="1" si="202"/>
        <v>0</v>
      </c>
      <c r="H101">
        <f t="shared" ca="1" si="202"/>
        <v>0</v>
      </c>
      <c r="I101">
        <f t="shared" ca="1" si="202"/>
        <v>2</v>
      </c>
      <c r="J101">
        <f t="shared" ca="1" si="202"/>
        <v>2</v>
      </c>
      <c r="K101">
        <f t="shared" ca="1" si="202"/>
        <v>0</v>
      </c>
      <c r="L101">
        <f t="shared" ca="1" si="202"/>
        <v>2</v>
      </c>
      <c r="M101">
        <f t="shared" ca="1" si="202"/>
        <v>0</v>
      </c>
      <c r="N101">
        <f t="shared" ca="1" si="202"/>
        <v>1</v>
      </c>
      <c r="O101">
        <f t="shared" ca="1" si="202"/>
        <v>3</v>
      </c>
      <c r="P101">
        <f t="shared" ca="1" si="202"/>
        <v>0</v>
      </c>
      <c r="Q101">
        <f t="shared" ca="1" si="202"/>
        <v>1</v>
      </c>
      <c r="R101">
        <f t="shared" ca="1" si="202"/>
        <v>3</v>
      </c>
      <c r="S101">
        <f t="shared" ca="1" si="202"/>
        <v>1</v>
      </c>
      <c r="T101">
        <f t="shared" ca="1" si="202"/>
        <v>2</v>
      </c>
      <c r="U101">
        <f t="shared" ca="1" si="202"/>
        <v>0</v>
      </c>
      <c r="V101">
        <f t="shared" ca="1" si="202"/>
        <v>2</v>
      </c>
      <c r="W101">
        <f t="shared" ca="1" si="202"/>
        <v>4</v>
      </c>
      <c r="X101">
        <f t="shared" ca="1" si="202"/>
        <v>4</v>
      </c>
      <c r="Y101">
        <f t="shared" ca="1" si="202"/>
        <v>0</v>
      </c>
      <c r="Z101">
        <f t="shared" ca="1" si="202"/>
        <v>2</v>
      </c>
      <c r="AA101">
        <f t="shared" ca="1" si="202"/>
        <v>4</v>
      </c>
      <c r="AB101">
        <f t="shared" ca="1" si="202"/>
        <v>4</v>
      </c>
      <c r="AC101">
        <f t="shared" ca="1" si="202"/>
        <v>2</v>
      </c>
      <c r="AD101">
        <f t="shared" ca="1" si="202"/>
        <v>4</v>
      </c>
      <c r="AE101">
        <f t="shared" ca="1" si="202"/>
        <v>6</v>
      </c>
      <c r="AF101">
        <f t="shared" ca="1" si="202"/>
        <v>3</v>
      </c>
      <c r="AG101">
        <f t="shared" ca="1" si="202"/>
        <v>4</v>
      </c>
      <c r="AH101">
        <f t="shared" ca="1" si="202"/>
        <v>6</v>
      </c>
      <c r="AI101">
        <f t="shared" ca="1" si="202"/>
        <v>0</v>
      </c>
      <c r="AJ101">
        <f t="shared" ca="1" si="202"/>
        <v>3</v>
      </c>
      <c r="AK101">
        <f t="shared" ca="1" si="202"/>
        <v>7</v>
      </c>
      <c r="AL101">
        <f t="shared" ca="1" si="202"/>
        <v>3</v>
      </c>
      <c r="AM101">
        <f t="shared" ca="1" si="202"/>
        <v>1</v>
      </c>
      <c r="AN101">
        <f t="shared" ca="1" si="202"/>
        <v>7</v>
      </c>
      <c r="AO101">
        <f t="shared" ca="1" si="202"/>
        <v>7</v>
      </c>
      <c r="AP101">
        <f t="shared" ca="1" si="202"/>
        <v>8</v>
      </c>
      <c r="AQ101">
        <f t="shared" ca="1" si="202"/>
        <v>5</v>
      </c>
      <c r="AR101">
        <f t="shared" ca="1" si="202"/>
        <v>0</v>
      </c>
      <c r="AS101">
        <f t="shared" ca="1" si="202"/>
        <v>4</v>
      </c>
      <c r="AT101">
        <f t="shared" ca="1" si="202"/>
        <v>3</v>
      </c>
      <c r="AU101">
        <f t="shared" ca="1" si="202"/>
        <v>8</v>
      </c>
      <c r="AV101">
        <f t="shared" ca="1" si="202"/>
        <v>9</v>
      </c>
      <c r="AW101">
        <f t="shared" ca="1" si="202"/>
        <v>8</v>
      </c>
      <c r="AX101">
        <f t="shared" ca="1" si="202"/>
        <v>9</v>
      </c>
      <c r="AY101">
        <f t="shared" ca="1" si="202"/>
        <v>9</v>
      </c>
      <c r="AZ101">
        <f t="shared" ca="1" si="202"/>
        <v>9</v>
      </c>
      <c r="BA101">
        <f t="shared" ca="1" si="202"/>
        <v>4</v>
      </c>
      <c r="BB101">
        <f t="shared" ca="1" si="202"/>
        <v>1</v>
      </c>
      <c r="BC101">
        <f t="shared" ca="1" si="202"/>
        <v>8</v>
      </c>
      <c r="BD101">
        <f t="shared" ca="1" si="202"/>
        <v>10</v>
      </c>
      <c r="BE101">
        <f t="shared" ca="1" si="202"/>
        <v>10</v>
      </c>
      <c r="BF101">
        <f t="shared" ca="1" si="202"/>
        <v>10</v>
      </c>
      <c r="BG101">
        <f t="shared" ca="1" si="202"/>
        <v>11</v>
      </c>
      <c r="BH101">
        <f t="shared" ca="1" si="202"/>
        <v>11</v>
      </c>
      <c r="BI101">
        <f t="shared" ca="1" si="202"/>
        <v>11</v>
      </c>
      <c r="BJ101">
        <f t="shared" ca="1" si="202"/>
        <v>7</v>
      </c>
      <c r="BK101">
        <f t="shared" ca="1" si="202"/>
        <v>9</v>
      </c>
      <c r="BL101">
        <f t="shared" ca="1" si="202"/>
        <v>8</v>
      </c>
      <c r="BM101">
        <f t="shared" ca="1" si="202"/>
        <v>9</v>
      </c>
      <c r="BN101">
        <f t="shared" ca="1" si="202"/>
        <v>8</v>
      </c>
      <c r="BO101">
        <f t="shared" ca="1" si="202"/>
        <v>10</v>
      </c>
      <c r="BP101">
        <f t="shared" ca="1" si="202"/>
        <v>12</v>
      </c>
      <c r="BQ101">
        <f t="shared" ref="BQ101:CH101" ca="1" si="203">IFERROR(MIN(RANDBETWEEN(0,BQ94-SUM(BQ97:BQ100)),ROUNDUP(BQ94*2/$C$93,0)),0)</f>
        <v>12</v>
      </c>
      <c r="BR101">
        <f t="shared" ca="1" si="203"/>
        <v>0</v>
      </c>
      <c r="BS101">
        <f t="shared" ca="1" si="203"/>
        <v>8</v>
      </c>
      <c r="BT101">
        <f t="shared" ca="1" si="203"/>
        <v>0</v>
      </c>
      <c r="BU101">
        <f t="shared" ca="1" si="203"/>
        <v>13</v>
      </c>
      <c r="BV101">
        <f t="shared" ca="1" si="203"/>
        <v>5</v>
      </c>
      <c r="BW101">
        <f t="shared" ca="1" si="203"/>
        <v>1</v>
      </c>
      <c r="BX101">
        <f t="shared" ca="1" si="203"/>
        <v>14</v>
      </c>
      <c r="BY101">
        <f t="shared" ca="1" si="203"/>
        <v>12</v>
      </c>
      <c r="BZ101">
        <f t="shared" ca="1" si="203"/>
        <v>8</v>
      </c>
      <c r="CA101">
        <f t="shared" ca="1" si="203"/>
        <v>8</v>
      </c>
      <c r="CB101">
        <f t="shared" ca="1" si="203"/>
        <v>11</v>
      </c>
      <c r="CC101">
        <f t="shared" ca="1" si="203"/>
        <v>15</v>
      </c>
      <c r="CD101">
        <f t="shared" ca="1" si="203"/>
        <v>6</v>
      </c>
      <c r="CE101">
        <f t="shared" ca="1" si="203"/>
        <v>15</v>
      </c>
      <c r="CF101">
        <f t="shared" ca="1" si="203"/>
        <v>15</v>
      </c>
      <c r="CG101">
        <f t="shared" ca="1" si="203"/>
        <v>9</v>
      </c>
      <c r="CH101">
        <f t="shared" ca="1" si="203"/>
        <v>16</v>
      </c>
    </row>
    <row r="102" spans="1:86" x14ac:dyDescent="0.25">
      <c r="A102" s="3">
        <f t="shared" ca="1" si="192"/>
        <v>9</v>
      </c>
      <c r="B102" s="4">
        <f t="shared" ca="1" si="193"/>
        <v>45067</v>
      </c>
      <c r="C102" s="5">
        <v>7</v>
      </c>
      <c r="D102">
        <f ca="1">IFERROR(MIN(RANDBETWEEN(0,D94-SUM(D97:D101)),ROUNDUP(D94*2/$C$93,0)),0)</f>
        <v>0</v>
      </c>
      <c r="E102">
        <f t="shared" ref="E102:BP102" ca="1" si="204">IFERROR(MIN(RANDBETWEEN(0,E94-SUM(E97:E101)),ROUNDUP(E94*2/$C$93,0)),0)</f>
        <v>0</v>
      </c>
      <c r="F102">
        <f t="shared" ca="1" si="204"/>
        <v>0</v>
      </c>
      <c r="G102">
        <f t="shared" ca="1" si="204"/>
        <v>1</v>
      </c>
      <c r="H102">
        <f t="shared" ca="1" si="204"/>
        <v>0</v>
      </c>
      <c r="I102">
        <f t="shared" ca="1" si="204"/>
        <v>1</v>
      </c>
      <c r="J102">
        <f t="shared" ca="1" si="204"/>
        <v>0</v>
      </c>
      <c r="K102">
        <f t="shared" ca="1" si="204"/>
        <v>0</v>
      </c>
      <c r="L102">
        <f t="shared" ca="1" si="204"/>
        <v>0</v>
      </c>
      <c r="M102">
        <f t="shared" ca="1" si="204"/>
        <v>1</v>
      </c>
      <c r="N102">
        <f t="shared" ca="1" si="204"/>
        <v>1</v>
      </c>
      <c r="O102">
        <f t="shared" ca="1" si="204"/>
        <v>2</v>
      </c>
      <c r="P102">
        <f t="shared" ca="1" si="204"/>
        <v>1</v>
      </c>
      <c r="Q102">
        <f t="shared" ca="1" si="204"/>
        <v>1</v>
      </c>
      <c r="R102">
        <f t="shared" ca="1" si="204"/>
        <v>1</v>
      </c>
      <c r="S102">
        <f t="shared" ca="1" si="204"/>
        <v>0</v>
      </c>
      <c r="T102">
        <f t="shared" ca="1" si="204"/>
        <v>1</v>
      </c>
      <c r="U102">
        <f t="shared" ca="1" si="204"/>
        <v>3</v>
      </c>
      <c r="V102">
        <f t="shared" ca="1" si="204"/>
        <v>1</v>
      </c>
      <c r="W102">
        <f t="shared" ca="1" si="204"/>
        <v>1</v>
      </c>
      <c r="X102">
        <f t="shared" ca="1" si="204"/>
        <v>3</v>
      </c>
      <c r="Y102">
        <f t="shared" ca="1" si="204"/>
        <v>4</v>
      </c>
      <c r="Z102">
        <f t="shared" ca="1" si="204"/>
        <v>1</v>
      </c>
      <c r="AA102">
        <f t="shared" ca="1" si="204"/>
        <v>1</v>
      </c>
      <c r="AB102">
        <f t="shared" ca="1" si="204"/>
        <v>3</v>
      </c>
      <c r="AC102">
        <f t="shared" ca="1" si="204"/>
        <v>5</v>
      </c>
      <c r="AD102">
        <f t="shared" ca="1" si="204"/>
        <v>1</v>
      </c>
      <c r="AE102">
        <f t="shared" ca="1" si="204"/>
        <v>4</v>
      </c>
      <c r="AF102">
        <f t="shared" ca="1" si="204"/>
        <v>0</v>
      </c>
      <c r="AG102">
        <f t="shared" ca="1" si="204"/>
        <v>1</v>
      </c>
      <c r="AH102">
        <f t="shared" ca="1" si="204"/>
        <v>0</v>
      </c>
      <c r="AI102">
        <f t="shared" ca="1" si="204"/>
        <v>6</v>
      </c>
      <c r="AJ102">
        <f t="shared" ca="1" si="204"/>
        <v>5</v>
      </c>
      <c r="AK102">
        <f t="shared" ca="1" si="204"/>
        <v>3</v>
      </c>
      <c r="AL102">
        <f t="shared" ca="1" si="204"/>
        <v>2</v>
      </c>
      <c r="AM102">
        <f t="shared" ca="1" si="204"/>
        <v>7</v>
      </c>
      <c r="AN102">
        <f t="shared" ca="1" si="204"/>
        <v>1</v>
      </c>
      <c r="AO102">
        <f t="shared" ca="1" si="204"/>
        <v>7</v>
      </c>
      <c r="AP102">
        <f t="shared" ca="1" si="204"/>
        <v>3</v>
      </c>
      <c r="AQ102">
        <f t="shared" ca="1" si="204"/>
        <v>0</v>
      </c>
      <c r="AR102">
        <f t="shared" ca="1" si="204"/>
        <v>4</v>
      </c>
      <c r="AS102">
        <f t="shared" ca="1" si="204"/>
        <v>0</v>
      </c>
      <c r="AT102">
        <f t="shared" ca="1" si="204"/>
        <v>5</v>
      </c>
      <c r="AU102">
        <f t="shared" ca="1" si="204"/>
        <v>8</v>
      </c>
      <c r="AV102">
        <f t="shared" ca="1" si="204"/>
        <v>3</v>
      </c>
      <c r="AW102">
        <f t="shared" ca="1" si="204"/>
        <v>0</v>
      </c>
      <c r="AX102">
        <f t="shared" ca="1" si="204"/>
        <v>0</v>
      </c>
      <c r="AY102">
        <f t="shared" ca="1" si="204"/>
        <v>3</v>
      </c>
      <c r="AZ102">
        <f t="shared" ca="1" si="204"/>
        <v>7</v>
      </c>
      <c r="BA102">
        <f t="shared" ca="1" si="204"/>
        <v>10</v>
      </c>
      <c r="BB102">
        <f t="shared" ca="1" si="204"/>
        <v>10</v>
      </c>
      <c r="BC102">
        <f t="shared" ca="1" si="204"/>
        <v>3</v>
      </c>
      <c r="BD102">
        <f t="shared" ca="1" si="204"/>
        <v>3</v>
      </c>
      <c r="BE102">
        <f t="shared" ca="1" si="204"/>
        <v>1</v>
      </c>
      <c r="BF102">
        <f t="shared" ca="1" si="204"/>
        <v>2</v>
      </c>
      <c r="BG102">
        <f t="shared" ca="1" si="204"/>
        <v>2</v>
      </c>
      <c r="BH102">
        <f t="shared" ca="1" si="204"/>
        <v>7</v>
      </c>
      <c r="BI102">
        <f t="shared" ca="1" si="204"/>
        <v>2</v>
      </c>
      <c r="BJ102">
        <f t="shared" ca="1" si="204"/>
        <v>6</v>
      </c>
      <c r="BK102">
        <f t="shared" ca="1" si="204"/>
        <v>4</v>
      </c>
      <c r="BL102">
        <f t="shared" ca="1" si="204"/>
        <v>2</v>
      </c>
      <c r="BM102">
        <f t="shared" ca="1" si="204"/>
        <v>1</v>
      </c>
      <c r="BN102">
        <f t="shared" ca="1" si="204"/>
        <v>4</v>
      </c>
      <c r="BO102">
        <f t="shared" ca="1" si="204"/>
        <v>5</v>
      </c>
      <c r="BP102">
        <f t="shared" ca="1" si="204"/>
        <v>8</v>
      </c>
      <c r="BQ102">
        <f t="shared" ref="BQ102:CH102" ca="1" si="205">IFERROR(MIN(RANDBETWEEN(0,BQ94-SUM(BQ97:BQ101)),ROUNDUP(BQ94*2/$C$93,0)),0)</f>
        <v>4</v>
      </c>
      <c r="BR102">
        <f t="shared" ca="1" si="205"/>
        <v>13</v>
      </c>
      <c r="BS102">
        <f t="shared" ca="1" si="205"/>
        <v>5</v>
      </c>
      <c r="BT102">
        <f t="shared" ca="1" si="205"/>
        <v>6</v>
      </c>
      <c r="BU102">
        <f t="shared" ca="1" si="205"/>
        <v>2</v>
      </c>
      <c r="BV102">
        <f t="shared" ca="1" si="205"/>
        <v>1</v>
      </c>
      <c r="BW102">
        <f t="shared" ca="1" si="205"/>
        <v>14</v>
      </c>
      <c r="BX102">
        <f t="shared" ca="1" si="205"/>
        <v>14</v>
      </c>
      <c r="BY102">
        <f t="shared" ca="1" si="205"/>
        <v>0</v>
      </c>
      <c r="BZ102">
        <f t="shared" ca="1" si="205"/>
        <v>14</v>
      </c>
      <c r="CA102">
        <f t="shared" ca="1" si="205"/>
        <v>4</v>
      </c>
      <c r="CB102">
        <f t="shared" ca="1" si="205"/>
        <v>6</v>
      </c>
      <c r="CC102">
        <f t="shared" ca="1" si="205"/>
        <v>6</v>
      </c>
      <c r="CD102">
        <f t="shared" ca="1" si="205"/>
        <v>15</v>
      </c>
      <c r="CE102">
        <f t="shared" ca="1" si="205"/>
        <v>6</v>
      </c>
      <c r="CF102">
        <f t="shared" ca="1" si="205"/>
        <v>2</v>
      </c>
      <c r="CG102">
        <f t="shared" ca="1" si="205"/>
        <v>5</v>
      </c>
      <c r="CH102">
        <f t="shared" ca="1" si="205"/>
        <v>2</v>
      </c>
    </row>
    <row r="103" spans="1:86" x14ac:dyDescent="0.25">
      <c r="A103" s="3">
        <f t="shared" ca="1" si="192"/>
        <v>8</v>
      </c>
      <c r="B103" s="4">
        <f t="shared" ca="1" si="193"/>
        <v>73761</v>
      </c>
      <c r="C103" s="5">
        <v>8</v>
      </c>
      <c r="D103">
        <f ca="1">IFERROR(MIN(RANDBETWEEN(0,D94-SUM(D97:D102)),ROUNDUP(D94*2/$C$93,0)),0)</f>
        <v>0</v>
      </c>
      <c r="E103">
        <f t="shared" ref="E103:BP103" ca="1" si="206">IFERROR(MIN(RANDBETWEEN(0,E94-SUM(E97:E102)),ROUNDUP(E94*2/$C$93,0)),0)</f>
        <v>0</v>
      </c>
      <c r="F103">
        <f t="shared" ca="1" si="206"/>
        <v>1</v>
      </c>
      <c r="G103">
        <f t="shared" ca="1" si="206"/>
        <v>0</v>
      </c>
      <c r="H103">
        <f t="shared" ca="1" si="206"/>
        <v>1</v>
      </c>
      <c r="I103">
        <f t="shared" ca="1" si="206"/>
        <v>0</v>
      </c>
      <c r="J103">
        <f t="shared" ca="1" si="206"/>
        <v>0</v>
      </c>
      <c r="K103">
        <f t="shared" ca="1" si="206"/>
        <v>1</v>
      </c>
      <c r="L103">
        <f t="shared" ca="1" si="206"/>
        <v>0</v>
      </c>
      <c r="M103">
        <f t="shared" ca="1" si="206"/>
        <v>0</v>
      </c>
      <c r="N103">
        <f t="shared" ca="1" si="206"/>
        <v>0</v>
      </c>
      <c r="O103">
        <f t="shared" ca="1" si="206"/>
        <v>0</v>
      </c>
      <c r="P103">
        <f t="shared" ca="1" si="206"/>
        <v>0</v>
      </c>
      <c r="Q103">
        <f t="shared" ca="1" si="206"/>
        <v>0</v>
      </c>
      <c r="R103">
        <f t="shared" ca="1" si="206"/>
        <v>2</v>
      </c>
      <c r="S103">
        <f t="shared" ca="1" si="206"/>
        <v>1</v>
      </c>
      <c r="T103">
        <f t="shared" ca="1" si="206"/>
        <v>0</v>
      </c>
      <c r="U103">
        <f t="shared" ca="1" si="206"/>
        <v>0</v>
      </c>
      <c r="V103">
        <f t="shared" ca="1" si="206"/>
        <v>0</v>
      </c>
      <c r="W103">
        <f t="shared" ca="1" si="206"/>
        <v>2</v>
      </c>
      <c r="X103">
        <f t="shared" ca="1" si="206"/>
        <v>4</v>
      </c>
      <c r="Y103">
        <f t="shared" ca="1" si="206"/>
        <v>3</v>
      </c>
      <c r="Z103">
        <f t="shared" ca="1" si="206"/>
        <v>1</v>
      </c>
      <c r="AA103">
        <f t="shared" ca="1" si="206"/>
        <v>5</v>
      </c>
      <c r="AB103">
        <f t="shared" ca="1" si="206"/>
        <v>0</v>
      </c>
      <c r="AC103">
        <f t="shared" ca="1" si="206"/>
        <v>3</v>
      </c>
      <c r="AD103">
        <f t="shared" ca="1" si="206"/>
        <v>1</v>
      </c>
      <c r="AE103">
        <f t="shared" ca="1" si="206"/>
        <v>0</v>
      </c>
      <c r="AF103">
        <f t="shared" ca="1" si="206"/>
        <v>0</v>
      </c>
      <c r="AG103">
        <f t="shared" ca="1" si="206"/>
        <v>3</v>
      </c>
      <c r="AH103">
        <f t="shared" ca="1" si="206"/>
        <v>3</v>
      </c>
      <c r="AI103">
        <f t="shared" ca="1" si="206"/>
        <v>6</v>
      </c>
      <c r="AJ103">
        <f t="shared" ca="1" si="206"/>
        <v>0</v>
      </c>
      <c r="AK103">
        <f t="shared" ca="1" si="206"/>
        <v>7</v>
      </c>
      <c r="AL103">
        <f t="shared" ca="1" si="206"/>
        <v>1</v>
      </c>
      <c r="AM103">
        <f t="shared" ca="1" si="206"/>
        <v>3</v>
      </c>
      <c r="AN103">
        <f t="shared" ca="1" si="206"/>
        <v>1</v>
      </c>
      <c r="AO103">
        <f t="shared" ca="1" si="206"/>
        <v>0</v>
      </c>
      <c r="AP103">
        <f t="shared" ca="1" si="206"/>
        <v>8</v>
      </c>
      <c r="AQ103">
        <f t="shared" ca="1" si="206"/>
        <v>0</v>
      </c>
      <c r="AR103">
        <f t="shared" ca="1" si="206"/>
        <v>3</v>
      </c>
      <c r="AS103">
        <f t="shared" ca="1" si="206"/>
        <v>3</v>
      </c>
      <c r="AT103">
        <f t="shared" ca="1" si="206"/>
        <v>0</v>
      </c>
      <c r="AU103">
        <f t="shared" ca="1" si="206"/>
        <v>1</v>
      </c>
      <c r="AV103">
        <f t="shared" ca="1" si="206"/>
        <v>6</v>
      </c>
      <c r="AW103">
        <f t="shared" ca="1" si="206"/>
        <v>4</v>
      </c>
      <c r="AX103">
        <f t="shared" ca="1" si="206"/>
        <v>3</v>
      </c>
      <c r="AY103">
        <f t="shared" ca="1" si="206"/>
        <v>5</v>
      </c>
      <c r="AZ103">
        <f t="shared" ca="1" si="206"/>
        <v>1</v>
      </c>
      <c r="BA103">
        <f t="shared" ca="1" si="206"/>
        <v>8</v>
      </c>
      <c r="BB103">
        <f t="shared" ca="1" si="206"/>
        <v>3</v>
      </c>
      <c r="BC103">
        <f t="shared" ca="1" si="206"/>
        <v>1</v>
      </c>
      <c r="BD103">
        <f t="shared" ca="1" si="206"/>
        <v>3</v>
      </c>
      <c r="BE103">
        <f t="shared" ca="1" si="206"/>
        <v>2</v>
      </c>
      <c r="BF103">
        <f t="shared" ca="1" si="206"/>
        <v>9</v>
      </c>
      <c r="BG103">
        <f t="shared" ca="1" si="206"/>
        <v>0</v>
      </c>
      <c r="BH103">
        <f t="shared" ca="1" si="206"/>
        <v>9</v>
      </c>
      <c r="BI103">
        <f t="shared" ca="1" si="206"/>
        <v>5</v>
      </c>
      <c r="BJ103">
        <f t="shared" ca="1" si="206"/>
        <v>2</v>
      </c>
      <c r="BK103">
        <f t="shared" ca="1" si="206"/>
        <v>7</v>
      </c>
      <c r="BL103">
        <f t="shared" ca="1" si="206"/>
        <v>1</v>
      </c>
      <c r="BM103">
        <f t="shared" ca="1" si="206"/>
        <v>1</v>
      </c>
      <c r="BN103">
        <f t="shared" ca="1" si="206"/>
        <v>1</v>
      </c>
      <c r="BO103">
        <f t="shared" ca="1" si="206"/>
        <v>0</v>
      </c>
      <c r="BP103">
        <f t="shared" ca="1" si="206"/>
        <v>3</v>
      </c>
      <c r="BQ103">
        <f t="shared" ref="BQ103:CH103" ca="1" si="207">IFERROR(MIN(RANDBETWEEN(0,BQ94-SUM(BQ97:BQ102)),ROUNDUP(BQ94*2/$C$93,0)),0)</f>
        <v>4</v>
      </c>
      <c r="BR103">
        <f t="shared" ca="1" si="207"/>
        <v>13</v>
      </c>
      <c r="BS103">
        <f t="shared" ca="1" si="207"/>
        <v>3</v>
      </c>
      <c r="BT103">
        <f t="shared" ca="1" si="207"/>
        <v>0</v>
      </c>
      <c r="BU103">
        <f t="shared" ca="1" si="207"/>
        <v>0</v>
      </c>
      <c r="BV103">
        <f t="shared" ca="1" si="207"/>
        <v>0</v>
      </c>
      <c r="BW103">
        <f t="shared" ca="1" si="207"/>
        <v>10</v>
      </c>
      <c r="BX103">
        <f t="shared" ca="1" si="207"/>
        <v>5</v>
      </c>
      <c r="BY103">
        <f t="shared" ca="1" si="207"/>
        <v>6</v>
      </c>
      <c r="BZ103">
        <f t="shared" ca="1" si="207"/>
        <v>0</v>
      </c>
      <c r="CA103">
        <f t="shared" ca="1" si="207"/>
        <v>1</v>
      </c>
      <c r="CB103">
        <f t="shared" ca="1" si="207"/>
        <v>3</v>
      </c>
      <c r="CC103">
        <f t="shared" ca="1" si="207"/>
        <v>1</v>
      </c>
      <c r="CD103">
        <f t="shared" ca="1" si="207"/>
        <v>3</v>
      </c>
      <c r="CE103">
        <f t="shared" ca="1" si="207"/>
        <v>9</v>
      </c>
      <c r="CF103">
        <f t="shared" ca="1" si="207"/>
        <v>7</v>
      </c>
      <c r="CG103">
        <f t="shared" ca="1" si="207"/>
        <v>1</v>
      </c>
      <c r="CH103">
        <f t="shared" ca="1" si="207"/>
        <v>1</v>
      </c>
    </row>
    <row r="104" spans="1:86" x14ac:dyDescent="0.25">
      <c r="A104" s="3">
        <f t="shared" ca="1" si="192"/>
        <v>2</v>
      </c>
      <c r="B104" s="4">
        <f t="shared" ca="1" si="193"/>
        <v>61963</v>
      </c>
      <c r="C104" s="5">
        <v>9</v>
      </c>
      <c r="D104">
        <f ca="1">IFERROR(MIN(RANDBETWEEN(0,D94-SUM(D97:D103)),ROUNDUP(D94*2/$C$93,0)),0)</f>
        <v>0</v>
      </c>
      <c r="E104">
        <f t="shared" ref="E104:BP104" ca="1" si="208">IFERROR(MIN(RANDBETWEEN(0,E94-SUM(E97:E103)),ROUNDUP(E94*2/$C$93,0)),0)</f>
        <v>0</v>
      </c>
      <c r="F104">
        <f t="shared" ca="1" si="208"/>
        <v>0</v>
      </c>
      <c r="G104">
        <f t="shared" ca="1" si="208"/>
        <v>1</v>
      </c>
      <c r="H104">
        <f t="shared" ca="1" si="208"/>
        <v>0</v>
      </c>
      <c r="I104">
        <f t="shared" ca="1" si="208"/>
        <v>0</v>
      </c>
      <c r="J104">
        <f t="shared" ca="1" si="208"/>
        <v>0</v>
      </c>
      <c r="K104">
        <f t="shared" ca="1" si="208"/>
        <v>0</v>
      </c>
      <c r="L104">
        <f t="shared" ca="1" si="208"/>
        <v>0</v>
      </c>
      <c r="M104">
        <f t="shared" ca="1" si="208"/>
        <v>0</v>
      </c>
      <c r="N104">
        <f t="shared" ca="1" si="208"/>
        <v>0</v>
      </c>
      <c r="O104">
        <f t="shared" ca="1" si="208"/>
        <v>0</v>
      </c>
      <c r="P104">
        <f t="shared" ca="1" si="208"/>
        <v>0</v>
      </c>
      <c r="Q104">
        <f t="shared" ca="1" si="208"/>
        <v>0</v>
      </c>
      <c r="R104">
        <f t="shared" ca="1" si="208"/>
        <v>0</v>
      </c>
      <c r="S104">
        <f t="shared" ca="1" si="208"/>
        <v>2</v>
      </c>
      <c r="T104">
        <f t="shared" ca="1" si="208"/>
        <v>0</v>
      </c>
      <c r="U104">
        <f t="shared" ca="1" si="208"/>
        <v>0</v>
      </c>
      <c r="V104">
        <f t="shared" ca="1" si="208"/>
        <v>0</v>
      </c>
      <c r="W104">
        <f t="shared" ca="1" si="208"/>
        <v>1</v>
      </c>
      <c r="X104">
        <f t="shared" ca="1" si="208"/>
        <v>1</v>
      </c>
      <c r="Y104">
        <f t="shared" ca="1" si="208"/>
        <v>0</v>
      </c>
      <c r="Z104">
        <f t="shared" ca="1" si="208"/>
        <v>0</v>
      </c>
      <c r="AA104">
        <f t="shared" ca="1" si="208"/>
        <v>0</v>
      </c>
      <c r="AB104">
        <f t="shared" ca="1" si="208"/>
        <v>3</v>
      </c>
      <c r="AC104">
        <f t="shared" ca="1" si="208"/>
        <v>2</v>
      </c>
      <c r="AD104">
        <f t="shared" ca="1" si="208"/>
        <v>1</v>
      </c>
      <c r="AE104">
        <f t="shared" ca="1" si="208"/>
        <v>0</v>
      </c>
      <c r="AF104">
        <f t="shared" ca="1" si="208"/>
        <v>2</v>
      </c>
      <c r="AG104">
        <f t="shared" ca="1" si="208"/>
        <v>3</v>
      </c>
      <c r="AH104">
        <f t="shared" ca="1" si="208"/>
        <v>0</v>
      </c>
      <c r="AI104">
        <f t="shared" ca="1" si="208"/>
        <v>1</v>
      </c>
      <c r="AJ104">
        <f t="shared" ca="1" si="208"/>
        <v>0</v>
      </c>
      <c r="AK104">
        <f t="shared" ca="1" si="208"/>
        <v>0</v>
      </c>
      <c r="AL104">
        <f t="shared" ca="1" si="208"/>
        <v>1</v>
      </c>
      <c r="AM104">
        <f t="shared" ca="1" si="208"/>
        <v>1</v>
      </c>
      <c r="AN104">
        <f t="shared" ca="1" si="208"/>
        <v>0</v>
      </c>
      <c r="AO104">
        <f t="shared" ca="1" si="208"/>
        <v>0</v>
      </c>
      <c r="AP104">
        <f t="shared" ca="1" si="208"/>
        <v>4</v>
      </c>
      <c r="AQ104">
        <f t="shared" ca="1" si="208"/>
        <v>0</v>
      </c>
      <c r="AR104">
        <f t="shared" ca="1" si="208"/>
        <v>0</v>
      </c>
      <c r="AS104">
        <f t="shared" ca="1" si="208"/>
        <v>0</v>
      </c>
      <c r="AT104">
        <f t="shared" ca="1" si="208"/>
        <v>1</v>
      </c>
      <c r="AU104">
        <f t="shared" ca="1" si="208"/>
        <v>1</v>
      </c>
      <c r="AV104">
        <f t="shared" ca="1" si="208"/>
        <v>0</v>
      </c>
      <c r="AW104">
        <f t="shared" ca="1" si="208"/>
        <v>1</v>
      </c>
      <c r="AX104">
        <f t="shared" ca="1" si="208"/>
        <v>5</v>
      </c>
      <c r="AY104">
        <f t="shared" ca="1" si="208"/>
        <v>3</v>
      </c>
      <c r="AZ104">
        <f t="shared" ca="1" si="208"/>
        <v>0</v>
      </c>
      <c r="BA104">
        <f t="shared" ca="1" si="208"/>
        <v>0</v>
      </c>
      <c r="BB104">
        <f t="shared" ca="1" si="208"/>
        <v>1</v>
      </c>
      <c r="BC104">
        <f t="shared" ca="1" si="208"/>
        <v>0</v>
      </c>
      <c r="BD104">
        <f t="shared" ca="1" si="208"/>
        <v>3</v>
      </c>
      <c r="BE104">
        <f t="shared" ca="1" si="208"/>
        <v>1</v>
      </c>
      <c r="BF104">
        <f t="shared" ca="1" si="208"/>
        <v>3</v>
      </c>
      <c r="BG104">
        <f t="shared" ca="1" si="208"/>
        <v>0</v>
      </c>
      <c r="BH104">
        <f t="shared" ca="1" si="208"/>
        <v>0</v>
      </c>
      <c r="BI104">
        <f t="shared" ca="1" si="208"/>
        <v>0</v>
      </c>
      <c r="BJ104">
        <f t="shared" ca="1" si="208"/>
        <v>0</v>
      </c>
      <c r="BK104">
        <f t="shared" ca="1" si="208"/>
        <v>3</v>
      </c>
      <c r="BL104">
        <f t="shared" ca="1" si="208"/>
        <v>3</v>
      </c>
      <c r="BM104">
        <f t="shared" ca="1" si="208"/>
        <v>2</v>
      </c>
      <c r="BN104">
        <f t="shared" ca="1" si="208"/>
        <v>0</v>
      </c>
      <c r="BO104">
        <f t="shared" ca="1" si="208"/>
        <v>0</v>
      </c>
      <c r="BP104">
        <f t="shared" ca="1" si="208"/>
        <v>0</v>
      </c>
      <c r="BQ104">
        <f t="shared" ref="BQ104:CH104" ca="1" si="209">IFERROR(MIN(RANDBETWEEN(0,BQ94-SUM(BQ97:BQ103)),ROUNDUP(BQ94*2/$C$93,0)),0)</f>
        <v>0</v>
      </c>
      <c r="BR104">
        <f t="shared" ca="1" si="209"/>
        <v>5</v>
      </c>
      <c r="BS104">
        <f t="shared" ca="1" si="209"/>
        <v>0</v>
      </c>
      <c r="BT104">
        <f t="shared" ca="1" si="209"/>
        <v>8</v>
      </c>
      <c r="BU104">
        <f t="shared" ca="1" si="209"/>
        <v>5</v>
      </c>
      <c r="BV104">
        <f t="shared" ca="1" si="209"/>
        <v>13</v>
      </c>
      <c r="BW104">
        <f t="shared" ca="1" si="209"/>
        <v>1</v>
      </c>
      <c r="BX104">
        <f t="shared" ca="1" si="209"/>
        <v>1</v>
      </c>
      <c r="BY104">
        <f t="shared" ca="1" si="209"/>
        <v>1</v>
      </c>
      <c r="BZ104">
        <f t="shared" ca="1" si="209"/>
        <v>0</v>
      </c>
      <c r="CA104">
        <f t="shared" ca="1" si="209"/>
        <v>7</v>
      </c>
      <c r="CB104">
        <f t="shared" ca="1" si="209"/>
        <v>0</v>
      </c>
      <c r="CC104">
        <f t="shared" ca="1" si="209"/>
        <v>1</v>
      </c>
      <c r="CD104">
        <f t="shared" ca="1" si="209"/>
        <v>4</v>
      </c>
      <c r="CE104">
        <f t="shared" ca="1" si="209"/>
        <v>0</v>
      </c>
      <c r="CF104">
        <f t="shared" ca="1" si="209"/>
        <v>0</v>
      </c>
      <c r="CG104">
        <f t="shared" ca="1" si="209"/>
        <v>0</v>
      </c>
      <c r="CH104">
        <f t="shared" ca="1" si="209"/>
        <v>0</v>
      </c>
    </row>
    <row r="105" spans="1:86" x14ac:dyDescent="0.25">
      <c r="A105" s="3">
        <f t="shared" ca="1" si="192"/>
        <v>4</v>
      </c>
      <c r="B105" s="4">
        <f t="shared" ca="1" si="193"/>
        <v>91349</v>
      </c>
      <c r="C105" s="5">
        <v>10</v>
      </c>
      <c r="D105">
        <f ca="1">IFERROR(MIN(RANDBETWEEN(0,D94-SUM(D97:D104)),ROUNDUP(D94*2/$C$93,0)),0)</f>
        <v>0</v>
      </c>
      <c r="E105">
        <f t="shared" ref="E105:BP105" ca="1" si="210">IFERROR(MIN(RANDBETWEEN(0,E94-SUM(E97:E104)),ROUNDUP(E94*2/$C$93,0)),0)</f>
        <v>0</v>
      </c>
      <c r="F105">
        <f t="shared" ca="1" si="210"/>
        <v>0</v>
      </c>
      <c r="G105">
        <f t="shared" ca="1" si="210"/>
        <v>0</v>
      </c>
      <c r="H105">
        <f t="shared" ca="1" si="210"/>
        <v>0</v>
      </c>
      <c r="I105">
        <f t="shared" ca="1" si="210"/>
        <v>0</v>
      </c>
      <c r="J105">
        <f t="shared" ca="1" si="210"/>
        <v>0</v>
      </c>
      <c r="K105">
        <f t="shared" ca="1" si="210"/>
        <v>0</v>
      </c>
      <c r="L105">
        <f t="shared" ca="1" si="210"/>
        <v>2</v>
      </c>
      <c r="M105">
        <f t="shared" ca="1" si="210"/>
        <v>1</v>
      </c>
      <c r="N105">
        <f t="shared" ca="1" si="210"/>
        <v>1</v>
      </c>
      <c r="O105">
        <f t="shared" ca="1" si="210"/>
        <v>0</v>
      </c>
      <c r="P105">
        <f t="shared" ca="1" si="210"/>
        <v>0</v>
      </c>
      <c r="Q105">
        <f t="shared" ca="1" si="210"/>
        <v>0</v>
      </c>
      <c r="R105">
        <f t="shared" ca="1" si="210"/>
        <v>0</v>
      </c>
      <c r="S105">
        <f t="shared" ca="1" si="210"/>
        <v>1</v>
      </c>
      <c r="T105">
        <f t="shared" ca="1" si="210"/>
        <v>0</v>
      </c>
      <c r="U105">
        <f t="shared" ca="1" si="210"/>
        <v>0</v>
      </c>
      <c r="V105">
        <f t="shared" ca="1" si="210"/>
        <v>0</v>
      </c>
      <c r="W105">
        <f t="shared" ca="1" si="210"/>
        <v>0</v>
      </c>
      <c r="X105">
        <f t="shared" ca="1" si="210"/>
        <v>1</v>
      </c>
      <c r="Y105">
        <f t="shared" ca="1" si="210"/>
        <v>0</v>
      </c>
      <c r="Z105">
        <f t="shared" ca="1" si="210"/>
        <v>0</v>
      </c>
      <c r="AA105">
        <f t="shared" ca="1" si="210"/>
        <v>0</v>
      </c>
      <c r="AB105">
        <f t="shared" ca="1" si="210"/>
        <v>0</v>
      </c>
      <c r="AC105">
        <f t="shared" ca="1" si="210"/>
        <v>0</v>
      </c>
      <c r="AD105">
        <f t="shared" ca="1" si="210"/>
        <v>0</v>
      </c>
      <c r="AE105">
        <f t="shared" ca="1" si="210"/>
        <v>0</v>
      </c>
      <c r="AF105">
        <f t="shared" ca="1" si="210"/>
        <v>1</v>
      </c>
      <c r="AG105">
        <f t="shared" ca="1" si="210"/>
        <v>0</v>
      </c>
      <c r="AH105">
        <f t="shared" ca="1" si="210"/>
        <v>2</v>
      </c>
      <c r="AI105">
        <f t="shared" ca="1" si="210"/>
        <v>0</v>
      </c>
      <c r="AJ105">
        <f t="shared" ca="1" si="210"/>
        <v>1</v>
      </c>
      <c r="AK105">
        <f t="shared" ca="1" si="210"/>
        <v>0</v>
      </c>
      <c r="AL105">
        <f t="shared" ca="1" si="210"/>
        <v>0</v>
      </c>
      <c r="AM105">
        <f t="shared" ca="1" si="210"/>
        <v>0</v>
      </c>
      <c r="AN105">
        <f t="shared" ca="1" si="210"/>
        <v>0</v>
      </c>
      <c r="AO105">
        <f t="shared" ca="1" si="210"/>
        <v>0</v>
      </c>
      <c r="AP105">
        <f t="shared" ca="1" si="210"/>
        <v>0</v>
      </c>
      <c r="AQ105">
        <f t="shared" ca="1" si="210"/>
        <v>3</v>
      </c>
      <c r="AR105">
        <f t="shared" ca="1" si="210"/>
        <v>2</v>
      </c>
      <c r="AS105">
        <f t="shared" ca="1" si="210"/>
        <v>0</v>
      </c>
      <c r="AT105">
        <f t="shared" ca="1" si="210"/>
        <v>2</v>
      </c>
      <c r="AU105">
        <f t="shared" ca="1" si="210"/>
        <v>0</v>
      </c>
      <c r="AV105">
        <f t="shared" ca="1" si="210"/>
        <v>0</v>
      </c>
      <c r="AW105">
        <f t="shared" ca="1" si="210"/>
        <v>0</v>
      </c>
      <c r="AX105">
        <f t="shared" ca="1" si="210"/>
        <v>1</v>
      </c>
      <c r="AY105">
        <f t="shared" ca="1" si="210"/>
        <v>1</v>
      </c>
      <c r="AZ105">
        <f t="shared" ca="1" si="210"/>
        <v>0</v>
      </c>
      <c r="BA105">
        <f t="shared" ca="1" si="210"/>
        <v>0</v>
      </c>
      <c r="BB105">
        <f t="shared" ca="1" si="210"/>
        <v>0</v>
      </c>
      <c r="BC105">
        <f t="shared" ca="1" si="210"/>
        <v>0</v>
      </c>
      <c r="BD105">
        <f t="shared" ca="1" si="210"/>
        <v>2</v>
      </c>
      <c r="BE105">
        <f t="shared" ca="1" si="210"/>
        <v>6</v>
      </c>
      <c r="BF105">
        <f t="shared" ca="1" si="210"/>
        <v>0</v>
      </c>
      <c r="BG105">
        <f t="shared" ca="1" si="210"/>
        <v>0</v>
      </c>
      <c r="BH105">
        <f t="shared" ca="1" si="210"/>
        <v>0</v>
      </c>
      <c r="BI105">
        <f t="shared" ca="1" si="210"/>
        <v>0</v>
      </c>
      <c r="BJ105">
        <f t="shared" ca="1" si="210"/>
        <v>0</v>
      </c>
      <c r="BK105">
        <f t="shared" ca="1" si="210"/>
        <v>0</v>
      </c>
      <c r="BL105">
        <f t="shared" ca="1" si="210"/>
        <v>6</v>
      </c>
      <c r="BM105">
        <f t="shared" ca="1" si="210"/>
        <v>1</v>
      </c>
      <c r="BN105">
        <f t="shared" ca="1" si="210"/>
        <v>2</v>
      </c>
      <c r="BO105">
        <f t="shared" ca="1" si="210"/>
        <v>0</v>
      </c>
      <c r="BP105">
        <f t="shared" ca="1" si="210"/>
        <v>0</v>
      </c>
      <c r="BQ105">
        <f t="shared" ref="BQ105:CH105" ca="1" si="211">IFERROR(MIN(RANDBETWEEN(0,BQ94-SUM(BQ97:BQ104)),ROUNDUP(BQ94*2/$C$93,0)),0)</f>
        <v>1</v>
      </c>
      <c r="BR105">
        <f t="shared" ca="1" si="211"/>
        <v>0</v>
      </c>
      <c r="BS105">
        <f t="shared" ca="1" si="211"/>
        <v>0</v>
      </c>
      <c r="BT105">
        <f t="shared" ca="1" si="211"/>
        <v>5</v>
      </c>
      <c r="BU105">
        <f t="shared" ca="1" si="211"/>
        <v>0</v>
      </c>
      <c r="BV105">
        <f t="shared" ca="1" si="211"/>
        <v>5</v>
      </c>
      <c r="BW105">
        <f t="shared" ca="1" si="211"/>
        <v>1</v>
      </c>
      <c r="BX105">
        <f t="shared" ca="1" si="211"/>
        <v>0</v>
      </c>
      <c r="BY105">
        <f t="shared" ca="1" si="211"/>
        <v>5</v>
      </c>
      <c r="BZ105">
        <f t="shared" ca="1" si="211"/>
        <v>1</v>
      </c>
      <c r="CA105">
        <f t="shared" ca="1" si="211"/>
        <v>3</v>
      </c>
      <c r="CB105">
        <f t="shared" ca="1" si="211"/>
        <v>1</v>
      </c>
      <c r="CC105">
        <f t="shared" ca="1" si="211"/>
        <v>0</v>
      </c>
      <c r="CD105">
        <f t="shared" ca="1" si="211"/>
        <v>1</v>
      </c>
      <c r="CE105">
        <f t="shared" ca="1" si="211"/>
        <v>0</v>
      </c>
      <c r="CF105">
        <f t="shared" ca="1" si="211"/>
        <v>5</v>
      </c>
      <c r="CG105">
        <f t="shared" ca="1" si="211"/>
        <v>7</v>
      </c>
      <c r="CH105">
        <f t="shared" ca="1" si="211"/>
        <v>1</v>
      </c>
    </row>
    <row r="106" spans="1:86" x14ac:dyDescent="0.25">
      <c r="A106" s="3">
        <f t="shared" ca="1" si="192"/>
        <v>10</v>
      </c>
      <c r="B106" s="4">
        <f t="shared" ca="1" si="193"/>
        <v>51489</v>
      </c>
      <c r="C106" s="5">
        <v>11</v>
      </c>
      <c r="D106">
        <f ca="1">IFERROR(MIN(RANDBETWEEN(0,D94-SUM(D97:D105)),ROUNDUP(D94*2/$C$93,0)),0)</f>
        <v>0</v>
      </c>
      <c r="E106">
        <f t="shared" ref="E106:BP106" ca="1" si="212">IFERROR(MIN(RANDBETWEEN(0,E94-SUM(E97:E105)),ROUNDUP(E94*2/$C$93,0)),0)</f>
        <v>0</v>
      </c>
      <c r="F106">
        <f t="shared" ca="1" si="212"/>
        <v>0</v>
      </c>
      <c r="G106">
        <f t="shared" ca="1" si="212"/>
        <v>0</v>
      </c>
      <c r="H106">
        <f t="shared" ca="1" si="212"/>
        <v>0</v>
      </c>
      <c r="I106">
        <f t="shared" ca="1" si="212"/>
        <v>0</v>
      </c>
      <c r="J106">
        <f t="shared" ca="1" si="212"/>
        <v>0</v>
      </c>
      <c r="K106">
        <f t="shared" ca="1" si="212"/>
        <v>0</v>
      </c>
      <c r="L106">
        <f t="shared" ca="1" si="212"/>
        <v>0</v>
      </c>
      <c r="M106">
        <f t="shared" ca="1" si="212"/>
        <v>0</v>
      </c>
      <c r="N106">
        <f t="shared" ca="1" si="212"/>
        <v>0</v>
      </c>
      <c r="O106">
        <f t="shared" ca="1" si="212"/>
        <v>0</v>
      </c>
      <c r="P106">
        <f t="shared" ca="1" si="212"/>
        <v>0</v>
      </c>
      <c r="Q106">
        <f t="shared" ca="1" si="212"/>
        <v>0</v>
      </c>
      <c r="R106">
        <f t="shared" ca="1" si="212"/>
        <v>0</v>
      </c>
      <c r="S106">
        <f t="shared" ca="1" si="212"/>
        <v>0</v>
      </c>
      <c r="T106">
        <f t="shared" ca="1" si="212"/>
        <v>0</v>
      </c>
      <c r="U106">
        <f t="shared" ca="1" si="212"/>
        <v>0</v>
      </c>
      <c r="V106">
        <f t="shared" ca="1" si="212"/>
        <v>0</v>
      </c>
      <c r="W106">
        <f t="shared" ca="1" si="212"/>
        <v>0</v>
      </c>
      <c r="X106">
        <f t="shared" ca="1" si="212"/>
        <v>0</v>
      </c>
      <c r="Y106">
        <f t="shared" ca="1" si="212"/>
        <v>0</v>
      </c>
      <c r="Z106">
        <f t="shared" ca="1" si="212"/>
        <v>0</v>
      </c>
      <c r="AA106">
        <f t="shared" ca="1" si="212"/>
        <v>0</v>
      </c>
      <c r="AB106">
        <f t="shared" ca="1" si="212"/>
        <v>0</v>
      </c>
      <c r="AC106">
        <f t="shared" ca="1" si="212"/>
        <v>0</v>
      </c>
      <c r="AD106">
        <f t="shared" ca="1" si="212"/>
        <v>0</v>
      </c>
      <c r="AE106">
        <f t="shared" ca="1" si="212"/>
        <v>0</v>
      </c>
      <c r="AF106">
        <f t="shared" ca="1" si="212"/>
        <v>2</v>
      </c>
      <c r="AG106">
        <f t="shared" ca="1" si="212"/>
        <v>0</v>
      </c>
      <c r="AH106">
        <f t="shared" ca="1" si="212"/>
        <v>2</v>
      </c>
      <c r="AI106">
        <f t="shared" ca="1" si="212"/>
        <v>0</v>
      </c>
      <c r="AJ106">
        <f t="shared" ca="1" si="212"/>
        <v>0</v>
      </c>
      <c r="AK106">
        <f t="shared" ca="1" si="212"/>
        <v>0</v>
      </c>
      <c r="AL106">
        <f t="shared" ca="1" si="212"/>
        <v>0</v>
      </c>
      <c r="AM106">
        <f t="shared" ca="1" si="212"/>
        <v>0</v>
      </c>
      <c r="AN106">
        <f t="shared" ca="1" si="212"/>
        <v>0</v>
      </c>
      <c r="AO106">
        <f t="shared" ca="1" si="212"/>
        <v>0</v>
      </c>
      <c r="AP106">
        <f t="shared" ca="1" si="212"/>
        <v>2</v>
      </c>
      <c r="AQ106">
        <f t="shared" ca="1" si="212"/>
        <v>0</v>
      </c>
      <c r="AR106">
        <f t="shared" ca="1" si="212"/>
        <v>0</v>
      </c>
      <c r="AS106">
        <f t="shared" ca="1" si="212"/>
        <v>2</v>
      </c>
      <c r="AT106">
        <f t="shared" ca="1" si="212"/>
        <v>0</v>
      </c>
      <c r="AU106">
        <f t="shared" ca="1" si="212"/>
        <v>0</v>
      </c>
      <c r="AV106">
        <f t="shared" ca="1" si="212"/>
        <v>0</v>
      </c>
      <c r="AW106">
        <f t="shared" ca="1" si="212"/>
        <v>0</v>
      </c>
      <c r="AX106">
        <f t="shared" ca="1" si="212"/>
        <v>0</v>
      </c>
      <c r="AY106">
        <f t="shared" ca="1" si="212"/>
        <v>3</v>
      </c>
      <c r="AZ106">
        <f t="shared" ca="1" si="212"/>
        <v>0</v>
      </c>
      <c r="BA106">
        <f t="shared" ca="1" si="212"/>
        <v>0</v>
      </c>
      <c r="BB106">
        <f t="shared" ca="1" si="212"/>
        <v>0</v>
      </c>
      <c r="BC106">
        <f t="shared" ca="1" si="212"/>
        <v>0</v>
      </c>
      <c r="BD106">
        <f t="shared" ca="1" si="212"/>
        <v>1</v>
      </c>
      <c r="BE106">
        <f t="shared" ca="1" si="212"/>
        <v>0</v>
      </c>
      <c r="BF106">
        <f t="shared" ca="1" si="212"/>
        <v>0</v>
      </c>
      <c r="BG106">
        <f t="shared" ca="1" si="212"/>
        <v>0</v>
      </c>
      <c r="BH106">
        <f t="shared" ca="1" si="212"/>
        <v>0</v>
      </c>
      <c r="BI106">
        <f t="shared" ca="1" si="212"/>
        <v>0</v>
      </c>
      <c r="BJ106">
        <f t="shared" ca="1" si="212"/>
        <v>0</v>
      </c>
      <c r="BK106">
        <f t="shared" ca="1" si="212"/>
        <v>1</v>
      </c>
      <c r="BL106">
        <f t="shared" ca="1" si="212"/>
        <v>10</v>
      </c>
      <c r="BM106">
        <f t="shared" ca="1" si="212"/>
        <v>1</v>
      </c>
      <c r="BN106">
        <f t="shared" ca="1" si="212"/>
        <v>0</v>
      </c>
      <c r="BO106">
        <f t="shared" ca="1" si="212"/>
        <v>0</v>
      </c>
      <c r="BP106">
        <f t="shared" ca="1" si="212"/>
        <v>0</v>
      </c>
      <c r="BQ106">
        <f t="shared" ref="BQ106:CH106" ca="1" si="213">IFERROR(MIN(RANDBETWEEN(0,BQ94-SUM(BQ97:BQ105)),ROUNDUP(BQ94*2/$C$93,0)),0)</f>
        <v>0</v>
      </c>
      <c r="BR106">
        <f t="shared" ca="1" si="213"/>
        <v>0</v>
      </c>
      <c r="BS106">
        <f t="shared" ca="1" si="213"/>
        <v>0</v>
      </c>
      <c r="BT106">
        <f t="shared" ca="1" si="213"/>
        <v>1</v>
      </c>
      <c r="BU106">
        <f t="shared" ca="1" si="213"/>
        <v>1</v>
      </c>
      <c r="BV106">
        <f t="shared" ca="1" si="213"/>
        <v>2</v>
      </c>
      <c r="BW106">
        <f t="shared" ca="1" si="213"/>
        <v>0</v>
      </c>
      <c r="BX106">
        <f t="shared" ca="1" si="213"/>
        <v>0</v>
      </c>
      <c r="BY106">
        <f t="shared" ca="1" si="213"/>
        <v>2</v>
      </c>
      <c r="BZ106">
        <f t="shared" ca="1" si="213"/>
        <v>1</v>
      </c>
      <c r="CA106">
        <f t="shared" ca="1" si="213"/>
        <v>3</v>
      </c>
      <c r="CB106">
        <f t="shared" ca="1" si="213"/>
        <v>0</v>
      </c>
      <c r="CC106">
        <f t="shared" ca="1" si="213"/>
        <v>0</v>
      </c>
      <c r="CD106">
        <f t="shared" ca="1" si="213"/>
        <v>0</v>
      </c>
      <c r="CE106">
        <f t="shared" ca="1" si="213"/>
        <v>0</v>
      </c>
      <c r="CF106">
        <f t="shared" ca="1" si="213"/>
        <v>0</v>
      </c>
      <c r="CG106">
        <f t="shared" ca="1" si="213"/>
        <v>0</v>
      </c>
      <c r="CH106">
        <f t="shared" ca="1" si="213"/>
        <v>3</v>
      </c>
    </row>
    <row r="109" spans="1:86" x14ac:dyDescent="0.25">
      <c r="C109" s="5">
        <v>12</v>
      </c>
      <c r="D109" s="197" t="s">
        <v>100</v>
      </c>
      <c r="E109" s="197"/>
      <c r="F109" s="197"/>
      <c r="G109" s="197"/>
      <c r="H109" s="197"/>
      <c r="I109" s="197"/>
    </row>
    <row r="110" spans="1:86" x14ac:dyDescent="0.25">
      <c r="D110" s="3">
        <v>1</v>
      </c>
      <c r="E110" s="3">
        <v>2</v>
      </c>
      <c r="F110" s="3">
        <v>3</v>
      </c>
      <c r="G110" s="3">
        <v>4</v>
      </c>
      <c r="H110" s="3">
        <v>5</v>
      </c>
      <c r="I110" s="3">
        <v>6</v>
      </c>
      <c r="J110" s="3">
        <v>7</v>
      </c>
      <c r="K110" s="3">
        <v>8</v>
      </c>
      <c r="L110" s="3">
        <v>9</v>
      </c>
      <c r="M110" s="3">
        <v>10</v>
      </c>
      <c r="N110" s="3">
        <v>11</v>
      </c>
      <c r="O110" s="3">
        <v>12</v>
      </c>
      <c r="P110" s="3">
        <v>13</v>
      </c>
      <c r="Q110" s="3">
        <v>14</v>
      </c>
      <c r="R110" s="3">
        <v>15</v>
      </c>
      <c r="S110" s="3">
        <v>16</v>
      </c>
      <c r="T110" s="3">
        <v>17</v>
      </c>
      <c r="U110" s="3">
        <v>18</v>
      </c>
      <c r="V110" s="3">
        <v>19</v>
      </c>
      <c r="W110" s="3">
        <v>20</v>
      </c>
      <c r="X110" s="3">
        <v>21</v>
      </c>
      <c r="Y110" s="3">
        <v>22</v>
      </c>
      <c r="Z110" s="3">
        <v>23</v>
      </c>
      <c r="AA110" s="3">
        <v>24</v>
      </c>
      <c r="AB110" s="3">
        <v>25</v>
      </c>
      <c r="AC110" s="3">
        <v>26</v>
      </c>
      <c r="AD110" s="3">
        <v>27</v>
      </c>
      <c r="AE110" s="3">
        <v>28</v>
      </c>
      <c r="AF110" s="3">
        <v>29</v>
      </c>
      <c r="AG110" s="3">
        <v>30</v>
      </c>
      <c r="AH110" s="3">
        <v>31</v>
      </c>
      <c r="AI110" s="3">
        <v>32</v>
      </c>
      <c r="AJ110" s="3">
        <v>33</v>
      </c>
      <c r="AK110" s="3">
        <v>34</v>
      </c>
      <c r="AL110" s="3">
        <v>35</v>
      </c>
      <c r="AM110" s="3">
        <v>36</v>
      </c>
      <c r="AN110" s="3">
        <v>37</v>
      </c>
      <c r="AO110" s="3">
        <v>38</v>
      </c>
      <c r="AP110" s="3">
        <v>39</v>
      </c>
      <c r="AQ110" s="3">
        <v>40</v>
      </c>
      <c r="AR110" s="3">
        <v>41</v>
      </c>
      <c r="AS110" s="3">
        <v>42</v>
      </c>
      <c r="AT110" s="3">
        <v>43</v>
      </c>
      <c r="AU110" s="3">
        <v>44</v>
      </c>
      <c r="AV110" s="3">
        <v>45</v>
      </c>
      <c r="AW110" s="3">
        <v>46</v>
      </c>
      <c r="AX110" s="3">
        <v>47</v>
      </c>
      <c r="AY110" s="3">
        <v>48</v>
      </c>
      <c r="AZ110" s="3">
        <v>49</v>
      </c>
      <c r="BA110" s="3">
        <v>50</v>
      </c>
      <c r="BB110" s="3">
        <v>51</v>
      </c>
      <c r="BC110" s="3">
        <v>52</v>
      </c>
      <c r="BD110" s="3">
        <v>53</v>
      </c>
      <c r="BE110" s="3">
        <v>54</v>
      </c>
      <c r="BF110" s="3">
        <v>55</v>
      </c>
      <c r="BG110" s="3">
        <v>56</v>
      </c>
      <c r="BH110" s="3">
        <v>57</v>
      </c>
      <c r="BI110" s="3">
        <v>58</v>
      </c>
      <c r="BJ110" s="3">
        <v>59</v>
      </c>
      <c r="BK110" s="3">
        <v>60</v>
      </c>
      <c r="BL110" s="3">
        <v>61</v>
      </c>
      <c r="BM110" s="3">
        <v>62</v>
      </c>
      <c r="BN110" s="3">
        <v>63</v>
      </c>
      <c r="BO110" s="3">
        <v>64</v>
      </c>
      <c r="BP110" s="3">
        <v>65</v>
      </c>
      <c r="BQ110" s="3">
        <v>66</v>
      </c>
      <c r="BR110" s="3">
        <v>67</v>
      </c>
      <c r="BS110" s="3">
        <v>68</v>
      </c>
      <c r="BT110" s="3">
        <v>69</v>
      </c>
      <c r="BU110" s="3">
        <v>70</v>
      </c>
      <c r="BV110" s="3">
        <v>71</v>
      </c>
      <c r="BW110" s="3">
        <v>72</v>
      </c>
      <c r="BX110" s="3">
        <v>73</v>
      </c>
      <c r="BY110" s="3">
        <v>74</v>
      </c>
      <c r="BZ110" s="3">
        <v>75</v>
      </c>
      <c r="CA110" s="3">
        <v>76</v>
      </c>
      <c r="CB110" s="3">
        <v>77</v>
      </c>
      <c r="CC110" s="3">
        <v>78</v>
      </c>
      <c r="CD110" s="3">
        <v>79</v>
      </c>
      <c r="CE110" s="3">
        <v>80</v>
      </c>
      <c r="CF110" s="3">
        <v>81</v>
      </c>
      <c r="CG110" s="3">
        <v>82</v>
      </c>
      <c r="CH110" s="3">
        <v>83</v>
      </c>
    </row>
    <row r="111" spans="1:86" x14ac:dyDescent="0.25">
      <c r="C111" s="4"/>
      <c r="D111" s="4">
        <v>1</v>
      </c>
      <c r="E111" s="4">
        <v>2</v>
      </c>
      <c r="F111" s="4">
        <f t="shared" ref="F111:BQ111" si="214">ROUNDDOWN(F110*1/2,0)</f>
        <v>1</v>
      </c>
      <c r="G111" s="4">
        <f t="shared" si="214"/>
        <v>2</v>
      </c>
      <c r="H111" s="4">
        <f t="shared" si="214"/>
        <v>2</v>
      </c>
      <c r="I111" s="4">
        <f t="shared" si="214"/>
        <v>3</v>
      </c>
      <c r="J111" s="4">
        <f t="shared" si="214"/>
        <v>3</v>
      </c>
      <c r="K111" s="4">
        <f t="shared" si="214"/>
        <v>4</v>
      </c>
      <c r="L111" s="4">
        <f t="shared" si="214"/>
        <v>4</v>
      </c>
      <c r="M111" s="4">
        <f t="shared" si="214"/>
        <v>5</v>
      </c>
      <c r="N111" s="4">
        <f t="shared" si="214"/>
        <v>5</v>
      </c>
      <c r="O111" s="4">
        <f t="shared" si="214"/>
        <v>6</v>
      </c>
      <c r="P111" s="4">
        <f t="shared" si="214"/>
        <v>6</v>
      </c>
      <c r="Q111" s="4">
        <f t="shared" si="214"/>
        <v>7</v>
      </c>
      <c r="R111" s="4">
        <f t="shared" si="214"/>
        <v>7</v>
      </c>
      <c r="S111" s="4">
        <f t="shared" si="214"/>
        <v>8</v>
      </c>
      <c r="T111" s="4">
        <f t="shared" si="214"/>
        <v>8</v>
      </c>
      <c r="U111" s="4">
        <f t="shared" si="214"/>
        <v>9</v>
      </c>
      <c r="V111" s="4">
        <f t="shared" si="214"/>
        <v>9</v>
      </c>
      <c r="W111" s="4">
        <f t="shared" si="214"/>
        <v>10</v>
      </c>
      <c r="X111" s="4">
        <f t="shared" si="214"/>
        <v>10</v>
      </c>
      <c r="Y111" s="4">
        <f t="shared" si="214"/>
        <v>11</v>
      </c>
      <c r="Z111" s="4">
        <f t="shared" si="214"/>
        <v>11</v>
      </c>
      <c r="AA111" s="4">
        <f t="shared" si="214"/>
        <v>12</v>
      </c>
      <c r="AB111" s="4">
        <f t="shared" si="214"/>
        <v>12</v>
      </c>
      <c r="AC111" s="4">
        <f t="shared" si="214"/>
        <v>13</v>
      </c>
      <c r="AD111" s="4">
        <f t="shared" si="214"/>
        <v>13</v>
      </c>
      <c r="AE111" s="4">
        <f t="shared" si="214"/>
        <v>14</v>
      </c>
      <c r="AF111" s="4">
        <f t="shared" si="214"/>
        <v>14</v>
      </c>
      <c r="AG111" s="4">
        <f t="shared" si="214"/>
        <v>15</v>
      </c>
      <c r="AH111" s="4">
        <f t="shared" si="214"/>
        <v>15</v>
      </c>
      <c r="AI111" s="4">
        <f t="shared" si="214"/>
        <v>16</v>
      </c>
      <c r="AJ111" s="4">
        <f t="shared" si="214"/>
        <v>16</v>
      </c>
      <c r="AK111" s="4">
        <f t="shared" si="214"/>
        <v>17</v>
      </c>
      <c r="AL111" s="4">
        <f t="shared" si="214"/>
        <v>17</v>
      </c>
      <c r="AM111" s="4">
        <f t="shared" si="214"/>
        <v>18</v>
      </c>
      <c r="AN111" s="4">
        <f t="shared" si="214"/>
        <v>18</v>
      </c>
      <c r="AO111" s="4">
        <f t="shared" si="214"/>
        <v>19</v>
      </c>
      <c r="AP111" s="4">
        <f t="shared" si="214"/>
        <v>19</v>
      </c>
      <c r="AQ111" s="4">
        <f t="shared" si="214"/>
        <v>20</v>
      </c>
      <c r="AR111" s="4">
        <f t="shared" si="214"/>
        <v>20</v>
      </c>
      <c r="AS111" s="4">
        <f t="shared" si="214"/>
        <v>21</v>
      </c>
      <c r="AT111" s="4">
        <f t="shared" si="214"/>
        <v>21</v>
      </c>
      <c r="AU111" s="4">
        <f t="shared" si="214"/>
        <v>22</v>
      </c>
      <c r="AV111" s="4">
        <f t="shared" si="214"/>
        <v>22</v>
      </c>
      <c r="AW111" s="4">
        <f t="shared" si="214"/>
        <v>23</v>
      </c>
      <c r="AX111" s="4">
        <f t="shared" si="214"/>
        <v>23</v>
      </c>
      <c r="AY111" s="4">
        <f t="shared" si="214"/>
        <v>24</v>
      </c>
      <c r="AZ111" s="4">
        <f t="shared" si="214"/>
        <v>24</v>
      </c>
      <c r="BA111" s="4">
        <f t="shared" si="214"/>
        <v>25</v>
      </c>
      <c r="BB111" s="4">
        <f t="shared" si="214"/>
        <v>25</v>
      </c>
      <c r="BC111" s="4">
        <f t="shared" si="214"/>
        <v>26</v>
      </c>
      <c r="BD111" s="4">
        <f t="shared" si="214"/>
        <v>26</v>
      </c>
      <c r="BE111" s="4">
        <f t="shared" si="214"/>
        <v>27</v>
      </c>
      <c r="BF111" s="4">
        <f t="shared" si="214"/>
        <v>27</v>
      </c>
      <c r="BG111" s="4">
        <f t="shared" si="214"/>
        <v>28</v>
      </c>
      <c r="BH111" s="4">
        <f t="shared" si="214"/>
        <v>28</v>
      </c>
      <c r="BI111" s="4">
        <f t="shared" si="214"/>
        <v>29</v>
      </c>
      <c r="BJ111" s="4">
        <f t="shared" si="214"/>
        <v>29</v>
      </c>
      <c r="BK111" s="4">
        <f t="shared" si="214"/>
        <v>30</v>
      </c>
      <c r="BL111" s="4">
        <f t="shared" si="214"/>
        <v>30</v>
      </c>
      <c r="BM111" s="4">
        <f t="shared" si="214"/>
        <v>31</v>
      </c>
      <c r="BN111" s="4">
        <f t="shared" si="214"/>
        <v>31</v>
      </c>
      <c r="BO111" s="4">
        <f t="shared" si="214"/>
        <v>32</v>
      </c>
      <c r="BP111" s="4">
        <f t="shared" si="214"/>
        <v>32</v>
      </c>
      <c r="BQ111" s="4">
        <f t="shared" si="214"/>
        <v>33</v>
      </c>
      <c r="BR111" s="4">
        <f t="shared" ref="BR111:CH111" si="215">ROUNDDOWN(BR110*1/2,0)</f>
        <v>33</v>
      </c>
      <c r="BS111" s="4">
        <f t="shared" si="215"/>
        <v>34</v>
      </c>
      <c r="BT111" s="4">
        <f t="shared" si="215"/>
        <v>34</v>
      </c>
      <c r="BU111" s="4">
        <f t="shared" si="215"/>
        <v>35</v>
      </c>
      <c r="BV111" s="4">
        <f t="shared" si="215"/>
        <v>35</v>
      </c>
      <c r="BW111" s="4">
        <f t="shared" si="215"/>
        <v>36</v>
      </c>
      <c r="BX111" s="4">
        <f t="shared" si="215"/>
        <v>36</v>
      </c>
      <c r="BY111" s="4">
        <f t="shared" si="215"/>
        <v>37</v>
      </c>
      <c r="BZ111" s="4">
        <f t="shared" si="215"/>
        <v>37</v>
      </c>
      <c r="CA111" s="4">
        <f t="shared" si="215"/>
        <v>38</v>
      </c>
      <c r="CB111" s="4">
        <f t="shared" si="215"/>
        <v>38</v>
      </c>
      <c r="CC111" s="4">
        <f t="shared" si="215"/>
        <v>39</v>
      </c>
      <c r="CD111" s="4">
        <f t="shared" si="215"/>
        <v>39</v>
      </c>
      <c r="CE111" s="4">
        <f t="shared" si="215"/>
        <v>40</v>
      </c>
      <c r="CF111" s="4">
        <f t="shared" si="215"/>
        <v>40</v>
      </c>
      <c r="CG111" s="4">
        <f t="shared" si="215"/>
        <v>41</v>
      </c>
      <c r="CH111" s="4">
        <f t="shared" si="215"/>
        <v>41</v>
      </c>
    </row>
    <row r="112" spans="1:86" x14ac:dyDescent="0.25">
      <c r="A112" s="3">
        <f ca="1">VLOOKUP(SMALL($B$112:$B$123,C112),$B$112:$C$123,2,0)</f>
        <v>9</v>
      </c>
      <c r="B112" s="4">
        <f ca="1">RANDBETWEEN(0,100000)</f>
        <v>74769</v>
      </c>
      <c r="C112" s="5">
        <v>1</v>
      </c>
      <c r="D112">
        <f ca="1">D110-SUM(D113:D123)</f>
        <v>0</v>
      </c>
      <c r="E112">
        <f t="shared" ref="E112:BP112" ca="1" si="216">E110-SUM(E113:E123)</f>
        <v>0</v>
      </c>
      <c r="F112">
        <f t="shared" ca="1" si="216"/>
        <v>0</v>
      </c>
      <c r="G112">
        <f t="shared" ca="1" si="216"/>
        <v>0</v>
      </c>
      <c r="H112">
        <f t="shared" ca="1" si="216"/>
        <v>0</v>
      </c>
      <c r="I112">
        <f t="shared" ca="1" si="216"/>
        <v>0</v>
      </c>
      <c r="J112">
        <f t="shared" ca="1" si="216"/>
        <v>0</v>
      </c>
      <c r="K112">
        <f t="shared" ca="1" si="216"/>
        <v>0</v>
      </c>
      <c r="L112">
        <f t="shared" ca="1" si="216"/>
        <v>0</v>
      </c>
      <c r="M112">
        <f t="shared" ca="1" si="216"/>
        <v>0</v>
      </c>
      <c r="N112">
        <f t="shared" ca="1" si="216"/>
        <v>0</v>
      </c>
      <c r="O112">
        <f t="shared" ca="1" si="216"/>
        <v>0</v>
      </c>
      <c r="P112">
        <f t="shared" ca="1" si="216"/>
        <v>0</v>
      </c>
      <c r="Q112">
        <f t="shared" ca="1" si="216"/>
        <v>0</v>
      </c>
      <c r="R112">
        <f t="shared" ca="1" si="216"/>
        <v>0</v>
      </c>
      <c r="S112">
        <f t="shared" ca="1" si="216"/>
        <v>0</v>
      </c>
      <c r="T112">
        <f t="shared" ca="1" si="216"/>
        <v>0</v>
      </c>
      <c r="U112">
        <f t="shared" ca="1" si="216"/>
        <v>0</v>
      </c>
      <c r="V112">
        <f t="shared" ca="1" si="216"/>
        <v>0</v>
      </c>
      <c r="W112">
        <f t="shared" ca="1" si="216"/>
        <v>0</v>
      </c>
      <c r="X112">
        <f t="shared" ca="1" si="216"/>
        <v>0</v>
      </c>
      <c r="Y112">
        <f t="shared" ca="1" si="216"/>
        <v>0</v>
      </c>
      <c r="Z112">
        <f t="shared" ca="1" si="216"/>
        <v>0</v>
      </c>
      <c r="AA112">
        <f t="shared" ca="1" si="216"/>
        <v>0</v>
      </c>
      <c r="AB112">
        <f t="shared" ca="1" si="216"/>
        <v>0</v>
      </c>
      <c r="AC112">
        <f t="shared" ca="1" si="216"/>
        <v>1</v>
      </c>
      <c r="AD112">
        <f t="shared" ca="1" si="216"/>
        <v>0</v>
      </c>
      <c r="AE112">
        <f t="shared" ca="1" si="216"/>
        <v>0</v>
      </c>
      <c r="AF112">
        <f t="shared" ca="1" si="216"/>
        <v>0</v>
      </c>
      <c r="AG112">
        <f t="shared" ca="1" si="216"/>
        <v>0</v>
      </c>
      <c r="AH112">
        <f t="shared" ca="1" si="216"/>
        <v>0</v>
      </c>
      <c r="AI112">
        <f t="shared" ca="1" si="216"/>
        <v>0</v>
      </c>
      <c r="AJ112">
        <f t="shared" ca="1" si="216"/>
        <v>0</v>
      </c>
      <c r="AK112">
        <f t="shared" ca="1" si="216"/>
        <v>0</v>
      </c>
      <c r="AL112">
        <f t="shared" ca="1" si="216"/>
        <v>0</v>
      </c>
      <c r="AM112">
        <f t="shared" ca="1" si="216"/>
        <v>1</v>
      </c>
      <c r="AN112">
        <f t="shared" ca="1" si="216"/>
        <v>0</v>
      </c>
      <c r="AO112">
        <f t="shared" ca="1" si="216"/>
        <v>0</v>
      </c>
      <c r="AP112">
        <f t="shared" ca="1" si="216"/>
        <v>0</v>
      </c>
      <c r="AQ112">
        <f t="shared" ca="1" si="216"/>
        <v>0</v>
      </c>
      <c r="AR112">
        <f t="shared" ca="1" si="216"/>
        <v>1</v>
      </c>
      <c r="AS112">
        <f t="shared" ca="1" si="216"/>
        <v>0</v>
      </c>
      <c r="AT112">
        <f t="shared" ca="1" si="216"/>
        <v>0</v>
      </c>
      <c r="AU112">
        <f t="shared" ca="1" si="216"/>
        <v>0</v>
      </c>
      <c r="AV112">
        <f t="shared" ca="1" si="216"/>
        <v>0</v>
      </c>
      <c r="AW112">
        <f t="shared" ca="1" si="216"/>
        <v>0</v>
      </c>
      <c r="AX112">
        <f t="shared" ca="1" si="216"/>
        <v>2</v>
      </c>
      <c r="AY112">
        <f t="shared" ca="1" si="216"/>
        <v>0</v>
      </c>
      <c r="AZ112">
        <f t="shared" ca="1" si="216"/>
        <v>1</v>
      </c>
      <c r="BA112">
        <f t="shared" ca="1" si="216"/>
        <v>0</v>
      </c>
      <c r="BB112">
        <f t="shared" ca="1" si="216"/>
        <v>0</v>
      </c>
      <c r="BC112">
        <f t="shared" ca="1" si="216"/>
        <v>0</v>
      </c>
      <c r="BD112">
        <f t="shared" ca="1" si="216"/>
        <v>0</v>
      </c>
      <c r="BE112">
        <f t="shared" ca="1" si="216"/>
        <v>0</v>
      </c>
      <c r="BF112">
        <f t="shared" ca="1" si="216"/>
        <v>0</v>
      </c>
      <c r="BG112">
        <f t="shared" ca="1" si="216"/>
        <v>1</v>
      </c>
      <c r="BH112">
        <f t="shared" ca="1" si="216"/>
        <v>0</v>
      </c>
      <c r="BI112">
        <f t="shared" ca="1" si="216"/>
        <v>0</v>
      </c>
      <c r="BJ112">
        <f t="shared" ca="1" si="216"/>
        <v>0</v>
      </c>
      <c r="BK112">
        <f t="shared" ca="1" si="216"/>
        <v>0</v>
      </c>
      <c r="BL112">
        <f t="shared" ca="1" si="216"/>
        <v>0</v>
      </c>
      <c r="BM112">
        <f t="shared" ca="1" si="216"/>
        <v>0</v>
      </c>
      <c r="BN112">
        <f t="shared" ca="1" si="216"/>
        <v>0</v>
      </c>
      <c r="BO112">
        <f t="shared" ca="1" si="216"/>
        <v>0</v>
      </c>
      <c r="BP112">
        <f t="shared" ca="1" si="216"/>
        <v>1</v>
      </c>
      <c r="BQ112">
        <f t="shared" ref="BQ112:CH112" ca="1" si="217">BQ110-SUM(BQ113:BQ123)</f>
        <v>0</v>
      </c>
      <c r="BR112">
        <f t="shared" ca="1" si="217"/>
        <v>1</v>
      </c>
      <c r="BS112">
        <f t="shared" ca="1" si="217"/>
        <v>0</v>
      </c>
      <c r="BT112">
        <f t="shared" ca="1" si="217"/>
        <v>0</v>
      </c>
      <c r="BU112">
        <f t="shared" ca="1" si="217"/>
        <v>0</v>
      </c>
      <c r="BV112">
        <f t="shared" ca="1" si="217"/>
        <v>0</v>
      </c>
      <c r="BW112">
        <f t="shared" ca="1" si="217"/>
        <v>0</v>
      </c>
      <c r="BX112">
        <f t="shared" ca="1" si="217"/>
        <v>0</v>
      </c>
      <c r="BY112">
        <f t="shared" ca="1" si="217"/>
        <v>0</v>
      </c>
      <c r="BZ112">
        <f t="shared" ca="1" si="217"/>
        <v>0</v>
      </c>
      <c r="CA112">
        <f t="shared" ca="1" si="217"/>
        <v>0</v>
      </c>
      <c r="CB112">
        <f t="shared" ca="1" si="217"/>
        <v>0</v>
      </c>
      <c r="CC112">
        <f t="shared" ca="1" si="217"/>
        <v>2</v>
      </c>
      <c r="CD112">
        <f t="shared" ca="1" si="217"/>
        <v>0</v>
      </c>
      <c r="CE112">
        <f t="shared" ca="1" si="217"/>
        <v>0</v>
      </c>
      <c r="CF112">
        <f t="shared" ca="1" si="217"/>
        <v>0</v>
      </c>
      <c r="CG112">
        <f t="shared" ca="1" si="217"/>
        <v>0</v>
      </c>
      <c r="CH112">
        <f t="shared" ca="1" si="217"/>
        <v>0</v>
      </c>
    </row>
    <row r="113" spans="1:86" x14ac:dyDescent="0.25">
      <c r="A113" s="3">
        <f t="shared" ref="A113:A123" ca="1" si="218">VLOOKUP(SMALL($B$112:$B$123,C113),$B$112:$C$123,2,0)</f>
        <v>7</v>
      </c>
      <c r="B113" s="4">
        <f t="shared" ref="B113:B122" ca="1" si="219">RANDBETWEEN(0,100000)</f>
        <v>84295</v>
      </c>
      <c r="C113" s="5">
        <v>2</v>
      </c>
      <c r="D113">
        <f ca="1">MIN(RANDBETWEEN(0,D110),ROUNDUP(D110*2/$C$109,0))</f>
        <v>1</v>
      </c>
      <c r="E113">
        <f t="shared" ref="E113:BP113" ca="1" si="220">MIN(RANDBETWEEN(0,E110),ROUNDUP(E110*2/$C$109,0))</f>
        <v>0</v>
      </c>
      <c r="F113">
        <f t="shared" ca="1" si="220"/>
        <v>1</v>
      </c>
      <c r="G113">
        <f t="shared" ca="1" si="220"/>
        <v>1</v>
      </c>
      <c r="H113">
        <f t="shared" ca="1" si="220"/>
        <v>1</v>
      </c>
      <c r="I113">
        <f t="shared" ca="1" si="220"/>
        <v>0</v>
      </c>
      <c r="J113">
        <f t="shared" ca="1" si="220"/>
        <v>2</v>
      </c>
      <c r="K113">
        <f t="shared" ca="1" si="220"/>
        <v>2</v>
      </c>
      <c r="L113">
        <f t="shared" ca="1" si="220"/>
        <v>2</v>
      </c>
      <c r="M113">
        <f t="shared" ca="1" si="220"/>
        <v>2</v>
      </c>
      <c r="N113">
        <f t="shared" ca="1" si="220"/>
        <v>2</v>
      </c>
      <c r="O113">
        <f t="shared" ca="1" si="220"/>
        <v>2</v>
      </c>
      <c r="P113">
        <f t="shared" ca="1" si="220"/>
        <v>3</v>
      </c>
      <c r="Q113">
        <f t="shared" ca="1" si="220"/>
        <v>3</v>
      </c>
      <c r="R113">
        <f t="shared" ca="1" si="220"/>
        <v>3</v>
      </c>
      <c r="S113">
        <f t="shared" ca="1" si="220"/>
        <v>3</v>
      </c>
      <c r="T113">
        <f t="shared" ca="1" si="220"/>
        <v>3</v>
      </c>
      <c r="U113">
        <f t="shared" ca="1" si="220"/>
        <v>1</v>
      </c>
      <c r="V113">
        <f t="shared" ca="1" si="220"/>
        <v>0</v>
      </c>
      <c r="W113">
        <f t="shared" ca="1" si="220"/>
        <v>4</v>
      </c>
      <c r="X113">
        <f t="shared" ca="1" si="220"/>
        <v>4</v>
      </c>
      <c r="Y113">
        <f t="shared" ca="1" si="220"/>
        <v>4</v>
      </c>
      <c r="Z113">
        <f t="shared" ca="1" si="220"/>
        <v>4</v>
      </c>
      <c r="AA113">
        <f t="shared" ca="1" si="220"/>
        <v>4</v>
      </c>
      <c r="AB113">
        <f t="shared" ca="1" si="220"/>
        <v>5</v>
      </c>
      <c r="AC113">
        <f t="shared" ca="1" si="220"/>
        <v>5</v>
      </c>
      <c r="AD113">
        <f t="shared" ca="1" si="220"/>
        <v>5</v>
      </c>
      <c r="AE113">
        <f t="shared" ca="1" si="220"/>
        <v>5</v>
      </c>
      <c r="AF113">
        <f t="shared" ca="1" si="220"/>
        <v>3</v>
      </c>
      <c r="AG113">
        <f t="shared" ca="1" si="220"/>
        <v>5</v>
      </c>
      <c r="AH113">
        <f t="shared" ca="1" si="220"/>
        <v>6</v>
      </c>
      <c r="AI113">
        <f t="shared" ca="1" si="220"/>
        <v>5</v>
      </c>
      <c r="AJ113">
        <f t="shared" ca="1" si="220"/>
        <v>6</v>
      </c>
      <c r="AK113">
        <f t="shared" ca="1" si="220"/>
        <v>6</v>
      </c>
      <c r="AL113">
        <f t="shared" ca="1" si="220"/>
        <v>6</v>
      </c>
      <c r="AM113">
        <f t="shared" ca="1" si="220"/>
        <v>6</v>
      </c>
      <c r="AN113">
        <f t="shared" ca="1" si="220"/>
        <v>7</v>
      </c>
      <c r="AO113">
        <f t="shared" ca="1" si="220"/>
        <v>7</v>
      </c>
      <c r="AP113">
        <f t="shared" ca="1" si="220"/>
        <v>7</v>
      </c>
      <c r="AQ113">
        <f t="shared" ca="1" si="220"/>
        <v>0</v>
      </c>
      <c r="AR113">
        <f t="shared" ca="1" si="220"/>
        <v>7</v>
      </c>
      <c r="AS113">
        <f t="shared" ca="1" si="220"/>
        <v>7</v>
      </c>
      <c r="AT113">
        <f t="shared" ca="1" si="220"/>
        <v>8</v>
      </c>
      <c r="AU113">
        <f t="shared" ca="1" si="220"/>
        <v>1</v>
      </c>
      <c r="AV113">
        <f t="shared" ca="1" si="220"/>
        <v>8</v>
      </c>
      <c r="AW113">
        <f t="shared" ca="1" si="220"/>
        <v>8</v>
      </c>
      <c r="AX113">
        <f t="shared" ca="1" si="220"/>
        <v>8</v>
      </c>
      <c r="AY113">
        <f t="shared" ca="1" si="220"/>
        <v>3</v>
      </c>
      <c r="AZ113">
        <f t="shared" ca="1" si="220"/>
        <v>8</v>
      </c>
      <c r="BA113">
        <f t="shared" ca="1" si="220"/>
        <v>0</v>
      </c>
      <c r="BB113">
        <f t="shared" ca="1" si="220"/>
        <v>3</v>
      </c>
      <c r="BC113">
        <f t="shared" ca="1" si="220"/>
        <v>9</v>
      </c>
      <c r="BD113">
        <f t="shared" ca="1" si="220"/>
        <v>9</v>
      </c>
      <c r="BE113">
        <f t="shared" ca="1" si="220"/>
        <v>9</v>
      </c>
      <c r="BF113">
        <f t="shared" ca="1" si="220"/>
        <v>10</v>
      </c>
      <c r="BG113">
        <f t="shared" ca="1" si="220"/>
        <v>10</v>
      </c>
      <c r="BH113">
        <f t="shared" ca="1" si="220"/>
        <v>10</v>
      </c>
      <c r="BI113">
        <f t="shared" ca="1" si="220"/>
        <v>10</v>
      </c>
      <c r="BJ113">
        <f t="shared" ca="1" si="220"/>
        <v>7</v>
      </c>
      <c r="BK113">
        <f t="shared" ca="1" si="220"/>
        <v>5</v>
      </c>
      <c r="BL113">
        <f t="shared" ca="1" si="220"/>
        <v>11</v>
      </c>
      <c r="BM113">
        <f t="shared" ca="1" si="220"/>
        <v>2</v>
      </c>
      <c r="BN113">
        <f t="shared" ca="1" si="220"/>
        <v>9</v>
      </c>
      <c r="BO113">
        <f t="shared" ca="1" si="220"/>
        <v>11</v>
      </c>
      <c r="BP113">
        <f t="shared" ca="1" si="220"/>
        <v>11</v>
      </c>
      <c r="BQ113">
        <f t="shared" ref="BQ113:CH113" ca="1" si="221">MIN(RANDBETWEEN(0,BQ110),ROUNDUP(BQ110*2/$C$109,0))</f>
        <v>5</v>
      </c>
      <c r="BR113">
        <f t="shared" ca="1" si="221"/>
        <v>12</v>
      </c>
      <c r="BS113">
        <f t="shared" ca="1" si="221"/>
        <v>5</v>
      </c>
      <c r="BT113">
        <f t="shared" ca="1" si="221"/>
        <v>12</v>
      </c>
      <c r="BU113">
        <f t="shared" ca="1" si="221"/>
        <v>12</v>
      </c>
      <c r="BV113">
        <f t="shared" ca="1" si="221"/>
        <v>12</v>
      </c>
      <c r="BW113">
        <f t="shared" ca="1" si="221"/>
        <v>5</v>
      </c>
      <c r="BX113">
        <f t="shared" ca="1" si="221"/>
        <v>13</v>
      </c>
      <c r="BY113">
        <f t="shared" ca="1" si="221"/>
        <v>13</v>
      </c>
      <c r="BZ113">
        <f t="shared" ca="1" si="221"/>
        <v>13</v>
      </c>
      <c r="CA113">
        <f t="shared" ca="1" si="221"/>
        <v>13</v>
      </c>
      <c r="CB113">
        <f t="shared" ca="1" si="221"/>
        <v>11</v>
      </c>
      <c r="CC113">
        <f t="shared" ca="1" si="221"/>
        <v>13</v>
      </c>
      <c r="CD113">
        <f t="shared" ca="1" si="221"/>
        <v>7</v>
      </c>
      <c r="CE113">
        <f t="shared" ca="1" si="221"/>
        <v>14</v>
      </c>
      <c r="CF113">
        <f t="shared" ca="1" si="221"/>
        <v>14</v>
      </c>
      <c r="CG113">
        <f t="shared" ca="1" si="221"/>
        <v>14</v>
      </c>
      <c r="CH113">
        <f t="shared" ca="1" si="221"/>
        <v>14</v>
      </c>
    </row>
    <row r="114" spans="1:86" x14ac:dyDescent="0.25">
      <c r="A114" s="3">
        <f t="shared" ca="1" si="218"/>
        <v>6</v>
      </c>
      <c r="B114" s="4">
        <f t="shared" ca="1" si="219"/>
        <v>58948</v>
      </c>
      <c r="C114" s="5">
        <v>3</v>
      </c>
      <c r="D114">
        <f ca="1">IFERROR(MIN(RANDBETWEEN(0,D110-D113),ROUNDUP(D110*2/$C$109,0)),0)</f>
        <v>0</v>
      </c>
      <c r="E114">
        <f t="shared" ref="E114:BP114" ca="1" si="222">IFERROR(MIN(RANDBETWEEN(0,E110-E113),ROUNDUP(E110*2/$C$109,0)),0)</f>
        <v>1</v>
      </c>
      <c r="F114">
        <f t="shared" ca="1" si="222"/>
        <v>1</v>
      </c>
      <c r="G114">
        <f t="shared" ca="1" si="222"/>
        <v>1</v>
      </c>
      <c r="H114">
        <f t="shared" ca="1" si="222"/>
        <v>1</v>
      </c>
      <c r="I114">
        <f t="shared" ca="1" si="222"/>
        <v>1</v>
      </c>
      <c r="J114">
        <f t="shared" ca="1" si="222"/>
        <v>1</v>
      </c>
      <c r="K114">
        <f t="shared" ca="1" si="222"/>
        <v>2</v>
      </c>
      <c r="L114">
        <f t="shared" ca="1" si="222"/>
        <v>2</v>
      </c>
      <c r="M114">
        <f t="shared" ca="1" si="222"/>
        <v>2</v>
      </c>
      <c r="N114">
        <f t="shared" ca="1" si="222"/>
        <v>2</v>
      </c>
      <c r="O114">
        <f t="shared" ca="1" si="222"/>
        <v>2</v>
      </c>
      <c r="P114">
        <f t="shared" ca="1" si="222"/>
        <v>3</v>
      </c>
      <c r="Q114">
        <f t="shared" ca="1" si="222"/>
        <v>3</v>
      </c>
      <c r="R114">
        <f t="shared" ca="1" si="222"/>
        <v>0</v>
      </c>
      <c r="S114">
        <f t="shared" ca="1" si="222"/>
        <v>3</v>
      </c>
      <c r="T114">
        <f t="shared" ca="1" si="222"/>
        <v>3</v>
      </c>
      <c r="U114">
        <f t="shared" ca="1" si="222"/>
        <v>3</v>
      </c>
      <c r="V114">
        <f t="shared" ca="1" si="222"/>
        <v>4</v>
      </c>
      <c r="W114">
        <f t="shared" ca="1" si="222"/>
        <v>4</v>
      </c>
      <c r="X114">
        <f t="shared" ca="1" si="222"/>
        <v>4</v>
      </c>
      <c r="Y114">
        <f t="shared" ca="1" si="222"/>
        <v>4</v>
      </c>
      <c r="Z114">
        <f t="shared" ca="1" si="222"/>
        <v>4</v>
      </c>
      <c r="AA114">
        <f t="shared" ca="1" si="222"/>
        <v>0</v>
      </c>
      <c r="AB114">
        <f t="shared" ca="1" si="222"/>
        <v>5</v>
      </c>
      <c r="AC114">
        <f t="shared" ca="1" si="222"/>
        <v>1</v>
      </c>
      <c r="AD114">
        <f t="shared" ca="1" si="222"/>
        <v>5</v>
      </c>
      <c r="AE114">
        <f t="shared" ca="1" si="222"/>
        <v>5</v>
      </c>
      <c r="AF114">
        <f t="shared" ca="1" si="222"/>
        <v>5</v>
      </c>
      <c r="AG114">
        <f t="shared" ca="1" si="222"/>
        <v>5</v>
      </c>
      <c r="AH114">
        <f t="shared" ca="1" si="222"/>
        <v>0</v>
      </c>
      <c r="AI114">
        <f t="shared" ca="1" si="222"/>
        <v>6</v>
      </c>
      <c r="AJ114">
        <f t="shared" ca="1" si="222"/>
        <v>2</v>
      </c>
      <c r="AK114">
        <f t="shared" ca="1" si="222"/>
        <v>6</v>
      </c>
      <c r="AL114">
        <f t="shared" ca="1" si="222"/>
        <v>6</v>
      </c>
      <c r="AM114">
        <f t="shared" ca="1" si="222"/>
        <v>6</v>
      </c>
      <c r="AN114">
        <f t="shared" ca="1" si="222"/>
        <v>7</v>
      </c>
      <c r="AO114">
        <f t="shared" ca="1" si="222"/>
        <v>7</v>
      </c>
      <c r="AP114">
        <f t="shared" ca="1" si="222"/>
        <v>7</v>
      </c>
      <c r="AQ114">
        <f t="shared" ca="1" si="222"/>
        <v>7</v>
      </c>
      <c r="AR114">
        <f t="shared" ca="1" si="222"/>
        <v>1</v>
      </c>
      <c r="AS114">
        <f t="shared" ca="1" si="222"/>
        <v>7</v>
      </c>
      <c r="AT114">
        <f t="shared" ca="1" si="222"/>
        <v>8</v>
      </c>
      <c r="AU114">
        <f t="shared" ca="1" si="222"/>
        <v>8</v>
      </c>
      <c r="AV114">
        <f t="shared" ca="1" si="222"/>
        <v>8</v>
      </c>
      <c r="AW114">
        <f t="shared" ca="1" si="222"/>
        <v>8</v>
      </c>
      <c r="AX114">
        <f t="shared" ca="1" si="222"/>
        <v>8</v>
      </c>
      <c r="AY114">
        <f t="shared" ca="1" si="222"/>
        <v>8</v>
      </c>
      <c r="AZ114">
        <f t="shared" ca="1" si="222"/>
        <v>9</v>
      </c>
      <c r="BA114">
        <f t="shared" ca="1" si="222"/>
        <v>9</v>
      </c>
      <c r="BB114">
        <f t="shared" ca="1" si="222"/>
        <v>2</v>
      </c>
      <c r="BC114">
        <f t="shared" ca="1" si="222"/>
        <v>9</v>
      </c>
      <c r="BD114">
        <f t="shared" ca="1" si="222"/>
        <v>9</v>
      </c>
      <c r="BE114">
        <f t="shared" ca="1" si="222"/>
        <v>9</v>
      </c>
      <c r="BF114">
        <f t="shared" ca="1" si="222"/>
        <v>10</v>
      </c>
      <c r="BG114">
        <f t="shared" ca="1" si="222"/>
        <v>10</v>
      </c>
      <c r="BH114">
        <f t="shared" ca="1" si="222"/>
        <v>10</v>
      </c>
      <c r="BI114">
        <f t="shared" ca="1" si="222"/>
        <v>10</v>
      </c>
      <c r="BJ114">
        <f t="shared" ca="1" si="222"/>
        <v>10</v>
      </c>
      <c r="BK114">
        <f t="shared" ca="1" si="222"/>
        <v>3</v>
      </c>
      <c r="BL114">
        <f t="shared" ca="1" si="222"/>
        <v>11</v>
      </c>
      <c r="BM114">
        <f t="shared" ca="1" si="222"/>
        <v>11</v>
      </c>
      <c r="BN114">
        <f t="shared" ca="1" si="222"/>
        <v>11</v>
      </c>
      <c r="BO114">
        <f t="shared" ca="1" si="222"/>
        <v>7</v>
      </c>
      <c r="BP114">
        <f t="shared" ca="1" si="222"/>
        <v>11</v>
      </c>
      <c r="BQ114">
        <f t="shared" ref="BQ114:CH114" ca="1" si="223">IFERROR(MIN(RANDBETWEEN(0,BQ110-BQ113),ROUNDUP(BQ110*2/$C$109,0)),0)</f>
        <v>11</v>
      </c>
      <c r="BR114">
        <f t="shared" ca="1" si="223"/>
        <v>12</v>
      </c>
      <c r="BS114">
        <f t="shared" ca="1" si="223"/>
        <v>7</v>
      </c>
      <c r="BT114">
        <f t="shared" ca="1" si="223"/>
        <v>12</v>
      </c>
      <c r="BU114">
        <f t="shared" ca="1" si="223"/>
        <v>12</v>
      </c>
      <c r="BV114">
        <f t="shared" ca="1" si="223"/>
        <v>7</v>
      </c>
      <c r="BW114">
        <f t="shared" ca="1" si="223"/>
        <v>12</v>
      </c>
      <c r="BX114">
        <f t="shared" ca="1" si="223"/>
        <v>13</v>
      </c>
      <c r="BY114">
        <f t="shared" ca="1" si="223"/>
        <v>10</v>
      </c>
      <c r="BZ114">
        <f t="shared" ca="1" si="223"/>
        <v>13</v>
      </c>
      <c r="CA114">
        <f t="shared" ca="1" si="223"/>
        <v>13</v>
      </c>
      <c r="CB114">
        <f t="shared" ca="1" si="223"/>
        <v>13</v>
      </c>
      <c r="CC114">
        <f t="shared" ca="1" si="223"/>
        <v>13</v>
      </c>
      <c r="CD114">
        <f t="shared" ca="1" si="223"/>
        <v>14</v>
      </c>
      <c r="CE114">
        <f t="shared" ca="1" si="223"/>
        <v>14</v>
      </c>
      <c r="CF114">
        <f t="shared" ca="1" si="223"/>
        <v>14</v>
      </c>
      <c r="CG114">
        <f t="shared" ca="1" si="223"/>
        <v>14</v>
      </c>
      <c r="CH114">
        <f t="shared" ca="1" si="223"/>
        <v>14</v>
      </c>
    </row>
    <row r="115" spans="1:86" x14ac:dyDescent="0.25">
      <c r="A115" s="3">
        <f t="shared" ca="1" si="218"/>
        <v>3</v>
      </c>
      <c r="B115" s="4">
        <f t="shared" ca="1" si="219"/>
        <v>61658</v>
      </c>
      <c r="C115" s="5">
        <v>4</v>
      </c>
      <c r="D115">
        <f ca="1">IFERROR(MIN(RANDBETWEEN(0,D110-SUM(D113:D114)),ROUNDUP(D110*2/$C$109,0)),0)</f>
        <v>0</v>
      </c>
      <c r="E115">
        <f t="shared" ref="E115:BP115" ca="1" si="224">IFERROR(MIN(RANDBETWEEN(0,E110-SUM(E113:E114)),ROUNDUP(E110*2/$C$109,0)),0)</f>
        <v>1</v>
      </c>
      <c r="F115">
        <f t="shared" ca="1" si="224"/>
        <v>0</v>
      </c>
      <c r="G115">
        <f t="shared" ca="1" si="224"/>
        <v>1</v>
      </c>
      <c r="H115">
        <f t="shared" ca="1" si="224"/>
        <v>1</v>
      </c>
      <c r="I115">
        <f t="shared" ca="1" si="224"/>
        <v>1</v>
      </c>
      <c r="J115">
        <f t="shared" ca="1" si="224"/>
        <v>0</v>
      </c>
      <c r="K115">
        <f t="shared" ca="1" si="224"/>
        <v>2</v>
      </c>
      <c r="L115">
        <f t="shared" ca="1" si="224"/>
        <v>0</v>
      </c>
      <c r="M115">
        <f t="shared" ca="1" si="224"/>
        <v>2</v>
      </c>
      <c r="N115">
        <f t="shared" ca="1" si="224"/>
        <v>2</v>
      </c>
      <c r="O115">
        <f t="shared" ca="1" si="224"/>
        <v>2</v>
      </c>
      <c r="P115">
        <f t="shared" ca="1" si="224"/>
        <v>3</v>
      </c>
      <c r="Q115">
        <f t="shared" ca="1" si="224"/>
        <v>2</v>
      </c>
      <c r="R115">
        <f t="shared" ca="1" si="224"/>
        <v>3</v>
      </c>
      <c r="S115">
        <f t="shared" ca="1" si="224"/>
        <v>3</v>
      </c>
      <c r="T115">
        <f t="shared" ca="1" si="224"/>
        <v>3</v>
      </c>
      <c r="U115">
        <f t="shared" ca="1" si="224"/>
        <v>2</v>
      </c>
      <c r="V115">
        <f t="shared" ca="1" si="224"/>
        <v>4</v>
      </c>
      <c r="W115">
        <f t="shared" ca="1" si="224"/>
        <v>2</v>
      </c>
      <c r="X115">
        <f t="shared" ca="1" si="224"/>
        <v>4</v>
      </c>
      <c r="Y115">
        <f t="shared" ca="1" si="224"/>
        <v>2</v>
      </c>
      <c r="Z115">
        <f t="shared" ca="1" si="224"/>
        <v>4</v>
      </c>
      <c r="AA115">
        <f t="shared" ca="1" si="224"/>
        <v>2</v>
      </c>
      <c r="AB115">
        <f t="shared" ca="1" si="224"/>
        <v>5</v>
      </c>
      <c r="AC115">
        <f t="shared" ca="1" si="224"/>
        <v>5</v>
      </c>
      <c r="AD115">
        <f t="shared" ca="1" si="224"/>
        <v>5</v>
      </c>
      <c r="AE115">
        <f t="shared" ca="1" si="224"/>
        <v>5</v>
      </c>
      <c r="AF115">
        <f t="shared" ca="1" si="224"/>
        <v>5</v>
      </c>
      <c r="AG115">
        <f t="shared" ca="1" si="224"/>
        <v>5</v>
      </c>
      <c r="AH115">
        <f t="shared" ca="1" si="224"/>
        <v>6</v>
      </c>
      <c r="AI115">
        <f t="shared" ca="1" si="224"/>
        <v>0</v>
      </c>
      <c r="AJ115">
        <f t="shared" ca="1" si="224"/>
        <v>0</v>
      </c>
      <c r="AK115">
        <f t="shared" ca="1" si="224"/>
        <v>6</v>
      </c>
      <c r="AL115">
        <f t="shared" ca="1" si="224"/>
        <v>3</v>
      </c>
      <c r="AM115">
        <f t="shared" ca="1" si="224"/>
        <v>6</v>
      </c>
      <c r="AN115">
        <f t="shared" ca="1" si="224"/>
        <v>7</v>
      </c>
      <c r="AO115">
        <f t="shared" ca="1" si="224"/>
        <v>7</v>
      </c>
      <c r="AP115">
        <f t="shared" ca="1" si="224"/>
        <v>1</v>
      </c>
      <c r="AQ115">
        <f t="shared" ca="1" si="224"/>
        <v>4</v>
      </c>
      <c r="AR115">
        <f t="shared" ca="1" si="224"/>
        <v>7</v>
      </c>
      <c r="AS115">
        <f t="shared" ca="1" si="224"/>
        <v>7</v>
      </c>
      <c r="AT115">
        <f t="shared" ca="1" si="224"/>
        <v>1</v>
      </c>
      <c r="AU115">
        <f t="shared" ca="1" si="224"/>
        <v>8</v>
      </c>
      <c r="AV115">
        <f t="shared" ca="1" si="224"/>
        <v>8</v>
      </c>
      <c r="AW115">
        <f t="shared" ca="1" si="224"/>
        <v>8</v>
      </c>
      <c r="AX115">
        <f t="shared" ca="1" si="224"/>
        <v>4</v>
      </c>
      <c r="AY115">
        <f t="shared" ca="1" si="224"/>
        <v>8</v>
      </c>
      <c r="AZ115">
        <f t="shared" ca="1" si="224"/>
        <v>9</v>
      </c>
      <c r="BA115">
        <f t="shared" ca="1" si="224"/>
        <v>9</v>
      </c>
      <c r="BB115">
        <f t="shared" ca="1" si="224"/>
        <v>5</v>
      </c>
      <c r="BC115">
        <f t="shared" ca="1" si="224"/>
        <v>9</v>
      </c>
      <c r="BD115">
        <f t="shared" ca="1" si="224"/>
        <v>9</v>
      </c>
      <c r="BE115">
        <f t="shared" ca="1" si="224"/>
        <v>0</v>
      </c>
      <c r="BF115">
        <f t="shared" ca="1" si="224"/>
        <v>10</v>
      </c>
      <c r="BG115">
        <f t="shared" ca="1" si="224"/>
        <v>10</v>
      </c>
      <c r="BH115">
        <f t="shared" ca="1" si="224"/>
        <v>10</v>
      </c>
      <c r="BI115">
        <f t="shared" ca="1" si="224"/>
        <v>10</v>
      </c>
      <c r="BJ115">
        <f t="shared" ca="1" si="224"/>
        <v>10</v>
      </c>
      <c r="BK115">
        <f t="shared" ca="1" si="224"/>
        <v>10</v>
      </c>
      <c r="BL115">
        <f t="shared" ca="1" si="224"/>
        <v>11</v>
      </c>
      <c r="BM115">
        <f t="shared" ca="1" si="224"/>
        <v>4</v>
      </c>
      <c r="BN115">
        <f t="shared" ca="1" si="224"/>
        <v>11</v>
      </c>
      <c r="BO115">
        <f t="shared" ca="1" si="224"/>
        <v>5</v>
      </c>
      <c r="BP115">
        <f t="shared" ca="1" si="224"/>
        <v>10</v>
      </c>
      <c r="BQ115">
        <f t="shared" ref="BQ115:CH115" ca="1" si="225">IFERROR(MIN(RANDBETWEEN(0,BQ110-SUM(BQ113:BQ114)),ROUNDUP(BQ110*2/$C$109,0)),0)</f>
        <v>9</v>
      </c>
      <c r="BR115">
        <f t="shared" ca="1" si="225"/>
        <v>12</v>
      </c>
      <c r="BS115">
        <f t="shared" ca="1" si="225"/>
        <v>12</v>
      </c>
      <c r="BT115">
        <f t="shared" ca="1" si="225"/>
        <v>12</v>
      </c>
      <c r="BU115">
        <f t="shared" ca="1" si="225"/>
        <v>5</v>
      </c>
      <c r="BV115">
        <f t="shared" ca="1" si="225"/>
        <v>12</v>
      </c>
      <c r="BW115">
        <f t="shared" ca="1" si="225"/>
        <v>12</v>
      </c>
      <c r="BX115">
        <f t="shared" ca="1" si="225"/>
        <v>12</v>
      </c>
      <c r="BY115">
        <f t="shared" ca="1" si="225"/>
        <v>0</v>
      </c>
      <c r="BZ115">
        <f t="shared" ca="1" si="225"/>
        <v>13</v>
      </c>
      <c r="CA115">
        <f t="shared" ca="1" si="225"/>
        <v>13</v>
      </c>
      <c r="CB115">
        <f t="shared" ca="1" si="225"/>
        <v>9</v>
      </c>
      <c r="CC115">
        <f t="shared" ca="1" si="225"/>
        <v>13</v>
      </c>
      <c r="CD115">
        <f t="shared" ca="1" si="225"/>
        <v>14</v>
      </c>
      <c r="CE115">
        <f t="shared" ca="1" si="225"/>
        <v>14</v>
      </c>
      <c r="CF115">
        <f t="shared" ca="1" si="225"/>
        <v>14</v>
      </c>
      <c r="CG115">
        <f t="shared" ca="1" si="225"/>
        <v>14</v>
      </c>
      <c r="CH115">
        <f t="shared" ca="1" si="225"/>
        <v>14</v>
      </c>
    </row>
    <row r="116" spans="1:86" x14ac:dyDescent="0.25">
      <c r="A116" s="3">
        <f t="shared" ca="1" si="218"/>
        <v>4</v>
      </c>
      <c r="B116" s="4">
        <f t="shared" ca="1" si="219"/>
        <v>96050</v>
      </c>
      <c r="C116" s="5">
        <v>5</v>
      </c>
      <c r="D116">
        <f ca="1">IFERROR(MIN(RANDBETWEEN(0,D110-SUM(D113:D115)),ROUNDUP(D110*2/$C$109,0)),0)</f>
        <v>0</v>
      </c>
      <c r="E116">
        <f t="shared" ref="E116:BP116" ca="1" si="226">IFERROR(MIN(RANDBETWEEN(0,E110-SUM(E113:E115)),ROUNDUP(E110*2/$C$109,0)),0)</f>
        <v>0</v>
      </c>
      <c r="F116">
        <f t="shared" ca="1" si="226"/>
        <v>0</v>
      </c>
      <c r="G116">
        <f t="shared" ca="1" si="226"/>
        <v>0</v>
      </c>
      <c r="H116">
        <f t="shared" ca="1" si="226"/>
        <v>1</v>
      </c>
      <c r="I116">
        <f t="shared" ca="1" si="226"/>
        <v>1</v>
      </c>
      <c r="J116">
        <f t="shared" ca="1" si="226"/>
        <v>2</v>
      </c>
      <c r="K116">
        <f t="shared" ca="1" si="226"/>
        <v>1</v>
      </c>
      <c r="L116">
        <f t="shared" ca="1" si="226"/>
        <v>0</v>
      </c>
      <c r="M116">
        <f t="shared" ca="1" si="226"/>
        <v>2</v>
      </c>
      <c r="N116">
        <f t="shared" ca="1" si="226"/>
        <v>2</v>
      </c>
      <c r="O116">
        <f t="shared" ca="1" si="226"/>
        <v>2</v>
      </c>
      <c r="P116">
        <f t="shared" ca="1" si="226"/>
        <v>2</v>
      </c>
      <c r="Q116">
        <f t="shared" ca="1" si="226"/>
        <v>1</v>
      </c>
      <c r="R116">
        <f t="shared" ca="1" si="226"/>
        <v>3</v>
      </c>
      <c r="S116">
        <f t="shared" ca="1" si="226"/>
        <v>2</v>
      </c>
      <c r="T116">
        <f t="shared" ca="1" si="226"/>
        <v>2</v>
      </c>
      <c r="U116">
        <f t="shared" ca="1" si="226"/>
        <v>3</v>
      </c>
      <c r="V116">
        <f t="shared" ca="1" si="226"/>
        <v>4</v>
      </c>
      <c r="W116">
        <f t="shared" ca="1" si="226"/>
        <v>4</v>
      </c>
      <c r="X116">
        <f t="shared" ca="1" si="226"/>
        <v>4</v>
      </c>
      <c r="Y116">
        <f t="shared" ca="1" si="226"/>
        <v>1</v>
      </c>
      <c r="Z116">
        <f t="shared" ca="1" si="226"/>
        <v>4</v>
      </c>
      <c r="AA116">
        <f t="shared" ca="1" si="226"/>
        <v>4</v>
      </c>
      <c r="AB116">
        <f t="shared" ca="1" si="226"/>
        <v>4</v>
      </c>
      <c r="AC116">
        <f t="shared" ca="1" si="226"/>
        <v>5</v>
      </c>
      <c r="AD116">
        <f t="shared" ca="1" si="226"/>
        <v>0</v>
      </c>
      <c r="AE116">
        <f t="shared" ca="1" si="226"/>
        <v>5</v>
      </c>
      <c r="AF116">
        <f t="shared" ca="1" si="226"/>
        <v>5</v>
      </c>
      <c r="AG116">
        <f t="shared" ca="1" si="226"/>
        <v>5</v>
      </c>
      <c r="AH116">
        <f t="shared" ca="1" si="226"/>
        <v>1</v>
      </c>
      <c r="AI116">
        <f t="shared" ca="1" si="226"/>
        <v>6</v>
      </c>
      <c r="AJ116">
        <f t="shared" ca="1" si="226"/>
        <v>6</v>
      </c>
      <c r="AK116">
        <f t="shared" ca="1" si="226"/>
        <v>6</v>
      </c>
      <c r="AL116">
        <f t="shared" ca="1" si="226"/>
        <v>4</v>
      </c>
      <c r="AM116">
        <f t="shared" ca="1" si="226"/>
        <v>4</v>
      </c>
      <c r="AN116">
        <f t="shared" ca="1" si="226"/>
        <v>7</v>
      </c>
      <c r="AO116">
        <f t="shared" ca="1" si="226"/>
        <v>4</v>
      </c>
      <c r="AP116">
        <f t="shared" ca="1" si="226"/>
        <v>7</v>
      </c>
      <c r="AQ116">
        <f t="shared" ca="1" si="226"/>
        <v>7</v>
      </c>
      <c r="AR116">
        <f t="shared" ca="1" si="226"/>
        <v>7</v>
      </c>
      <c r="AS116">
        <f t="shared" ca="1" si="226"/>
        <v>6</v>
      </c>
      <c r="AT116">
        <f t="shared" ca="1" si="226"/>
        <v>3</v>
      </c>
      <c r="AU116">
        <f t="shared" ca="1" si="226"/>
        <v>8</v>
      </c>
      <c r="AV116">
        <f t="shared" ca="1" si="226"/>
        <v>6</v>
      </c>
      <c r="AW116">
        <f t="shared" ca="1" si="226"/>
        <v>8</v>
      </c>
      <c r="AX116">
        <f t="shared" ca="1" si="226"/>
        <v>7</v>
      </c>
      <c r="AY116">
        <f t="shared" ca="1" si="226"/>
        <v>8</v>
      </c>
      <c r="AZ116">
        <f t="shared" ca="1" si="226"/>
        <v>6</v>
      </c>
      <c r="BA116">
        <f t="shared" ca="1" si="226"/>
        <v>9</v>
      </c>
      <c r="BB116">
        <f t="shared" ca="1" si="226"/>
        <v>9</v>
      </c>
      <c r="BC116">
        <f t="shared" ca="1" si="226"/>
        <v>9</v>
      </c>
      <c r="BD116">
        <f t="shared" ca="1" si="226"/>
        <v>9</v>
      </c>
      <c r="BE116">
        <f t="shared" ca="1" si="226"/>
        <v>9</v>
      </c>
      <c r="BF116">
        <f t="shared" ca="1" si="226"/>
        <v>2</v>
      </c>
      <c r="BG116">
        <f t="shared" ca="1" si="226"/>
        <v>5</v>
      </c>
      <c r="BH116">
        <f t="shared" ca="1" si="226"/>
        <v>10</v>
      </c>
      <c r="BI116">
        <f t="shared" ca="1" si="226"/>
        <v>10</v>
      </c>
      <c r="BJ116">
        <f t="shared" ca="1" si="226"/>
        <v>10</v>
      </c>
      <c r="BK116">
        <f t="shared" ca="1" si="226"/>
        <v>10</v>
      </c>
      <c r="BL116">
        <f t="shared" ca="1" si="226"/>
        <v>11</v>
      </c>
      <c r="BM116">
        <f t="shared" ca="1" si="226"/>
        <v>11</v>
      </c>
      <c r="BN116">
        <f t="shared" ca="1" si="226"/>
        <v>11</v>
      </c>
      <c r="BO116">
        <f t="shared" ca="1" si="226"/>
        <v>11</v>
      </c>
      <c r="BP116">
        <f t="shared" ca="1" si="226"/>
        <v>6</v>
      </c>
      <c r="BQ116">
        <f t="shared" ref="BQ116:CH116" ca="1" si="227">IFERROR(MIN(RANDBETWEEN(0,BQ110-SUM(BQ113:BQ115)),ROUNDUP(BQ110*2/$C$109,0)),0)</f>
        <v>11</v>
      </c>
      <c r="BR116">
        <f t="shared" ca="1" si="227"/>
        <v>9</v>
      </c>
      <c r="BS116">
        <f t="shared" ca="1" si="227"/>
        <v>12</v>
      </c>
      <c r="BT116">
        <f t="shared" ca="1" si="227"/>
        <v>12</v>
      </c>
      <c r="BU116">
        <f t="shared" ca="1" si="227"/>
        <v>12</v>
      </c>
      <c r="BV116">
        <f t="shared" ca="1" si="227"/>
        <v>12</v>
      </c>
      <c r="BW116">
        <f t="shared" ca="1" si="227"/>
        <v>12</v>
      </c>
      <c r="BX116">
        <f t="shared" ca="1" si="227"/>
        <v>0</v>
      </c>
      <c r="BY116">
        <f t="shared" ca="1" si="227"/>
        <v>13</v>
      </c>
      <c r="BZ116">
        <f t="shared" ca="1" si="227"/>
        <v>13</v>
      </c>
      <c r="CA116">
        <f t="shared" ca="1" si="227"/>
        <v>13</v>
      </c>
      <c r="CB116">
        <f t="shared" ca="1" si="227"/>
        <v>1</v>
      </c>
      <c r="CC116">
        <f t="shared" ca="1" si="227"/>
        <v>13</v>
      </c>
      <c r="CD116">
        <f t="shared" ca="1" si="227"/>
        <v>12</v>
      </c>
      <c r="CE116">
        <f t="shared" ca="1" si="227"/>
        <v>14</v>
      </c>
      <c r="CF116">
        <f t="shared" ca="1" si="227"/>
        <v>14</v>
      </c>
      <c r="CG116">
        <f t="shared" ca="1" si="227"/>
        <v>14</v>
      </c>
      <c r="CH116">
        <f t="shared" ca="1" si="227"/>
        <v>14</v>
      </c>
    </row>
    <row r="117" spans="1:86" x14ac:dyDescent="0.25">
      <c r="A117" s="3">
        <f t="shared" ca="1" si="218"/>
        <v>10</v>
      </c>
      <c r="B117" s="4">
        <f t="shared" ca="1" si="219"/>
        <v>34635</v>
      </c>
      <c r="C117" s="5">
        <v>6</v>
      </c>
      <c r="D117">
        <f ca="1">IFERROR(MIN(RANDBETWEEN(0,D110-SUM(D113:D116)),ROUNDUP(D110*2/$C$109,0)),0)</f>
        <v>0</v>
      </c>
      <c r="E117">
        <f t="shared" ref="E117:BP117" ca="1" si="228">IFERROR(MIN(RANDBETWEEN(0,E110-SUM(E113:E116)),ROUNDUP(E110*2/$C$109,0)),0)</f>
        <v>0</v>
      </c>
      <c r="F117">
        <f t="shared" ca="1" si="228"/>
        <v>0</v>
      </c>
      <c r="G117">
        <f t="shared" ca="1" si="228"/>
        <v>1</v>
      </c>
      <c r="H117">
        <f t="shared" ca="1" si="228"/>
        <v>1</v>
      </c>
      <c r="I117">
        <f t="shared" ca="1" si="228"/>
        <v>1</v>
      </c>
      <c r="J117">
        <f t="shared" ca="1" si="228"/>
        <v>1</v>
      </c>
      <c r="K117">
        <f t="shared" ca="1" si="228"/>
        <v>0</v>
      </c>
      <c r="L117">
        <f t="shared" ca="1" si="228"/>
        <v>1</v>
      </c>
      <c r="M117">
        <f t="shared" ca="1" si="228"/>
        <v>1</v>
      </c>
      <c r="N117">
        <f t="shared" ca="1" si="228"/>
        <v>0</v>
      </c>
      <c r="O117">
        <f t="shared" ca="1" si="228"/>
        <v>0</v>
      </c>
      <c r="P117">
        <f t="shared" ca="1" si="228"/>
        <v>0</v>
      </c>
      <c r="Q117">
        <f t="shared" ca="1" si="228"/>
        <v>3</v>
      </c>
      <c r="R117">
        <f t="shared" ca="1" si="228"/>
        <v>3</v>
      </c>
      <c r="S117">
        <f t="shared" ca="1" si="228"/>
        <v>3</v>
      </c>
      <c r="T117">
        <f t="shared" ca="1" si="228"/>
        <v>1</v>
      </c>
      <c r="U117">
        <f t="shared" ca="1" si="228"/>
        <v>3</v>
      </c>
      <c r="V117">
        <f t="shared" ca="1" si="228"/>
        <v>0</v>
      </c>
      <c r="W117">
        <f t="shared" ca="1" si="228"/>
        <v>4</v>
      </c>
      <c r="X117">
        <f t="shared" ca="1" si="228"/>
        <v>4</v>
      </c>
      <c r="Y117">
        <f t="shared" ca="1" si="228"/>
        <v>4</v>
      </c>
      <c r="Z117">
        <f t="shared" ca="1" si="228"/>
        <v>4</v>
      </c>
      <c r="AA117">
        <f t="shared" ca="1" si="228"/>
        <v>4</v>
      </c>
      <c r="AB117">
        <f t="shared" ca="1" si="228"/>
        <v>0</v>
      </c>
      <c r="AC117">
        <f t="shared" ca="1" si="228"/>
        <v>3</v>
      </c>
      <c r="AD117">
        <f t="shared" ca="1" si="228"/>
        <v>5</v>
      </c>
      <c r="AE117">
        <f t="shared" ca="1" si="228"/>
        <v>5</v>
      </c>
      <c r="AF117">
        <f t="shared" ca="1" si="228"/>
        <v>0</v>
      </c>
      <c r="AG117">
        <f t="shared" ca="1" si="228"/>
        <v>4</v>
      </c>
      <c r="AH117">
        <f t="shared" ca="1" si="228"/>
        <v>6</v>
      </c>
      <c r="AI117">
        <f t="shared" ca="1" si="228"/>
        <v>6</v>
      </c>
      <c r="AJ117">
        <f t="shared" ca="1" si="228"/>
        <v>6</v>
      </c>
      <c r="AK117">
        <f t="shared" ca="1" si="228"/>
        <v>5</v>
      </c>
      <c r="AL117">
        <f t="shared" ca="1" si="228"/>
        <v>6</v>
      </c>
      <c r="AM117">
        <f t="shared" ca="1" si="228"/>
        <v>2</v>
      </c>
      <c r="AN117">
        <f t="shared" ca="1" si="228"/>
        <v>2</v>
      </c>
      <c r="AO117">
        <f t="shared" ca="1" si="228"/>
        <v>7</v>
      </c>
      <c r="AP117">
        <f t="shared" ca="1" si="228"/>
        <v>7</v>
      </c>
      <c r="AQ117">
        <f t="shared" ca="1" si="228"/>
        <v>7</v>
      </c>
      <c r="AR117">
        <f t="shared" ca="1" si="228"/>
        <v>7</v>
      </c>
      <c r="AS117">
        <f t="shared" ca="1" si="228"/>
        <v>7</v>
      </c>
      <c r="AT117">
        <f t="shared" ca="1" si="228"/>
        <v>8</v>
      </c>
      <c r="AU117">
        <f t="shared" ca="1" si="228"/>
        <v>8</v>
      </c>
      <c r="AV117">
        <f t="shared" ca="1" si="228"/>
        <v>8</v>
      </c>
      <c r="AW117">
        <f t="shared" ca="1" si="228"/>
        <v>3</v>
      </c>
      <c r="AX117">
        <f t="shared" ca="1" si="228"/>
        <v>0</v>
      </c>
      <c r="AY117">
        <f t="shared" ca="1" si="228"/>
        <v>8</v>
      </c>
      <c r="AZ117">
        <f t="shared" ca="1" si="228"/>
        <v>9</v>
      </c>
      <c r="BA117">
        <f t="shared" ca="1" si="228"/>
        <v>9</v>
      </c>
      <c r="BB117">
        <f t="shared" ca="1" si="228"/>
        <v>3</v>
      </c>
      <c r="BC117">
        <f t="shared" ca="1" si="228"/>
        <v>8</v>
      </c>
      <c r="BD117">
        <f t="shared" ca="1" si="228"/>
        <v>9</v>
      </c>
      <c r="BE117">
        <f t="shared" ca="1" si="228"/>
        <v>9</v>
      </c>
      <c r="BF117">
        <f t="shared" ca="1" si="228"/>
        <v>1</v>
      </c>
      <c r="BG117">
        <f t="shared" ca="1" si="228"/>
        <v>10</v>
      </c>
      <c r="BH117">
        <f t="shared" ca="1" si="228"/>
        <v>10</v>
      </c>
      <c r="BI117">
        <f t="shared" ca="1" si="228"/>
        <v>4</v>
      </c>
      <c r="BJ117">
        <f t="shared" ca="1" si="228"/>
        <v>10</v>
      </c>
      <c r="BK117">
        <f t="shared" ca="1" si="228"/>
        <v>10</v>
      </c>
      <c r="BL117">
        <f t="shared" ca="1" si="228"/>
        <v>11</v>
      </c>
      <c r="BM117">
        <f t="shared" ca="1" si="228"/>
        <v>11</v>
      </c>
      <c r="BN117">
        <f t="shared" ca="1" si="228"/>
        <v>11</v>
      </c>
      <c r="BO117">
        <f t="shared" ca="1" si="228"/>
        <v>11</v>
      </c>
      <c r="BP117">
        <f t="shared" ca="1" si="228"/>
        <v>9</v>
      </c>
      <c r="BQ117">
        <f t="shared" ref="BQ117:CH117" ca="1" si="229">IFERROR(MIN(RANDBETWEEN(0,BQ110-SUM(BQ113:BQ116)),ROUNDUP(BQ110*2/$C$109,0)),0)</f>
        <v>11</v>
      </c>
      <c r="BR117">
        <f t="shared" ca="1" si="229"/>
        <v>7</v>
      </c>
      <c r="BS117">
        <f t="shared" ca="1" si="229"/>
        <v>12</v>
      </c>
      <c r="BT117">
        <f t="shared" ca="1" si="229"/>
        <v>8</v>
      </c>
      <c r="BU117">
        <f t="shared" ca="1" si="229"/>
        <v>5</v>
      </c>
      <c r="BV117">
        <f t="shared" ca="1" si="229"/>
        <v>8</v>
      </c>
      <c r="BW117">
        <f t="shared" ca="1" si="229"/>
        <v>12</v>
      </c>
      <c r="BX117">
        <f t="shared" ca="1" si="229"/>
        <v>5</v>
      </c>
      <c r="BY117">
        <f t="shared" ca="1" si="229"/>
        <v>13</v>
      </c>
      <c r="BZ117">
        <f t="shared" ca="1" si="229"/>
        <v>7</v>
      </c>
      <c r="CA117">
        <f t="shared" ca="1" si="229"/>
        <v>7</v>
      </c>
      <c r="CB117">
        <f t="shared" ca="1" si="229"/>
        <v>13</v>
      </c>
      <c r="CC117">
        <f t="shared" ca="1" si="229"/>
        <v>2</v>
      </c>
      <c r="CD117">
        <f t="shared" ca="1" si="229"/>
        <v>12</v>
      </c>
      <c r="CE117">
        <f t="shared" ca="1" si="229"/>
        <v>3</v>
      </c>
      <c r="CF117">
        <f t="shared" ca="1" si="229"/>
        <v>14</v>
      </c>
      <c r="CG117">
        <f t="shared" ca="1" si="229"/>
        <v>9</v>
      </c>
      <c r="CH117">
        <f t="shared" ca="1" si="229"/>
        <v>14</v>
      </c>
    </row>
    <row r="118" spans="1:86" x14ac:dyDescent="0.25">
      <c r="A118" s="3">
        <f t="shared" ca="1" si="218"/>
        <v>1</v>
      </c>
      <c r="B118" s="4">
        <f t="shared" ca="1" si="219"/>
        <v>34049</v>
      </c>
      <c r="C118" s="5">
        <v>7</v>
      </c>
      <c r="D118">
        <f ca="1">IFERROR(MIN(RANDBETWEEN(0,D110-SUM(D113:D117)),ROUNDUP(D110*2/$C$109,0)),0)</f>
        <v>0</v>
      </c>
      <c r="E118">
        <f t="shared" ref="E118:BP118" ca="1" si="230">IFERROR(MIN(RANDBETWEEN(0,E110-SUM(E113:E117)),ROUNDUP(E110*2/$C$109,0)),0)</f>
        <v>0</v>
      </c>
      <c r="F118">
        <f t="shared" ca="1" si="230"/>
        <v>1</v>
      </c>
      <c r="G118">
        <f t="shared" ca="1" si="230"/>
        <v>0</v>
      </c>
      <c r="H118">
        <f t="shared" ca="1" si="230"/>
        <v>0</v>
      </c>
      <c r="I118">
        <f t="shared" ca="1" si="230"/>
        <v>1</v>
      </c>
      <c r="J118">
        <f t="shared" ca="1" si="230"/>
        <v>0</v>
      </c>
      <c r="K118">
        <f t="shared" ca="1" si="230"/>
        <v>1</v>
      </c>
      <c r="L118">
        <f t="shared" ca="1" si="230"/>
        <v>1</v>
      </c>
      <c r="M118">
        <f t="shared" ca="1" si="230"/>
        <v>0</v>
      </c>
      <c r="N118">
        <f t="shared" ca="1" si="230"/>
        <v>0</v>
      </c>
      <c r="O118">
        <f t="shared" ca="1" si="230"/>
        <v>2</v>
      </c>
      <c r="P118">
        <f t="shared" ca="1" si="230"/>
        <v>0</v>
      </c>
      <c r="Q118">
        <f t="shared" ca="1" si="230"/>
        <v>1</v>
      </c>
      <c r="R118">
        <f t="shared" ca="1" si="230"/>
        <v>0</v>
      </c>
      <c r="S118">
        <f t="shared" ca="1" si="230"/>
        <v>2</v>
      </c>
      <c r="T118">
        <f t="shared" ca="1" si="230"/>
        <v>3</v>
      </c>
      <c r="U118">
        <f t="shared" ca="1" si="230"/>
        <v>3</v>
      </c>
      <c r="V118">
        <f t="shared" ca="1" si="230"/>
        <v>3</v>
      </c>
      <c r="W118">
        <f t="shared" ca="1" si="230"/>
        <v>1</v>
      </c>
      <c r="X118">
        <f t="shared" ca="1" si="230"/>
        <v>0</v>
      </c>
      <c r="Y118">
        <f t="shared" ca="1" si="230"/>
        <v>4</v>
      </c>
      <c r="Z118">
        <f t="shared" ca="1" si="230"/>
        <v>3</v>
      </c>
      <c r="AA118">
        <f t="shared" ca="1" si="230"/>
        <v>4</v>
      </c>
      <c r="AB118">
        <f t="shared" ca="1" si="230"/>
        <v>4</v>
      </c>
      <c r="AC118">
        <f t="shared" ca="1" si="230"/>
        <v>5</v>
      </c>
      <c r="AD118">
        <f t="shared" ca="1" si="230"/>
        <v>5</v>
      </c>
      <c r="AE118">
        <f t="shared" ca="1" si="230"/>
        <v>1</v>
      </c>
      <c r="AF118">
        <f t="shared" ca="1" si="230"/>
        <v>0</v>
      </c>
      <c r="AG118">
        <f t="shared" ca="1" si="230"/>
        <v>5</v>
      </c>
      <c r="AH118">
        <f t="shared" ca="1" si="230"/>
        <v>6</v>
      </c>
      <c r="AI118">
        <f t="shared" ca="1" si="230"/>
        <v>2</v>
      </c>
      <c r="AJ118">
        <f t="shared" ca="1" si="230"/>
        <v>1</v>
      </c>
      <c r="AK118">
        <f t="shared" ca="1" si="230"/>
        <v>2</v>
      </c>
      <c r="AL118">
        <f t="shared" ca="1" si="230"/>
        <v>6</v>
      </c>
      <c r="AM118">
        <f t="shared" ca="1" si="230"/>
        <v>2</v>
      </c>
      <c r="AN118">
        <f t="shared" ca="1" si="230"/>
        <v>2</v>
      </c>
      <c r="AO118">
        <f t="shared" ca="1" si="230"/>
        <v>5</v>
      </c>
      <c r="AP118">
        <f t="shared" ca="1" si="230"/>
        <v>7</v>
      </c>
      <c r="AQ118">
        <f t="shared" ca="1" si="230"/>
        <v>3</v>
      </c>
      <c r="AR118">
        <f t="shared" ca="1" si="230"/>
        <v>5</v>
      </c>
      <c r="AS118">
        <f t="shared" ca="1" si="230"/>
        <v>7</v>
      </c>
      <c r="AT118">
        <f t="shared" ca="1" si="230"/>
        <v>8</v>
      </c>
      <c r="AU118">
        <f t="shared" ca="1" si="230"/>
        <v>2</v>
      </c>
      <c r="AV118">
        <f t="shared" ca="1" si="230"/>
        <v>0</v>
      </c>
      <c r="AW118">
        <f t="shared" ca="1" si="230"/>
        <v>0</v>
      </c>
      <c r="AX118">
        <f t="shared" ca="1" si="230"/>
        <v>8</v>
      </c>
      <c r="AY118">
        <f t="shared" ca="1" si="230"/>
        <v>2</v>
      </c>
      <c r="AZ118">
        <f t="shared" ca="1" si="230"/>
        <v>5</v>
      </c>
      <c r="BA118">
        <f t="shared" ca="1" si="230"/>
        <v>9</v>
      </c>
      <c r="BB118">
        <f t="shared" ca="1" si="230"/>
        <v>9</v>
      </c>
      <c r="BC118">
        <f t="shared" ca="1" si="230"/>
        <v>2</v>
      </c>
      <c r="BD118">
        <f t="shared" ca="1" si="230"/>
        <v>6</v>
      </c>
      <c r="BE118">
        <f t="shared" ca="1" si="230"/>
        <v>3</v>
      </c>
      <c r="BF118">
        <f t="shared" ca="1" si="230"/>
        <v>10</v>
      </c>
      <c r="BG118">
        <f t="shared" ca="1" si="230"/>
        <v>1</v>
      </c>
      <c r="BH118">
        <f t="shared" ca="1" si="230"/>
        <v>7</v>
      </c>
      <c r="BI118">
        <f t="shared" ca="1" si="230"/>
        <v>2</v>
      </c>
      <c r="BJ118">
        <f t="shared" ca="1" si="230"/>
        <v>6</v>
      </c>
      <c r="BK118">
        <f t="shared" ca="1" si="230"/>
        <v>10</v>
      </c>
      <c r="BL118">
        <f t="shared" ca="1" si="230"/>
        <v>2</v>
      </c>
      <c r="BM118">
        <f t="shared" ca="1" si="230"/>
        <v>7</v>
      </c>
      <c r="BN118">
        <f t="shared" ca="1" si="230"/>
        <v>10</v>
      </c>
      <c r="BO118">
        <f t="shared" ca="1" si="230"/>
        <v>11</v>
      </c>
      <c r="BP118">
        <f t="shared" ca="1" si="230"/>
        <v>11</v>
      </c>
      <c r="BQ118">
        <f t="shared" ref="BQ118:CH118" ca="1" si="231">IFERROR(MIN(RANDBETWEEN(0,BQ110-SUM(BQ113:BQ117)),ROUNDUP(BQ110*2/$C$109,0)),0)</f>
        <v>11</v>
      </c>
      <c r="BR118">
        <f t="shared" ca="1" si="231"/>
        <v>4</v>
      </c>
      <c r="BS118">
        <f t="shared" ca="1" si="231"/>
        <v>4</v>
      </c>
      <c r="BT118">
        <f t="shared" ca="1" si="231"/>
        <v>12</v>
      </c>
      <c r="BU118">
        <f t="shared" ca="1" si="231"/>
        <v>12</v>
      </c>
      <c r="BV118">
        <f t="shared" ca="1" si="231"/>
        <v>12</v>
      </c>
      <c r="BW118">
        <f t="shared" ca="1" si="231"/>
        <v>10</v>
      </c>
      <c r="BX118">
        <f t="shared" ca="1" si="231"/>
        <v>13</v>
      </c>
      <c r="BY118">
        <f t="shared" ca="1" si="231"/>
        <v>13</v>
      </c>
      <c r="BZ118">
        <f t="shared" ca="1" si="231"/>
        <v>12</v>
      </c>
      <c r="CA118">
        <f t="shared" ca="1" si="231"/>
        <v>4</v>
      </c>
      <c r="CB118">
        <f t="shared" ca="1" si="231"/>
        <v>13</v>
      </c>
      <c r="CC118">
        <f t="shared" ca="1" si="231"/>
        <v>7</v>
      </c>
      <c r="CD118">
        <f t="shared" ca="1" si="231"/>
        <v>14</v>
      </c>
      <c r="CE118">
        <f t="shared" ca="1" si="231"/>
        <v>0</v>
      </c>
      <c r="CF118">
        <f t="shared" ca="1" si="231"/>
        <v>4</v>
      </c>
      <c r="CG118">
        <f t="shared" ca="1" si="231"/>
        <v>1</v>
      </c>
      <c r="CH118">
        <f t="shared" ca="1" si="231"/>
        <v>5</v>
      </c>
    </row>
    <row r="119" spans="1:86" x14ac:dyDescent="0.25">
      <c r="A119" s="3">
        <f t="shared" ca="1" si="218"/>
        <v>2</v>
      </c>
      <c r="B119" s="4">
        <f t="shared" ca="1" si="219"/>
        <v>85233</v>
      </c>
      <c r="C119" s="5">
        <v>8</v>
      </c>
      <c r="D119">
        <f ca="1">IFERROR(MIN(RANDBETWEEN(0,D110-SUM(D113:D118)),ROUNDUP(D110*2/$C$109,0)),0)</f>
        <v>0</v>
      </c>
      <c r="E119">
        <f t="shared" ref="E119:BP119" ca="1" si="232">IFERROR(MIN(RANDBETWEEN(0,E110-SUM(E113:E118)),ROUNDUP(E110*2/$C$109,0)),0)</f>
        <v>0</v>
      </c>
      <c r="F119">
        <f t="shared" ca="1" si="232"/>
        <v>0</v>
      </c>
      <c r="G119">
        <f t="shared" ca="1" si="232"/>
        <v>0</v>
      </c>
      <c r="H119">
        <f t="shared" ca="1" si="232"/>
        <v>0</v>
      </c>
      <c r="I119">
        <f t="shared" ca="1" si="232"/>
        <v>1</v>
      </c>
      <c r="J119">
        <f t="shared" ca="1" si="232"/>
        <v>0</v>
      </c>
      <c r="K119">
        <f t="shared" ca="1" si="232"/>
        <v>0</v>
      </c>
      <c r="L119">
        <f t="shared" ca="1" si="232"/>
        <v>1</v>
      </c>
      <c r="M119">
        <f t="shared" ca="1" si="232"/>
        <v>1</v>
      </c>
      <c r="N119">
        <f t="shared" ca="1" si="232"/>
        <v>0</v>
      </c>
      <c r="O119">
        <f t="shared" ca="1" si="232"/>
        <v>1</v>
      </c>
      <c r="P119">
        <f t="shared" ca="1" si="232"/>
        <v>2</v>
      </c>
      <c r="Q119">
        <f t="shared" ca="1" si="232"/>
        <v>1</v>
      </c>
      <c r="R119">
        <f t="shared" ca="1" si="232"/>
        <v>0</v>
      </c>
      <c r="S119">
        <f t="shared" ca="1" si="232"/>
        <v>0</v>
      </c>
      <c r="T119">
        <f t="shared" ca="1" si="232"/>
        <v>0</v>
      </c>
      <c r="U119">
        <f t="shared" ca="1" si="232"/>
        <v>0</v>
      </c>
      <c r="V119">
        <f t="shared" ca="1" si="232"/>
        <v>4</v>
      </c>
      <c r="W119">
        <f t="shared" ca="1" si="232"/>
        <v>0</v>
      </c>
      <c r="X119">
        <f t="shared" ca="1" si="232"/>
        <v>1</v>
      </c>
      <c r="Y119">
        <f t="shared" ca="1" si="232"/>
        <v>2</v>
      </c>
      <c r="Z119">
        <f t="shared" ca="1" si="232"/>
        <v>0</v>
      </c>
      <c r="AA119">
        <f t="shared" ca="1" si="232"/>
        <v>4</v>
      </c>
      <c r="AB119">
        <f t="shared" ca="1" si="232"/>
        <v>0</v>
      </c>
      <c r="AC119">
        <f t="shared" ca="1" si="232"/>
        <v>1</v>
      </c>
      <c r="AD119">
        <f t="shared" ca="1" si="232"/>
        <v>2</v>
      </c>
      <c r="AE119">
        <f t="shared" ca="1" si="232"/>
        <v>0</v>
      </c>
      <c r="AF119">
        <f t="shared" ca="1" si="232"/>
        <v>5</v>
      </c>
      <c r="AG119">
        <f t="shared" ca="1" si="232"/>
        <v>1</v>
      </c>
      <c r="AH119">
        <f t="shared" ca="1" si="232"/>
        <v>4</v>
      </c>
      <c r="AI119">
        <f t="shared" ca="1" si="232"/>
        <v>6</v>
      </c>
      <c r="AJ119">
        <f t="shared" ca="1" si="232"/>
        <v>6</v>
      </c>
      <c r="AK119">
        <f t="shared" ca="1" si="232"/>
        <v>2</v>
      </c>
      <c r="AL119">
        <f t="shared" ca="1" si="232"/>
        <v>0</v>
      </c>
      <c r="AM119">
        <f t="shared" ca="1" si="232"/>
        <v>6</v>
      </c>
      <c r="AN119">
        <f t="shared" ca="1" si="232"/>
        <v>0</v>
      </c>
      <c r="AO119">
        <f t="shared" ca="1" si="232"/>
        <v>0</v>
      </c>
      <c r="AP119">
        <f t="shared" ca="1" si="232"/>
        <v>3</v>
      </c>
      <c r="AQ119">
        <f t="shared" ca="1" si="232"/>
        <v>7</v>
      </c>
      <c r="AR119">
        <f t="shared" ca="1" si="232"/>
        <v>4</v>
      </c>
      <c r="AS119">
        <f t="shared" ca="1" si="232"/>
        <v>0</v>
      </c>
      <c r="AT119">
        <f t="shared" ca="1" si="232"/>
        <v>7</v>
      </c>
      <c r="AU119">
        <f t="shared" ca="1" si="232"/>
        <v>4</v>
      </c>
      <c r="AV119">
        <f t="shared" ca="1" si="232"/>
        <v>1</v>
      </c>
      <c r="AW119">
        <f t="shared" ca="1" si="232"/>
        <v>4</v>
      </c>
      <c r="AX119">
        <f t="shared" ca="1" si="232"/>
        <v>1</v>
      </c>
      <c r="AY119">
        <f t="shared" ca="1" si="232"/>
        <v>8</v>
      </c>
      <c r="AZ119">
        <f t="shared" ca="1" si="232"/>
        <v>1</v>
      </c>
      <c r="BA119">
        <f t="shared" ca="1" si="232"/>
        <v>0</v>
      </c>
      <c r="BB119">
        <f t="shared" ca="1" si="232"/>
        <v>8</v>
      </c>
      <c r="BC119">
        <f t="shared" ca="1" si="232"/>
        <v>5</v>
      </c>
      <c r="BD119">
        <f t="shared" ca="1" si="232"/>
        <v>1</v>
      </c>
      <c r="BE119">
        <f t="shared" ca="1" si="232"/>
        <v>6</v>
      </c>
      <c r="BF119">
        <f t="shared" ca="1" si="232"/>
        <v>8</v>
      </c>
      <c r="BG119">
        <f t="shared" ca="1" si="232"/>
        <v>3</v>
      </c>
      <c r="BH119">
        <f t="shared" ca="1" si="232"/>
        <v>0</v>
      </c>
      <c r="BI119">
        <f t="shared" ca="1" si="232"/>
        <v>5</v>
      </c>
      <c r="BJ119">
        <f t="shared" ca="1" si="232"/>
        <v>3</v>
      </c>
      <c r="BK119">
        <f t="shared" ca="1" si="232"/>
        <v>1</v>
      </c>
      <c r="BL119">
        <f t="shared" ca="1" si="232"/>
        <v>2</v>
      </c>
      <c r="BM119">
        <f t="shared" ca="1" si="232"/>
        <v>10</v>
      </c>
      <c r="BN119">
        <f t="shared" ca="1" si="232"/>
        <v>0</v>
      </c>
      <c r="BO119">
        <f t="shared" ca="1" si="232"/>
        <v>0</v>
      </c>
      <c r="BP119">
        <f t="shared" ca="1" si="232"/>
        <v>3</v>
      </c>
      <c r="BQ119">
        <f t="shared" ref="BQ119:CH119" ca="1" si="233">IFERROR(MIN(RANDBETWEEN(0,BQ110-SUM(BQ113:BQ118)),ROUNDUP(BQ110*2/$C$109,0)),0)</f>
        <v>0</v>
      </c>
      <c r="BR119">
        <f t="shared" ca="1" si="233"/>
        <v>8</v>
      </c>
      <c r="BS119">
        <f t="shared" ca="1" si="233"/>
        <v>7</v>
      </c>
      <c r="BT119">
        <f t="shared" ca="1" si="233"/>
        <v>0</v>
      </c>
      <c r="BU119">
        <f t="shared" ca="1" si="233"/>
        <v>6</v>
      </c>
      <c r="BV119">
        <f t="shared" ca="1" si="233"/>
        <v>6</v>
      </c>
      <c r="BW119">
        <f t="shared" ca="1" si="233"/>
        <v>8</v>
      </c>
      <c r="BX119">
        <f t="shared" ca="1" si="233"/>
        <v>13</v>
      </c>
      <c r="BY119">
        <f t="shared" ca="1" si="233"/>
        <v>11</v>
      </c>
      <c r="BZ119">
        <f t="shared" ca="1" si="233"/>
        <v>1</v>
      </c>
      <c r="CA119">
        <f t="shared" ca="1" si="233"/>
        <v>9</v>
      </c>
      <c r="CB119">
        <f t="shared" ca="1" si="233"/>
        <v>13</v>
      </c>
      <c r="CC119">
        <f t="shared" ca="1" si="233"/>
        <v>1</v>
      </c>
      <c r="CD119">
        <f t="shared" ca="1" si="233"/>
        <v>1</v>
      </c>
      <c r="CE119">
        <f t="shared" ca="1" si="233"/>
        <v>3</v>
      </c>
      <c r="CF119">
        <f t="shared" ca="1" si="233"/>
        <v>6</v>
      </c>
      <c r="CG119">
        <f t="shared" ca="1" si="233"/>
        <v>5</v>
      </c>
      <c r="CH119">
        <f t="shared" ca="1" si="233"/>
        <v>6</v>
      </c>
    </row>
    <row r="120" spans="1:86" x14ac:dyDescent="0.25">
      <c r="A120" s="3">
        <f t="shared" ca="1" si="218"/>
        <v>11</v>
      </c>
      <c r="B120" s="4">
        <f t="shared" ca="1" si="219"/>
        <v>10810</v>
      </c>
      <c r="C120" s="5">
        <v>9</v>
      </c>
      <c r="D120">
        <f ca="1">IFERROR(MIN(RANDBETWEEN(0,D110-SUM(D113:D119)),ROUNDUP(D110*2/$C$109,0)),0)</f>
        <v>0</v>
      </c>
      <c r="E120">
        <f t="shared" ref="E120:BP120" ca="1" si="234">IFERROR(MIN(RANDBETWEEN(0,E110-SUM(E113:E119)),ROUNDUP(E110*2/$C$109,0)),0)</f>
        <v>0</v>
      </c>
      <c r="F120">
        <f t="shared" ca="1" si="234"/>
        <v>0</v>
      </c>
      <c r="G120">
        <f t="shared" ca="1" si="234"/>
        <v>0</v>
      </c>
      <c r="H120">
        <f t="shared" ca="1" si="234"/>
        <v>0</v>
      </c>
      <c r="I120">
        <f t="shared" ca="1" si="234"/>
        <v>0</v>
      </c>
      <c r="J120">
        <f t="shared" ca="1" si="234"/>
        <v>1</v>
      </c>
      <c r="K120">
        <f t="shared" ca="1" si="234"/>
        <v>0</v>
      </c>
      <c r="L120">
        <f t="shared" ca="1" si="234"/>
        <v>0</v>
      </c>
      <c r="M120">
        <f t="shared" ca="1" si="234"/>
        <v>0</v>
      </c>
      <c r="N120">
        <f t="shared" ca="1" si="234"/>
        <v>2</v>
      </c>
      <c r="O120">
        <f t="shared" ca="1" si="234"/>
        <v>0</v>
      </c>
      <c r="P120">
        <f t="shared" ca="1" si="234"/>
        <v>0</v>
      </c>
      <c r="Q120">
        <f t="shared" ca="1" si="234"/>
        <v>0</v>
      </c>
      <c r="R120">
        <f t="shared" ca="1" si="234"/>
        <v>2</v>
      </c>
      <c r="S120">
        <f t="shared" ca="1" si="234"/>
        <v>0</v>
      </c>
      <c r="T120">
        <f t="shared" ca="1" si="234"/>
        <v>1</v>
      </c>
      <c r="U120">
        <f t="shared" ca="1" si="234"/>
        <v>3</v>
      </c>
      <c r="V120">
        <f t="shared" ca="1" si="234"/>
        <v>0</v>
      </c>
      <c r="W120">
        <f t="shared" ca="1" si="234"/>
        <v>0</v>
      </c>
      <c r="X120">
        <f t="shared" ca="1" si="234"/>
        <v>0</v>
      </c>
      <c r="Y120">
        <f t="shared" ca="1" si="234"/>
        <v>0</v>
      </c>
      <c r="Z120">
        <f t="shared" ca="1" si="234"/>
        <v>0</v>
      </c>
      <c r="AA120">
        <f t="shared" ca="1" si="234"/>
        <v>1</v>
      </c>
      <c r="AB120">
        <f t="shared" ca="1" si="234"/>
        <v>1</v>
      </c>
      <c r="AC120">
        <f t="shared" ca="1" si="234"/>
        <v>0</v>
      </c>
      <c r="AD120">
        <f t="shared" ca="1" si="234"/>
        <v>0</v>
      </c>
      <c r="AE120">
        <f t="shared" ca="1" si="234"/>
        <v>2</v>
      </c>
      <c r="AF120">
        <f t="shared" ca="1" si="234"/>
        <v>4</v>
      </c>
      <c r="AG120">
        <f t="shared" ca="1" si="234"/>
        <v>0</v>
      </c>
      <c r="AH120">
        <f t="shared" ca="1" si="234"/>
        <v>1</v>
      </c>
      <c r="AI120">
        <f t="shared" ca="1" si="234"/>
        <v>1</v>
      </c>
      <c r="AJ120">
        <f t="shared" ca="1" si="234"/>
        <v>0</v>
      </c>
      <c r="AK120">
        <f t="shared" ca="1" si="234"/>
        <v>1</v>
      </c>
      <c r="AL120">
        <f t="shared" ca="1" si="234"/>
        <v>4</v>
      </c>
      <c r="AM120">
        <f t="shared" ca="1" si="234"/>
        <v>0</v>
      </c>
      <c r="AN120">
        <f t="shared" ca="1" si="234"/>
        <v>5</v>
      </c>
      <c r="AO120">
        <f t="shared" ca="1" si="234"/>
        <v>1</v>
      </c>
      <c r="AP120">
        <f t="shared" ca="1" si="234"/>
        <v>0</v>
      </c>
      <c r="AQ120">
        <f t="shared" ca="1" si="234"/>
        <v>3</v>
      </c>
      <c r="AR120">
        <f t="shared" ca="1" si="234"/>
        <v>1</v>
      </c>
      <c r="AS120">
        <f t="shared" ca="1" si="234"/>
        <v>0</v>
      </c>
      <c r="AT120">
        <f t="shared" ca="1" si="234"/>
        <v>0</v>
      </c>
      <c r="AU120">
        <f t="shared" ca="1" si="234"/>
        <v>1</v>
      </c>
      <c r="AV120">
        <f t="shared" ca="1" si="234"/>
        <v>6</v>
      </c>
      <c r="AW120">
        <f t="shared" ca="1" si="234"/>
        <v>1</v>
      </c>
      <c r="AX120">
        <f t="shared" ca="1" si="234"/>
        <v>4</v>
      </c>
      <c r="AY120">
        <f t="shared" ca="1" si="234"/>
        <v>0</v>
      </c>
      <c r="AZ120">
        <f t="shared" ca="1" si="234"/>
        <v>0</v>
      </c>
      <c r="BA120">
        <f t="shared" ca="1" si="234"/>
        <v>2</v>
      </c>
      <c r="BB120">
        <f t="shared" ca="1" si="234"/>
        <v>6</v>
      </c>
      <c r="BC120">
        <f t="shared" ca="1" si="234"/>
        <v>1</v>
      </c>
      <c r="BD120">
        <f t="shared" ca="1" si="234"/>
        <v>1</v>
      </c>
      <c r="BE120">
        <f t="shared" ca="1" si="234"/>
        <v>5</v>
      </c>
      <c r="BF120">
        <f t="shared" ca="1" si="234"/>
        <v>0</v>
      </c>
      <c r="BG120">
        <f t="shared" ca="1" si="234"/>
        <v>6</v>
      </c>
      <c r="BH120">
        <f t="shared" ca="1" si="234"/>
        <v>0</v>
      </c>
      <c r="BI120">
        <f t="shared" ca="1" si="234"/>
        <v>2</v>
      </c>
      <c r="BJ120">
        <f t="shared" ca="1" si="234"/>
        <v>0</v>
      </c>
      <c r="BK120">
        <f t="shared" ca="1" si="234"/>
        <v>10</v>
      </c>
      <c r="BL120">
        <f t="shared" ca="1" si="234"/>
        <v>1</v>
      </c>
      <c r="BM120">
        <f t="shared" ca="1" si="234"/>
        <v>1</v>
      </c>
      <c r="BN120">
        <f t="shared" ca="1" si="234"/>
        <v>0</v>
      </c>
      <c r="BO120">
        <f t="shared" ca="1" si="234"/>
        <v>4</v>
      </c>
      <c r="BP120">
        <f t="shared" ca="1" si="234"/>
        <v>3</v>
      </c>
      <c r="BQ120">
        <f t="shared" ref="BQ120:CH120" ca="1" si="235">IFERROR(MIN(RANDBETWEEN(0,BQ110-SUM(BQ113:BQ119)),ROUNDUP(BQ110*2/$C$109,0)),0)</f>
        <v>3</v>
      </c>
      <c r="BR120">
        <f t="shared" ca="1" si="235"/>
        <v>1</v>
      </c>
      <c r="BS120">
        <f t="shared" ca="1" si="235"/>
        <v>8</v>
      </c>
      <c r="BT120">
        <f t="shared" ca="1" si="235"/>
        <v>0</v>
      </c>
      <c r="BU120">
        <f t="shared" ca="1" si="235"/>
        <v>5</v>
      </c>
      <c r="BV120">
        <f t="shared" ca="1" si="235"/>
        <v>1</v>
      </c>
      <c r="BW120">
        <f t="shared" ca="1" si="235"/>
        <v>0</v>
      </c>
      <c r="BX120">
        <f t="shared" ca="1" si="235"/>
        <v>3</v>
      </c>
      <c r="BY120">
        <f t="shared" ca="1" si="235"/>
        <v>1</v>
      </c>
      <c r="BZ120">
        <f t="shared" ca="1" si="235"/>
        <v>1</v>
      </c>
      <c r="CA120">
        <f t="shared" ca="1" si="235"/>
        <v>4</v>
      </c>
      <c r="CB120">
        <f t="shared" ca="1" si="235"/>
        <v>0</v>
      </c>
      <c r="CC120">
        <f t="shared" ca="1" si="235"/>
        <v>3</v>
      </c>
      <c r="CD120">
        <f t="shared" ca="1" si="235"/>
        <v>1</v>
      </c>
      <c r="CE120">
        <f t="shared" ca="1" si="235"/>
        <v>6</v>
      </c>
      <c r="CF120">
        <f t="shared" ca="1" si="235"/>
        <v>0</v>
      </c>
      <c r="CG120">
        <f t="shared" ca="1" si="235"/>
        <v>8</v>
      </c>
      <c r="CH120">
        <f t="shared" ca="1" si="235"/>
        <v>0</v>
      </c>
    </row>
    <row r="121" spans="1:86" x14ac:dyDescent="0.25">
      <c r="A121" s="3">
        <f t="shared" ca="1" si="218"/>
        <v>8</v>
      </c>
      <c r="B121" s="4">
        <f t="shared" ca="1" si="219"/>
        <v>64446</v>
      </c>
      <c r="C121" s="5">
        <v>10</v>
      </c>
      <c r="D121">
        <f ca="1">IFERROR(MIN(RANDBETWEEN(0,D110-SUM(D113:D120)),ROUNDUP(D110*2/$C$109,0)),0)</f>
        <v>0</v>
      </c>
      <c r="E121">
        <f t="shared" ref="E121:BP121" ca="1" si="236">IFERROR(MIN(RANDBETWEEN(0,E110-SUM(E113:E120)),ROUNDUP(E110*2/$C$109,0)),0)</f>
        <v>0</v>
      </c>
      <c r="F121">
        <f t="shared" ca="1" si="236"/>
        <v>0</v>
      </c>
      <c r="G121">
        <f t="shared" ca="1" si="236"/>
        <v>0</v>
      </c>
      <c r="H121">
        <f t="shared" ca="1" si="236"/>
        <v>0</v>
      </c>
      <c r="I121">
        <f t="shared" ca="1" si="236"/>
        <v>0</v>
      </c>
      <c r="J121">
        <f t="shared" ca="1" si="236"/>
        <v>0</v>
      </c>
      <c r="K121">
        <f t="shared" ca="1" si="236"/>
        <v>0</v>
      </c>
      <c r="L121">
        <f t="shared" ca="1" si="236"/>
        <v>1</v>
      </c>
      <c r="M121">
        <f t="shared" ca="1" si="236"/>
        <v>0</v>
      </c>
      <c r="N121">
        <f t="shared" ca="1" si="236"/>
        <v>1</v>
      </c>
      <c r="O121">
        <f t="shared" ca="1" si="236"/>
        <v>0</v>
      </c>
      <c r="P121">
        <f t="shared" ca="1" si="236"/>
        <v>0</v>
      </c>
      <c r="Q121">
        <f t="shared" ca="1" si="236"/>
        <v>0</v>
      </c>
      <c r="R121">
        <f t="shared" ca="1" si="236"/>
        <v>1</v>
      </c>
      <c r="S121">
        <f t="shared" ca="1" si="236"/>
        <v>0</v>
      </c>
      <c r="T121">
        <f t="shared" ca="1" si="236"/>
        <v>0</v>
      </c>
      <c r="U121">
        <f t="shared" ca="1" si="236"/>
        <v>0</v>
      </c>
      <c r="V121">
        <f t="shared" ca="1" si="236"/>
        <v>0</v>
      </c>
      <c r="W121">
        <f t="shared" ca="1" si="236"/>
        <v>1</v>
      </c>
      <c r="X121">
        <f t="shared" ca="1" si="236"/>
        <v>0</v>
      </c>
      <c r="Y121">
        <f t="shared" ca="1" si="236"/>
        <v>0</v>
      </c>
      <c r="Z121">
        <f t="shared" ca="1" si="236"/>
        <v>0</v>
      </c>
      <c r="AA121">
        <f t="shared" ca="1" si="236"/>
        <v>0</v>
      </c>
      <c r="AB121">
        <f t="shared" ca="1" si="236"/>
        <v>0</v>
      </c>
      <c r="AC121">
        <f t="shared" ca="1" si="236"/>
        <v>0</v>
      </c>
      <c r="AD121">
        <f t="shared" ca="1" si="236"/>
        <v>0</v>
      </c>
      <c r="AE121">
        <f t="shared" ca="1" si="236"/>
        <v>0</v>
      </c>
      <c r="AF121">
        <f t="shared" ca="1" si="236"/>
        <v>0</v>
      </c>
      <c r="AG121">
        <f t="shared" ca="1" si="236"/>
        <v>0</v>
      </c>
      <c r="AH121">
        <f t="shared" ca="1" si="236"/>
        <v>1</v>
      </c>
      <c r="AI121">
        <f t="shared" ca="1" si="236"/>
        <v>0</v>
      </c>
      <c r="AJ121">
        <f t="shared" ca="1" si="236"/>
        <v>3</v>
      </c>
      <c r="AK121">
        <f t="shared" ca="1" si="236"/>
        <v>0</v>
      </c>
      <c r="AL121">
        <f t="shared" ca="1" si="236"/>
        <v>0</v>
      </c>
      <c r="AM121">
        <f t="shared" ca="1" si="236"/>
        <v>1</v>
      </c>
      <c r="AN121">
        <f t="shared" ca="1" si="236"/>
        <v>0</v>
      </c>
      <c r="AO121">
        <f t="shared" ca="1" si="236"/>
        <v>0</v>
      </c>
      <c r="AP121">
        <f t="shared" ca="1" si="236"/>
        <v>0</v>
      </c>
      <c r="AQ121">
        <f t="shared" ca="1" si="236"/>
        <v>2</v>
      </c>
      <c r="AR121">
        <f t="shared" ca="1" si="236"/>
        <v>1</v>
      </c>
      <c r="AS121">
        <f t="shared" ca="1" si="236"/>
        <v>1</v>
      </c>
      <c r="AT121">
        <f t="shared" ca="1" si="236"/>
        <v>0</v>
      </c>
      <c r="AU121">
        <f t="shared" ca="1" si="236"/>
        <v>4</v>
      </c>
      <c r="AV121">
        <f t="shared" ca="1" si="236"/>
        <v>0</v>
      </c>
      <c r="AW121">
        <f t="shared" ca="1" si="236"/>
        <v>5</v>
      </c>
      <c r="AX121">
        <f t="shared" ca="1" si="236"/>
        <v>0</v>
      </c>
      <c r="AY121">
        <f t="shared" ca="1" si="236"/>
        <v>2</v>
      </c>
      <c r="AZ121">
        <f t="shared" ca="1" si="236"/>
        <v>1</v>
      </c>
      <c r="BA121">
        <f t="shared" ca="1" si="236"/>
        <v>3</v>
      </c>
      <c r="BB121">
        <f t="shared" ca="1" si="236"/>
        <v>4</v>
      </c>
      <c r="BC121">
        <f t="shared" ca="1" si="236"/>
        <v>0</v>
      </c>
      <c r="BD121">
        <f t="shared" ca="1" si="236"/>
        <v>0</v>
      </c>
      <c r="BE121">
        <f t="shared" ca="1" si="236"/>
        <v>4</v>
      </c>
      <c r="BF121">
        <f t="shared" ca="1" si="236"/>
        <v>3</v>
      </c>
      <c r="BG121">
        <f t="shared" ca="1" si="236"/>
        <v>0</v>
      </c>
      <c r="BH121">
        <f t="shared" ca="1" si="236"/>
        <v>0</v>
      </c>
      <c r="BI121">
        <f t="shared" ca="1" si="236"/>
        <v>2</v>
      </c>
      <c r="BJ121">
        <f t="shared" ca="1" si="236"/>
        <v>0</v>
      </c>
      <c r="BK121">
        <f t="shared" ca="1" si="236"/>
        <v>1</v>
      </c>
      <c r="BL121">
        <f t="shared" ca="1" si="236"/>
        <v>1</v>
      </c>
      <c r="BM121">
        <f t="shared" ca="1" si="236"/>
        <v>1</v>
      </c>
      <c r="BN121">
        <f t="shared" ca="1" si="236"/>
        <v>0</v>
      </c>
      <c r="BO121">
        <f t="shared" ca="1" si="236"/>
        <v>3</v>
      </c>
      <c r="BP121">
        <f t="shared" ca="1" si="236"/>
        <v>0</v>
      </c>
      <c r="BQ121">
        <f t="shared" ref="BQ121:CH121" ca="1" si="237">IFERROR(MIN(RANDBETWEEN(0,BQ110-SUM(BQ113:BQ120)),ROUNDUP(BQ110*2/$C$109,0)),0)</f>
        <v>2</v>
      </c>
      <c r="BR121">
        <f t="shared" ca="1" si="237"/>
        <v>0</v>
      </c>
      <c r="BS121">
        <f t="shared" ca="1" si="237"/>
        <v>1</v>
      </c>
      <c r="BT121">
        <f t="shared" ca="1" si="237"/>
        <v>1</v>
      </c>
      <c r="BU121">
        <f t="shared" ca="1" si="237"/>
        <v>0</v>
      </c>
      <c r="BV121">
        <f t="shared" ca="1" si="237"/>
        <v>0</v>
      </c>
      <c r="BW121">
        <f t="shared" ca="1" si="237"/>
        <v>0</v>
      </c>
      <c r="BX121">
        <f t="shared" ca="1" si="237"/>
        <v>0</v>
      </c>
      <c r="BY121">
        <f t="shared" ca="1" si="237"/>
        <v>0</v>
      </c>
      <c r="BZ121">
        <f t="shared" ca="1" si="237"/>
        <v>2</v>
      </c>
      <c r="CA121">
        <f t="shared" ca="1" si="237"/>
        <v>0</v>
      </c>
      <c r="CB121">
        <f t="shared" ca="1" si="237"/>
        <v>4</v>
      </c>
      <c r="CC121">
        <f t="shared" ca="1" si="237"/>
        <v>7</v>
      </c>
      <c r="CD121">
        <f t="shared" ca="1" si="237"/>
        <v>4</v>
      </c>
      <c r="CE121">
        <f t="shared" ca="1" si="237"/>
        <v>7</v>
      </c>
      <c r="CF121">
        <f t="shared" ca="1" si="237"/>
        <v>0</v>
      </c>
      <c r="CG121">
        <f t="shared" ca="1" si="237"/>
        <v>0</v>
      </c>
      <c r="CH121">
        <f t="shared" ca="1" si="237"/>
        <v>2</v>
      </c>
    </row>
    <row r="122" spans="1:86" x14ac:dyDescent="0.25">
      <c r="A122" s="3">
        <f t="shared" ca="1" si="218"/>
        <v>12</v>
      </c>
      <c r="B122" s="4">
        <f t="shared" ca="1" si="219"/>
        <v>84369</v>
      </c>
      <c r="C122" s="5">
        <v>11</v>
      </c>
      <c r="D122">
        <f ca="1">IFERROR(MIN(RANDBETWEEN(0,D110-SUM(D113:D121)),ROUNDUP(D110*2/$C$109,0)),0)</f>
        <v>0</v>
      </c>
      <c r="E122">
        <f t="shared" ref="E122:BP122" ca="1" si="238">IFERROR(MIN(RANDBETWEEN(0,E110-SUM(E113:E121)),ROUNDUP(E110*2/$C$109,0)),0)</f>
        <v>0</v>
      </c>
      <c r="F122">
        <f t="shared" ca="1" si="238"/>
        <v>0</v>
      </c>
      <c r="G122">
        <f t="shared" ca="1" si="238"/>
        <v>0</v>
      </c>
      <c r="H122">
        <f t="shared" ca="1" si="238"/>
        <v>0</v>
      </c>
      <c r="I122">
        <f t="shared" ca="1" si="238"/>
        <v>0</v>
      </c>
      <c r="J122">
        <f t="shared" ca="1" si="238"/>
        <v>0</v>
      </c>
      <c r="K122">
        <f t="shared" ca="1" si="238"/>
        <v>0</v>
      </c>
      <c r="L122">
        <f t="shared" ca="1" si="238"/>
        <v>0</v>
      </c>
      <c r="M122">
        <f t="shared" ca="1" si="238"/>
        <v>0</v>
      </c>
      <c r="N122">
        <f t="shared" ca="1" si="238"/>
        <v>0</v>
      </c>
      <c r="O122">
        <f t="shared" ca="1" si="238"/>
        <v>1</v>
      </c>
      <c r="P122">
        <f t="shared" ca="1" si="238"/>
        <v>0</v>
      </c>
      <c r="Q122">
        <f t="shared" ca="1" si="238"/>
        <v>0</v>
      </c>
      <c r="R122">
        <f t="shared" ca="1" si="238"/>
        <v>0</v>
      </c>
      <c r="S122">
        <f t="shared" ca="1" si="238"/>
        <v>0</v>
      </c>
      <c r="T122">
        <f t="shared" ca="1" si="238"/>
        <v>0</v>
      </c>
      <c r="U122">
        <f t="shared" ca="1" si="238"/>
        <v>0</v>
      </c>
      <c r="V122">
        <f t="shared" ca="1" si="238"/>
        <v>0</v>
      </c>
      <c r="W122">
        <f t="shared" ca="1" si="238"/>
        <v>0</v>
      </c>
      <c r="X122">
        <f t="shared" ca="1" si="238"/>
        <v>0</v>
      </c>
      <c r="Y122">
        <f t="shared" ca="1" si="238"/>
        <v>1</v>
      </c>
      <c r="Z122">
        <f t="shared" ca="1" si="238"/>
        <v>0</v>
      </c>
      <c r="AA122">
        <f t="shared" ca="1" si="238"/>
        <v>1</v>
      </c>
      <c r="AB122">
        <f t="shared" ca="1" si="238"/>
        <v>0</v>
      </c>
      <c r="AC122">
        <f t="shared" ca="1" si="238"/>
        <v>0</v>
      </c>
      <c r="AD122">
        <f t="shared" ca="1" si="238"/>
        <v>0</v>
      </c>
      <c r="AE122">
        <f t="shared" ca="1" si="238"/>
        <v>0</v>
      </c>
      <c r="AF122">
        <f t="shared" ca="1" si="238"/>
        <v>2</v>
      </c>
      <c r="AG122">
        <f t="shared" ca="1" si="238"/>
        <v>0</v>
      </c>
      <c r="AH122">
        <f t="shared" ca="1" si="238"/>
        <v>0</v>
      </c>
      <c r="AI122">
        <f t="shared" ca="1" si="238"/>
        <v>0</v>
      </c>
      <c r="AJ122">
        <f t="shared" ca="1" si="238"/>
        <v>2</v>
      </c>
      <c r="AK122">
        <f t="shared" ca="1" si="238"/>
        <v>0</v>
      </c>
      <c r="AL122">
        <f t="shared" ca="1" si="238"/>
        <v>0</v>
      </c>
      <c r="AM122">
        <f t="shared" ca="1" si="238"/>
        <v>2</v>
      </c>
      <c r="AN122">
        <f t="shared" ca="1" si="238"/>
        <v>0</v>
      </c>
      <c r="AO122">
        <f t="shared" ca="1" si="238"/>
        <v>0</v>
      </c>
      <c r="AP122">
        <f t="shared" ca="1" si="238"/>
        <v>0</v>
      </c>
      <c r="AQ122">
        <f t="shared" ca="1" si="238"/>
        <v>0</v>
      </c>
      <c r="AR122">
        <f t="shared" ca="1" si="238"/>
        <v>0</v>
      </c>
      <c r="AS122">
        <f t="shared" ca="1" si="238"/>
        <v>0</v>
      </c>
      <c r="AT122">
        <f t="shared" ca="1" si="238"/>
        <v>0</v>
      </c>
      <c r="AU122">
        <f t="shared" ca="1" si="238"/>
        <v>0</v>
      </c>
      <c r="AV122">
        <f t="shared" ca="1" si="238"/>
        <v>0</v>
      </c>
      <c r="AW122">
        <f t="shared" ca="1" si="238"/>
        <v>1</v>
      </c>
      <c r="AX122">
        <f t="shared" ca="1" si="238"/>
        <v>3</v>
      </c>
      <c r="AY122">
        <f t="shared" ca="1" si="238"/>
        <v>0</v>
      </c>
      <c r="AZ122">
        <f t="shared" ca="1" si="238"/>
        <v>0</v>
      </c>
      <c r="BA122">
        <f t="shared" ca="1" si="238"/>
        <v>0</v>
      </c>
      <c r="BB122">
        <f t="shared" ca="1" si="238"/>
        <v>1</v>
      </c>
      <c r="BC122">
        <f t="shared" ca="1" si="238"/>
        <v>0</v>
      </c>
      <c r="BD122">
        <f t="shared" ca="1" si="238"/>
        <v>0</v>
      </c>
      <c r="BE122">
        <f t="shared" ca="1" si="238"/>
        <v>0</v>
      </c>
      <c r="BF122">
        <f t="shared" ca="1" si="238"/>
        <v>1</v>
      </c>
      <c r="BG122">
        <f t="shared" ca="1" si="238"/>
        <v>0</v>
      </c>
      <c r="BH122">
        <f t="shared" ca="1" si="238"/>
        <v>0</v>
      </c>
      <c r="BI122">
        <f t="shared" ca="1" si="238"/>
        <v>1</v>
      </c>
      <c r="BJ122">
        <f t="shared" ca="1" si="238"/>
        <v>1</v>
      </c>
      <c r="BK122">
        <f t="shared" ca="1" si="238"/>
        <v>0</v>
      </c>
      <c r="BL122">
        <f t="shared" ca="1" si="238"/>
        <v>0</v>
      </c>
      <c r="BM122">
        <f t="shared" ca="1" si="238"/>
        <v>4</v>
      </c>
      <c r="BN122">
        <f t="shared" ca="1" si="238"/>
        <v>0</v>
      </c>
      <c r="BO122">
        <f t="shared" ca="1" si="238"/>
        <v>1</v>
      </c>
      <c r="BP122">
        <f t="shared" ca="1" si="238"/>
        <v>0</v>
      </c>
      <c r="BQ122">
        <f t="shared" ref="BQ122:CH122" ca="1" si="239">IFERROR(MIN(RANDBETWEEN(0,BQ110-SUM(BQ113:BQ121)),ROUNDUP(BQ110*2/$C$109,0)),0)</f>
        <v>3</v>
      </c>
      <c r="BR122">
        <f t="shared" ca="1" si="239"/>
        <v>1</v>
      </c>
      <c r="BS122">
        <f t="shared" ca="1" si="239"/>
        <v>0</v>
      </c>
      <c r="BT122">
        <f t="shared" ca="1" si="239"/>
        <v>0</v>
      </c>
      <c r="BU122">
        <f t="shared" ca="1" si="239"/>
        <v>0</v>
      </c>
      <c r="BV122">
        <f t="shared" ca="1" si="239"/>
        <v>1</v>
      </c>
      <c r="BW122">
        <f t="shared" ca="1" si="239"/>
        <v>0</v>
      </c>
      <c r="BX122">
        <f t="shared" ca="1" si="239"/>
        <v>0</v>
      </c>
      <c r="BY122">
        <f t="shared" ca="1" si="239"/>
        <v>0</v>
      </c>
      <c r="BZ122">
        <f t="shared" ca="1" si="239"/>
        <v>0</v>
      </c>
      <c r="CA122">
        <f t="shared" ca="1" si="239"/>
        <v>0</v>
      </c>
      <c r="CB122">
        <f t="shared" ca="1" si="239"/>
        <v>0</v>
      </c>
      <c r="CC122">
        <f t="shared" ca="1" si="239"/>
        <v>1</v>
      </c>
      <c r="CD122">
        <f t="shared" ca="1" si="239"/>
        <v>0</v>
      </c>
      <c r="CE122">
        <f t="shared" ca="1" si="239"/>
        <v>0</v>
      </c>
      <c r="CF122">
        <f t="shared" ca="1" si="239"/>
        <v>0</v>
      </c>
      <c r="CG122">
        <f t="shared" ca="1" si="239"/>
        <v>1</v>
      </c>
      <c r="CH122">
        <f t="shared" ca="1" si="239"/>
        <v>0</v>
      </c>
    </row>
    <row r="123" spans="1:86" x14ac:dyDescent="0.25">
      <c r="A123" s="3">
        <f t="shared" ca="1" si="218"/>
        <v>5</v>
      </c>
      <c r="B123" s="4">
        <f ca="1">RANDBETWEEN(0,100000)</f>
        <v>86825</v>
      </c>
      <c r="C123" s="5">
        <v>12</v>
      </c>
      <c r="D123">
        <f ca="1">IFERROR(MIN(RANDBETWEEN(0,D110-SUM(D113:D122)),ROUNDUP(D110*2/$C$109,0)),0)</f>
        <v>0</v>
      </c>
      <c r="E123">
        <f t="shared" ref="E123:BP123" ca="1" si="240">IFERROR(MIN(RANDBETWEEN(0,E110-SUM(E113:E122)),ROUNDUP(E110*2/$C$109,0)),0)</f>
        <v>0</v>
      </c>
      <c r="F123">
        <f t="shared" ca="1" si="240"/>
        <v>0</v>
      </c>
      <c r="G123">
        <f t="shared" ca="1" si="240"/>
        <v>0</v>
      </c>
      <c r="H123">
        <f t="shared" ca="1" si="240"/>
        <v>0</v>
      </c>
      <c r="I123">
        <f t="shared" ca="1" si="240"/>
        <v>0</v>
      </c>
      <c r="J123">
        <f t="shared" ca="1" si="240"/>
        <v>0</v>
      </c>
      <c r="K123">
        <f t="shared" ca="1" si="240"/>
        <v>0</v>
      </c>
      <c r="L123">
        <f t="shared" ca="1" si="240"/>
        <v>1</v>
      </c>
      <c r="M123">
        <f t="shared" ca="1" si="240"/>
        <v>0</v>
      </c>
      <c r="N123">
        <f t="shared" ca="1" si="240"/>
        <v>0</v>
      </c>
      <c r="O123">
        <f t="shared" ca="1" si="240"/>
        <v>0</v>
      </c>
      <c r="P123">
        <f t="shared" ca="1" si="240"/>
        <v>0</v>
      </c>
      <c r="Q123">
        <f t="shared" ca="1" si="240"/>
        <v>0</v>
      </c>
      <c r="R123">
        <f t="shared" ca="1" si="240"/>
        <v>0</v>
      </c>
      <c r="S123">
        <f t="shared" ca="1" si="240"/>
        <v>0</v>
      </c>
      <c r="T123">
        <f t="shared" ca="1" si="240"/>
        <v>1</v>
      </c>
      <c r="U123">
        <f t="shared" ca="1" si="240"/>
        <v>0</v>
      </c>
      <c r="V123">
        <f t="shared" ca="1" si="240"/>
        <v>0</v>
      </c>
      <c r="W123">
        <f t="shared" ca="1" si="240"/>
        <v>0</v>
      </c>
      <c r="X123">
        <f t="shared" ca="1" si="240"/>
        <v>0</v>
      </c>
      <c r="Y123">
        <f t="shared" ca="1" si="240"/>
        <v>0</v>
      </c>
      <c r="Z123">
        <f t="shared" ca="1" si="240"/>
        <v>0</v>
      </c>
      <c r="AA123">
        <f t="shared" ca="1" si="240"/>
        <v>0</v>
      </c>
      <c r="AB123">
        <f t="shared" ca="1" si="240"/>
        <v>1</v>
      </c>
      <c r="AC123">
        <f t="shared" ca="1" si="240"/>
        <v>0</v>
      </c>
      <c r="AD123">
        <f t="shared" ca="1" si="240"/>
        <v>0</v>
      </c>
      <c r="AE123">
        <f t="shared" ca="1" si="240"/>
        <v>0</v>
      </c>
      <c r="AF123">
        <f t="shared" ca="1" si="240"/>
        <v>0</v>
      </c>
      <c r="AG123">
        <f t="shared" ca="1" si="240"/>
        <v>0</v>
      </c>
      <c r="AH123">
        <f t="shared" ca="1" si="240"/>
        <v>0</v>
      </c>
      <c r="AI123">
        <f t="shared" ca="1" si="240"/>
        <v>0</v>
      </c>
      <c r="AJ123">
        <f t="shared" ca="1" si="240"/>
        <v>1</v>
      </c>
      <c r="AK123">
        <f t="shared" ca="1" si="240"/>
        <v>0</v>
      </c>
      <c r="AL123">
        <f t="shared" ca="1" si="240"/>
        <v>0</v>
      </c>
      <c r="AM123">
        <f t="shared" ca="1" si="240"/>
        <v>0</v>
      </c>
      <c r="AN123">
        <f t="shared" ca="1" si="240"/>
        <v>0</v>
      </c>
      <c r="AO123">
        <f t="shared" ca="1" si="240"/>
        <v>0</v>
      </c>
      <c r="AP123">
        <f t="shared" ca="1" si="240"/>
        <v>0</v>
      </c>
      <c r="AQ123">
        <f t="shared" ca="1" si="240"/>
        <v>0</v>
      </c>
      <c r="AR123">
        <f t="shared" ca="1" si="240"/>
        <v>0</v>
      </c>
      <c r="AS123">
        <f t="shared" ca="1" si="240"/>
        <v>0</v>
      </c>
      <c r="AT123">
        <f t="shared" ca="1" si="240"/>
        <v>0</v>
      </c>
      <c r="AU123">
        <f t="shared" ca="1" si="240"/>
        <v>0</v>
      </c>
      <c r="AV123">
        <f t="shared" ca="1" si="240"/>
        <v>0</v>
      </c>
      <c r="AW123">
        <f t="shared" ca="1" si="240"/>
        <v>0</v>
      </c>
      <c r="AX123">
        <f t="shared" ca="1" si="240"/>
        <v>2</v>
      </c>
      <c r="AY123">
        <f t="shared" ca="1" si="240"/>
        <v>1</v>
      </c>
      <c r="AZ123">
        <f t="shared" ca="1" si="240"/>
        <v>0</v>
      </c>
      <c r="BA123">
        <f t="shared" ca="1" si="240"/>
        <v>0</v>
      </c>
      <c r="BB123">
        <f t="shared" ca="1" si="240"/>
        <v>1</v>
      </c>
      <c r="BC123">
        <f t="shared" ca="1" si="240"/>
        <v>0</v>
      </c>
      <c r="BD123">
        <f t="shared" ca="1" si="240"/>
        <v>0</v>
      </c>
      <c r="BE123">
        <f t="shared" ca="1" si="240"/>
        <v>0</v>
      </c>
      <c r="BF123">
        <f t="shared" ca="1" si="240"/>
        <v>0</v>
      </c>
      <c r="BG123">
        <f t="shared" ca="1" si="240"/>
        <v>0</v>
      </c>
      <c r="BH123">
        <f t="shared" ca="1" si="240"/>
        <v>0</v>
      </c>
      <c r="BI123">
        <f t="shared" ca="1" si="240"/>
        <v>2</v>
      </c>
      <c r="BJ123">
        <f t="shared" ca="1" si="240"/>
        <v>2</v>
      </c>
      <c r="BK123">
        <f t="shared" ca="1" si="240"/>
        <v>0</v>
      </c>
      <c r="BL123">
        <f t="shared" ca="1" si="240"/>
        <v>0</v>
      </c>
      <c r="BM123">
        <f t="shared" ca="1" si="240"/>
        <v>0</v>
      </c>
      <c r="BN123">
        <f t="shared" ca="1" si="240"/>
        <v>0</v>
      </c>
      <c r="BO123">
        <f t="shared" ca="1" si="240"/>
        <v>0</v>
      </c>
      <c r="BP123">
        <f t="shared" ca="1" si="240"/>
        <v>0</v>
      </c>
      <c r="BQ123">
        <f t="shared" ref="BQ123:CH123" ca="1" si="241">IFERROR(MIN(RANDBETWEEN(0,BQ110-SUM(BQ113:BQ122)),ROUNDUP(BQ110*2/$C$109,0)),0)</f>
        <v>0</v>
      </c>
      <c r="BR123">
        <f t="shared" ca="1" si="241"/>
        <v>0</v>
      </c>
      <c r="BS123">
        <f t="shared" ca="1" si="241"/>
        <v>0</v>
      </c>
      <c r="BT123">
        <f t="shared" ca="1" si="241"/>
        <v>0</v>
      </c>
      <c r="BU123">
        <f t="shared" ca="1" si="241"/>
        <v>1</v>
      </c>
      <c r="BV123">
        <f t="shared" ca="1" si="241"/>
        <v>0</v>
      </c>
      <c r="BW123">
        <f t="shared" ca="1" si="241"/>
        <v>1</v>
      </c>
      <c r="BX123">
        <f t="shared" ca="1" si="241"/>
        <v>1</v>
      </c>
      <c r="BY123">
        <f t="shared" ca="1" si="241"/>
        <v>0</v>
      </c>
      <c r="BZ123">
        <f t="shared" ca="1" si="241"/>
        <v>0</v>
      </c>
      <c r="CA123">
        <f t="shared" ca="1" si="241"/>
        <v>0</v>
      </c>
      <c r="CB123">
        <f t="shared" ca="1" si="241"/>
        <v>0</v>
      </c>
      <c r="CC123">
        <f t="shared" ca="1" si="241"/>
        <v>3</v>
      </c>
      <c r="CD123">
        <f t="shared" ca="1" si="241"/>
        <v>0</v>
      </c>
      <c r="CE123">
        <f t="shared" ca="1" si="241"/>
        <v>5</v>
      </c>
      <c r="CF123">
        <f t="shared" ca="1" si="241"/>
        <v>1</v>
      </c>
      <c r="CG123">
        <f t="shared" ca="1" si="241"/>
        <v>2</v>
      </c>
      <c r="CH123">
        <f t="shared" ca="1" si="241"/>
        <v>0</v>
      </c>
    </row>
    <row r="126" spans="1:86" x14ac:dyDescent="0.25">
      <c r="C126" s="5">
        <v>13</v>
      </c>
      <c r="D126" s="197" t="s">
        <v>150</v>
      </c>
      <c r="E126" s="197"/>
      <c r="F126" s="197"/>
      <c r="G126" s="197"/>
      <c r="H126" s="197"/>
      <c r="I126" s="197"/>
    </row>
    <row r="127" spans="1:86" x14ac:dyDescent="0.25">
      <c r="D127" s="3">
        <v>1</v>
      </c>
      <c r="E127" s="3">
        <v>2</v>
      </c>
      <c r="F127" s="3">
        <v>3</v>
      </c>
      <c r="G127" s="3">
        <v>4</v>
      </c>
      <c r="H127" s="3">
        <v>5</v>
      </c>
      <c r="I127" s="3">
        <v>6</v>
      </c>
      <c r="J127" s="3">
        <v>7</v>
      </c>
      <c r="K127" s="3">
        <v>8</v>
      </c>
      <c r="L127" s="3">
        <v>9</v>
      </c>
      <c r="M127" s="3">
        <v>10</v>
      </c>
      <c r="N127" s="3">
        <v>11</v>
      </c>
      <c r="O127" s="3">
        <v>12</v>
      </c>
      <c r="P127" s="3">
        <v>13</v>
      </c>
      <c r="Q127" s="3">
        <v>14</v>
      </c>
      <c r="R127" s="3">
        <v>15</v>
      </c>
      <c r="S127" s="3">
        <v>16</v>
      </c>
      <c r="T127" s="3">
        <v>17</v>
      </c>
      <c r="U127" s="3">
        <v>18</v>
      </c>
      <c r="V127" s="3">
        <v>19</v>
      </c>
      <c r="W127" s="3">
        <v>20</v>
      </c>
      <c r="X127" s="3">
        <v>21</v>
      </c>
      <c r="Y127" s="3">
        <v>22</v>
      </c>
      <c r="Z127" s="3">
        <v>23</v>
      </c>
      <c r="AA127" s="3">
        <v>24</v>
      </c>
      <c r="AB127" s="3">
        <v>25</v>
      </c>
      <c r="AC127" s="3">
        <v>26</v>
      </c>
      <c r="AD127" s="3">
        <v>27</v>
      </c>
      <c r="AE127" s="3">
        <v>28</v>
      </c>
      <c r="AF127" s="3">
        <v>29</v>
      </c>
      <c r="AG127" s="3">
        <v>30</v>
      </c>
      <c r="AH127" s="3">
        <v>31</v>
      </c>
      <c r="AI127" s="3">
        <v>32</v>
      </c>
      <c r="AJ127" s="3">
        <v>33</v>
      </c>
      <c r="AK127" s="3">
        <v>34</v>
      </c>
      <c r="AL127" s="3">
        <v>35</v>
      </c>
      <c r="AM127" s="3">
        <v>36</v>
      </c>
      <c r="AN127" s="3">
        <v>37</v>
      </c>
      <c r="AO127" s="3">
        <v>38</v>
      </c>
      <c r="AP127" s="3">
        <v>39</v>
      </c>
      <c r="AQ127" s="3">
        <v>40</v>
      </c>
      <c r="AR127" s="3">
        <v>41</v>
      </c>
      <c r="AS127" s="3">
        <v>42</v>
      </c>
      <c r="AT127" s="3">
        <v>43</v>
      </c>
      <c r="AU127" s="3">
        <v>44</v>
      </c>
      <c r="AV127" s="3">
        <v>45</v>
      </c>
      <c r="AW127" s="3">
        <v>46</v>
      </c>
      <c r="AX127" s="3">
        <v>47</v>
      </c>
      <c r="AY127" s="3">
        <v>48</v>
      </c>
      <c r="AZ127" s="3">
        <v>49</v>
      </c>
      <c r="BA127" s="3">
        <v>50</v>
      </c>
      <c r="BB127" s="3">
        <v>51</v>
      </c>
      <c r="BC127" s="3">
        <v>52</v>
      </c>
      <c r="BD127" s="3">
        <v>53</v>
      </c>
      <c r="BE127" s="3">
        <v>54</v>
      </c>
      <c r="BF127" s="3">
        <v>55</v>
      </c>
      <c r="BG127" s="3">
        <v>56</v>
      </c>
      <c r="BH127" s="3">
        <v>57</v>
      </c>
      <c r="BI127" s="3">
        <v>58</v>
      </c>
      <c r="BJ127" s="3">
        <v>59</v>
      </c>
      <c r="BK127" s="3">
        <v>60</v>
      </c>
      <c r="BL127" s="3">
        <v>61</v>
      </c>
      <c r="BM127" s="3">
        <v>62</v>
      </c>
      <c r="BN127" s="3">
        <v>63</v>
      </c>
      <c r="BO127" s="3">
        <v>64</v>
      </c>
      <c r="BP127" s="3">
        <v>65</v>
      </c>
      <c r="BQ127" s="3">
        <v>66</v>
      </c>
      <c r="BR127" s="3">
        <v>67</v>
      </c>
      <c r="BS127" s="3">
        <v>68</v>
      </c>
      <c r="BT127" s="3">
        <v>69</v>
      </c>
      <c r="BU127" s="3">
        <v>70</v>
      </c>
      <c r="BV127" s="3">
        <v>71</v>
      </c>
      <c r="BW127" s="3">
        <v>72</v>
      </c>
      <c r="BX127" s="3">
        <v>73</v>
      </c>
      <c r="BY127" s="3">
        <v>74</v>
      </c>
      <c r="BZ127" s="3">
        <v>75</v>
      </c>
      <c r="CA127" s="3">
        <v>76</v>
      </c>
      <c r="CB127" s="3">
        <v>77</v>
      </c>
      <c r="CC127" s="3">
        <v>78</v>
      </c>
      <c r="CD127" s="3">
        <v>79</v>
      </c>
      <c r="CE127" s="3">
        <v>80</v>
      </c>
      <c r="CF127" s="3">
        <v>81</v>
      </c>
      <c r="CG127" s="3">
        <v>82</v>
      </c>
      <c r="CH127" s="3">
        <v>83</v>
      </c>
    </row>
    <row r="128" spans="1:86" x14ac:dyDescent="0.25">
      <c r="C128" s="4"/>
      <c r="D128" s="4">
        <v>1</v>
      </c>
      <c r="E128" s="4">
        <v>2</v>
      </c>
      <c r="F128" s="4">
        <f t="shared" ref="F128:BQ128" si="242">ROUNDDOWN(F127*1/2,0)</f>
        <v>1</v>
      </c>
      <c r="G128" s="4">
        <f t="shared" si="242"/>
        <v>2</v>
      </c>
      <c r="H128" s="4">
        <f t="shared" si="242"/>
        <v>2</v>
      </c>
      <c r="I128" s="4">
        <f t="shared" si="242"/>
        <v>3</v>
      </c>
      <c r="J128" s="4">
        <f t="shared" si="242"/>
        <v>3</v>
      </c>
      <c r="K128" s="4">
        <f t="shared" si="242"/>
        <v>4</v>
      </c>
      <c r="L128" s="4">
        <f t="shared" si="242"/>
        <v>4</v>
      </c>
      <c r="M128" s="4">
        <f t="shared" si="242"/>
        <v>5</v>
      </c>
      <c r="N128" s="4">
        <f t="shared" si="242"/>
        <v>5</v>
      </c>
      <c r="O128" s="4">
        <f t="shared" si="242"/>
        <v>6</v>
      </c>
      <c r="P128" s="4">
        <f t="shared" si="242"/>
        <v>6</v>
      </c>
      <c r="Q128" s="4">
        <f t="shared" si="242"/>
        <v>7</v>
      </c>
      <c r="R128" s="4">
        <f t="shared" si="242"/>
        <v>7</v>
      </c>
      <c r="S128" s="4">
        <f t="shared" si="242"/>
        <v>8</v>
      </c>
      <c r="T128" s="4">
        <f t="shared" si="242"/>
        <v>8</v>
      </c>
      <c r="U128" s="4">
        <f t="shared" si="242"/>
        <v>9</v>
      </c>
      <c r="V128" s="4">
        <f t="shared" si="242"/>
        <v>9</v>
      </c>
      <c r="W128" s="4">
        <f t="shared" si="242"/>
        <v>10</v>
      </c>
      <c r="X128" s="4">
        <f t="shared" si="242"/>
        <v>10</v>
      </c>
      <c r="Y128" s="4">
        <f t="shared" si="242"/>
        <v>11</v>
      </c>
      <c r="Z128" s="4">
        <f t="shared" si="242"/>
        <v>11</v>
      </c>
      <c r="AA128" s="4">
        <f t="shared" si="242"/>
        <v>12</v>
      </c>
      <c r="AB128" s="4">
        <f t="shared" si="242"/>
        <v>12</v>
      </c>
      <c r="AC128" s="4">
        <f t="shared" si="242"/>
        <v>13</v>
      </c>
      <c r="AD128" s="4">
        <f t="shared" si="242"/>
        <v>13</v>
      </c>
      <c r="AE128" s="4">
        <f t="shared" si="242"/>
        <v>14</v>
      </c>
      <c r="AF128" s="4">
        <f t="shared" si="242"/>
        <v>14</v>
      </c>
      <c r="AG128" s="4">
        <f t="shared" si="242"/>
        <v>15</v>
      </c>
      <c r="AH128" s="4">
        <f t="shared" si="242"/>
        <v>15</v>
      </c>
      <c r="AI128" s="4">
        <f t="shared" si="242"/>
        <v>16</v>
      </c>
      <c r="AJ128" s="4">
        <f t="shared" si="242"/>
        <v>16</v>
      </c>
      <c r="AK128" s="4">
        <f t="shared" si="242"/>
        <v>17</v>
      </c>
      <c r="AL128" s="4">
        <f t="shared" si="242"/>
        <v>17</v>
      </c>
      <c r="AM128" s="4">
        <f t="shared" si="242"/>
        <v>18</v>
      </c>
      <c r="AN128" s="4">
        <f t="shared" si="242"/>
        <v>18</v>
      </c>
      <c r="AO128" s="4">
        <f t="shared" si="242"/>
        <v>19</v>
      </c>
      <c r="AP128" s="4">
        <f t="shared" si="242"/>
        <v>19</v>
      </c>
      <c r="AQ128" s="4">
        <f t="shared" si="242"/>
        <v>20</v>
      </c>
      <c r="AR128" s="4">
        <f t="shared" si="242"/>
        <v>20</v>
      </c>
      <c r="AS128" s="4">
        <f t="shared" si="242"/>
        <v>21</v>
      </c>
      <c r="AT128" s="4">
        <f t="shared" si="242"/>
        <v>21</v>
      </c>
      <c r="AU128" s="4">
        <f t="shared" si="242"/>
        <v>22</v>
      </c>
      <c r="AV128" s="4">
        <f t="shared" si="242"/>
        <v>22</v>
      </c>
      <c r="AW128" s="4">
        <f t="shared" si="242"/>
        <v>23</v>
      </c>
      <c r="AX128" s="4">
        <f t="shared" si="242"/>
        <v>23</v>
      </c>
      <c r="AY128" s="4">
        <f t="shared" si="242"/>
        <v>24</v>
      </c>
      <c r="AZ128" s="4">
        <f t="shared" si="242"/>
        <v>24</v>
      </c>
      <c r="BA128" s="4">
        <f t="shared" si="242"/>
        <v>25</v>
      </c>
      <c r="BB128" s="4">
        <f t="shared" si="242"/>
        <v>25</v>
      </c>
      <c r="BC128" s="4">
        <f t="shared" si="242"/>
        <v>26</v>
      </c>
      <c r="BD128" s="4">
        <f t="shared" si="242"/>
        <v>26</v>
      </c>
      <c r="BE128" s="4">
        <f t="shared" si="242"/>
        <v>27</v>
      </c>
      <c r="BF128" s="4">
        <f t="shared" si="242"/>
        <v>27</v>
      </c>
      <c r="BG128" s="4">
        <f t="shared" si="242"/>
        <v>28</v>
      </c>
      <c r="BH128" s="4">
        <f t="shared" si="242"/>
        <v>28</v>
      </c>
      <c r="BI128" s="4">
        <f t="shared" si="242"/>
        <v>29</v>
      </c>
      <c r="BJ128" s="4">
        <f t="shared" si="242"/>
        <v>29</v>
      </c>
      <c r="BK128" s="4">
        <f t="shared" si="242"/>
        <v>30</v>
      </c>
      <c r="BL128" s="4">
        <f t="shared" si="242"/>
        <v>30</v>
      </c>
      <c r="BM128" s="4">
        <f t="shared" si="242"/>
        <v>31</v>
      </c>
      <c r="BN128" s="4">
        <f t="shared" si="242"/>
        <v>31</v>
      </c>
      <c r="BO128" s="4">
        <f t="shared" si="242"/>
        <v>32</v>
      </c>
      <c r="BP128" s="4">
        <f t="shared" si="242"/>
        <v>32</v>
      </c>
      <c r="BQ128" s="4">
        <f t="shared" si="242"/>
        <v>33</v>
      </c>
      <c r="BR128" s="4">
        <f t="shared" ref="BR128:CH128" si="243">ROUNDDOWN(BR127*1/2,0)</f>
        <v>33</v>
      </c>
      <c r="BS128" s="4">
        <f t="shared" si="243"/>
        <v>34</v>
      </c>
      <c r="BT128" s="4">
        <f t="shared" si="243"/>
        <v>34</v>
      </c>
      <c r="BU128" s="4">
        <f t="shared" si="243"/>
        <v>35</v>
      </c>
      <c r="BV128" s="4">
        <f t="shared" si="243"/>
        <v>35</v>
      </c>
      <c r="BW128" s="4">
        <f t="shared" si="243"/>
        <v>36</v>
      </c>
      <c r="BX128" s="4">
        <f t="shared" si="243"/>
        <v>36</v>
      </c>
      <c r="BY128" s="4">
        <f t="shared" si="243"/>
        <v>37</v>
      </c>
      <c r="BZ128" s="4">
        <f t="shared" si="243"/>
        <v>37</v>
      </c>
      <c r="CA128" s="4">
        <f t="shared" si="243"/>
        <v>38</v>
      </c>
      <c r="CB128" s="4">
        <f t="shared" si="243"/>
        <v>38</v>
      </c>
      <c r="CC128" s="4">
        <f t="shared" si="243"/>
        <v>39</v>
      </c>
      <c r="CD128" s="4">
        <f t="shared" si="243"/>
        <v>39</v>
      </c>
      <c r="CE128" s="4">
        <f t="shared" si="243"/>
        <v>40</v>
      </c>
      <c r="CF128" s="4">
        <f t="shared" si="243"/>
        <v>40</v>
      </c>
      <c r="CG128" s="4">
        <f t="shared" si="243"/>
        <v>41</v>
      </c>
      <c r="CH128" s="4">
        <f t="shared" si="243"/>
        <v>41</v>
      </c>
    </row>
    <row r="129" spans="1:86" x14ac:dyDescent="0.25">
      <c r="A129" s="3">
        <f ca="1">VLOOKUP(SMALL($B$129:$B$141,C129),$B$129:$C$141,2,0)</f>
        <v>1</v>
      </c>
      <c r="B129" s="4">
        <f ca="1">RANDBETWEEN(0,100000)</f>
        <v>12039</v>
      </c>
      <c r="C129" s="5">
        <v>1</v>
      </c>
      <c r="D129">
        <f ca="1">D127-SUM(D130:D141)</f>
        <v>0</v>
      </c>
      <c r="E129">
        <f t="shared" ref="E129:BP129" ca="1" si="244">E127-SUM(E130:E141)</f>
        <v>0</v>
      </c>
      <c r="F129">
        <f t="shared" ca="1" si="244"/>
        <v>0</v>
      </c>
      <c r="G129">
        <f t="shared" ca="1" si="244"/>
        <v>0</v>
      </c>
      <c r="H129">
        <f t="shared" ca="1" si="244"/>
        <v>0</v>
      </c>
      <c r="I129">
        <f t="shared" ca="1" si="244"/>
        <v>0</v>
      </c>
      <c r="J129">
        <f t="shared" ca="1" si="244"/>
        <v>0</v>
      </c>
      <c r="K129">
        <f t="shared" ca="1" si="244"/>
        <v>0</v>
      </c>
      <c r="L129">
        <f t="shared" ca="1" si="244"/>
        <v>0</v>
      </c>
      <c r="M129">
        <f t="shared" ca="1" si="244"/>
        <v>0</v>
      </c>
      <c r="N129">
        <f t="shared" ca="1" si="244"/>
        <v>0</v>
      </c>
      <c r="O129">
        <f t="shared" ca="1" si="244"/>
        <v>0</v>
      </c>
      <c r="P129">
        <f t="shared" ca="1" si="244"/>
        <v>1</v>
      </c>
      <c r="Q129">
        <f t="shared" ca="1" si="244"/>
        <v>0</v>
      </c>
      <c r="R129">
        <f t="shared" ca="1" si="244"/>
        <v>0</v>
      </c>
      <c r="S129">
        <f t="shared" ca="1" si="244"/>
        <v>0</v>
      </c>
      <c r="T129">
        <f t="shared" ca="1" si="244"/>
        <v>1</v>
      </c>
      <c r="U129">
        <f t="shared" ca="1" si="244"/>
        <v>1</v>
      </c>
      <c r="V129">
        <f t="shared" ca="1" si="244"/>
        <v>0</v>
      </c>
      <c r="W129">
        <f t="shared" ca="1" si="244"/>
        <v>0</v>
      </c>
      <c r="X129">
        <f t="shared" ca="1" si="244"/>
        <v>0</v>
      </c>
      <c r="Y129">
        <f t="shared" ca="1" si="244"/>
        <v>0</v>
      </c>
      <c r="Z129">
        <f t="shared" ca="1" si="244"/>
        <v>0</v>
      </c>
      <c r="AA129">
        <f t="shared" ca="1" si="244"/>
        <v>0</v>
      </c>
      <c r="AB129">
        <f t="shared" ca="1" si="244"/>
        <v>0</v>
      </c>
      <c r="AC129">
        <f t="shared" ca="1" si="244"/>
        <v>0</v>
      </c>
      <c r="AD129">
        <f t="shared" ca="1" si="244"/>
        <v>0</v>
      </c>
      <c r="AE129">
        <f t="shared" ca="1" si="244"/>
        <v>0</v>
      </c>
      <c r="AF129">
        <f t="shared" ca="1" si="244"/>
        <v>0</v>
      </c>
      <c r="AG129">
        <f t="shared" ca="1" si="244"/>
        <v>0</v>
      </c>
      <c r="AH129">
        <f t="shared" ca="1" si="244"/>
        <v>0</v>
      </c>
      <c r="AI129">
        <f t="shared" ca="1" si="244"/>
        <v>0</v>
      </c>
      <c r="AJ129">
        <f t="shared" ca="1" si="244"/>
        <v>0</v>
      </c>
      <c r="AK129">
        <f t="shared" ca="1" si="244"/>
        <v>0</v>
      </c>
      <c r="AL129">
        <f t="shared" ca="1" si="244"/>
        <v>0</v>
      </c>
      <c r="AM129">
        <f t="shared" ca="1" si="244"/>
        <v>2</v>
      </c>
      <c r="AN129">
        <f t="shared" ca="1" si="244"/>
        <v>0</v>
      </c>
      <c r="AO129">
        <f t="shared" ca="1" si="244"/>
        <v>0</v>
      </c>
      <c r="AP129">
        <f t="shared" ca="1" si="244"/>
        <v>0</v>
      </c>
      <c r="AQ129">
        <f t="shared" ca="1" si="244"/>
        <v>0</v>
      </c>
      <c r="AR129">
        <f t="shared" ca="1" si="244"/>
        <v>2</v>
      </c>
      <c r="AS129">
        <f t="shared" ca="1" si="244"/>
        <v>0</v>
      </c>
      <c r="AT129">
        <f t="shared" ca="1" si="244"/>
        <v>0</v>
      </c>
      <c r="AU129">
        <f t="shared" ca="1" si="244"/>
        <v>0</v>
      </c>
      <c r="AV129">
        <f t="shared" ca="1" si="244"/>
        <v>0</v>
      </c>
      <c r="AW129">
        <f t="shared" ca="1" si="244"/>
        <v>0</v>
      </c>
      <c r="AX129">
        <f t="shared" ca="1" si="244"/>
        <v>0</v>
      </c>
      <c r="AY129">
        <f t="shared" ca="1" si="244"/>
        <v>0</v>
      </c>
      <c r="AZ129">
        <f t="shared" ca="1" si="244"/>
        <v>0</v>
      </c>
      <c r="BA129">
        <f t="shared" ca="1" si="244"/>
        <v>0</v>
      </c>
      <c r="BB129">
        <f t="shared" ca="1" si="244"/>
        <v>0</v>
      </c>
      <c r="BC129">
        <f t="shared" ca="1" si="244"/>
        <v>0</v>
      </c>
      <c r="BD129">
        <f t="shared" ca="1" si="244"/>
        <v>0</v>
      </c>
      <c r="BE129">
        <f t="shared" ca="1" si="244"/>
        <v>0</v>
      </c>
      <c r="BF129">
        <f t="shared" ca="1" si="244"/>
        <v>0</v>
      </c>
      <c r="BG129">
        <f t="shared" ca="1" si="244"/>
        <v>0</v>
      </c>
      <c r="BH129">
        <f t="shared" ca="1" si="244"/>
        <v>0</v>
      </c>
      <c r="BI129">
        <f t="shared" ca="1" si="244"/>
        <v>0</v>
      </c>
      <c r="BJ129">
        <f t="shared" ca="1" si="244"/>
        <v>0</v>
      </c>
      <c r="BK129">
        <f t="shared" ca="1" si="244"/>
        <v>1</v>
      </c>
      <c r="BL129">
        <f t="shared" ca="1" si="244"/>
        <v>2</v>
      </c>
      <c r="BM129">
        <f t="shared" ca="1" si="244"/>
        <v>0</v>
      </c>
      <c r="BN129">
        <f t="shared" ca="1" si="244"/>
        <v>0</v>
      </c>
      <c r="BO129">
        <f t="shared" ca="1" si="244"/>
        <v>0</v>
      </c>
      <c r="BP129">
        <f t="shared" ca="1" si="244"/>
        <v>1</v>
      </c>
      <c r="BQ129">
        <f t="shared" ref="BQ129:CH129" ca="1" si="245">BQ127-SUM(BQ130:BQ141)</f>
        <v>0</v>
      </c>
      <c r="BR129">
        <f t="shared" ca="1" si="245"/>
        <v>0</v>
      </c>
      <c r="BS129">
        <f t="shared" ca="1" si="245"/>
        <v>1</v>
      </c>
      <c r="BT129">
        <f t="shared" ca="1" si="245"/>
        <v>0</v>
      </c>
      <c r="BU129">
        <f t="shared" ca="1" si="245"/>
        <v>0</v>
      </c>
      <c r="BV129">
        <f t="shared" ca="1" si="245"/>
        <v>0</v>
      </c>
      <c r="BW129">
        <f t="shared" ca="1" si="245"/>
        <v>0</v>
      </c>
      <c r="BX129">
        <f t="shared" ca="1" si="245"/>
        <v>1</v>
      </c>
      <c r="BY129">
        <f t="shared" ca="1" si="245"/>
        <v>0</v>
      </c>
      <c r="BZ129">
        <f t="shared" ca="1" si="245"/>
        <v>0</v>
      </c>
      <c r="CA129">
        <f t="shared" ca="1" si="245"/>
        <v>0</v>
      </c>
      <c r="CB129">
        <f t="shared" ca="1" si="245"/>
        <v>0</v>
      </c>
      <c r="CC129">
        <f t="shared" ca="1" si="245"/>
        <v>0</v>
      </c>
      <c r="CD129">
        <f t="shared" ca="1" si="245"/>
        <v>0</v>
      </c>
      <c r="CE129">
        <f t="shared" ca="1" si="245"/>
        <v>0</v>
      </c>
      <c r="CF129">
        <f t="shared" ca="1" si="245"/>
        <v>0</v>
      </c>
      <c r="CG129">
        <f t="shared" ca="1" si="245"/>
        <v>0</v>
      </c>
      <c r="CH129">
        <f t="shared" ca="1" si="245"/>
        <v>0</v>
      </c>
    </row>
    <row r="130" spans="1:86" x14ac:dyDescent="0.25">
      <c r="A130" s="3">
        <f t="shared" ref="A130:A141" ca="1" si="246">VLOOKUP(SMALL($B$129:$B$141,C130),$B$129:$C$141,2,0)</f>
        <v>13</v>
      </c>
      <c r="B130" s="4">
        <f t="shared" ref="B130:B141" ca="1" si="247">RANDBETWEEN(0,100000)</f>
        <v>34480</v>
      </c>
      <c r="C130" s="5">
        <v>2</v>
      </c>
      <c r="D130">
        <f ca="1">MIN(RANDBETWEEN(0,D127),ROUNDUP(D127*2/$C$126,0))</f>
        <v>1</v>
      </c>
      <c r="E130">
        <f t="shared" ref="E130:BP130" ca="1" si="248">MIN(RANDBETWEEN(0,E127),ROUNDUP(E127*2/$C$126,0))</f>
        <v>0</v>
      </c>
      <c r="F130">
        <f t="shared" ca="1" si="248"/>
        <v>1</v>
      </c>
      <c r="G130">
        <f t="shared" ca="1" si="248"/>
        <v>0</v>
      </c>
      <c r="H130">
        <f t="shared" ca="1" si="248"/>
        <v>1</v>
      </c>
      <c r="I130">
        <f t="shared" ca="1" si="248"/>
        <v>1</v>
      </c>
      <c r="J130">
        <f t="shared" ca="1" si="248"/>
        <v>2</v>
      </c>
      <c r="K130">
        <f t="shared" ca="1" si="248"/>
        <v>2</v>
      </c>
      <c r="L130">
        <f t="shared" ca="1" si="248"/>
        <v>2</v>
      </c>
      <c r="M130">
        <f t="shared" ca="1" si="248"/>
        <v>2</v>
      </c>
      <c r="N130">
        <f t="shared" ca="1" si="248"/>
        <v>2</v>
      </c>
      <c r="O130">
        <f t="shared" ca="1" si="248"/>
        <v>1</v>
      </c>
      <c r="P130">
        <f t="shared" ca="1" si="248"/>
        <v>2</v>
      </c>
      <c r="Q130">
        <f t="shared" ca="1" si="248"/>
        <v>3</v>
      </c>
      <c r="R130">
        <f t="shared" ca="1" si="248"/>
        <v>0</v>
      </c>
      <c r="S130">
        <f t="shared" ca="1" si="248"/>
        <v>3</v>
      </c>
      <c r="T130">
        <f t="shared" ca="1" si="248"/>
        <v>0</v>
      </c>
      <c r="U130">
        <f t="shared" ca="1" si="248"/>
        <v>3</v>
      </c>
      <c r="V130">
        <f t="shared" ca="1" si="248"/>
        <v>3</v>
      </c>
      <c r="W130">
        <f t="shared" ca="1" si="248"/>
        <v>4</v>
      </c>
      <c r="X130">
        <f t="shared" ca="1" si="248"/>
        <v>1</v>
      </c>
      <c r="Y130">
        <f t="shared" ca="1" si="248"/>
        <v>4</v>
      </c>
      <c r="Z130">
        <f t="shared" ca="1" si="248"/>
        <v>4</v>
      </c>
      <c r="AA130">
        <f t="shared" ca="1" si="248"/>
        <v>4</v>
      </c>
      <c r="AB130">
        <f t="shared" ca="1" si="248"/>
        <v>4</v>
      </c>
      <c r="AC130">
        <f t="shared" ca="1" si="248"/>
        <v>4</v>
      </c>
      <c r="AD130">
        <f t="shared" ca="1" si="248"/>
        <v>5</v>
      </c>
      <c r="AE130">
        <f t="shared" ca="1" si="248"/>
        <v>5</v>
      </c>
      <c r="AF130">
        <f t="shared" ca="1" si="248"/>
        <v>5</v>
      </c>
      <c r="AG130">
        <f t="shared" ca="1" si="248"/>
        <v>4</v>
      </c>
      <c r="AH130">
        <f t="shared" ca="1" si="248"/>
        <v>5</v>
      </c>
      <c r="AI130">
        <f t="shared" ca="1" si="248"/>
        <v>4</v>
      </c>
      <c r="AJ130">
        <f t="shared" ca="1" si="248"/>
        <v>6</v>
      </c>
      <c r="AK130">
        <f t="shared" ca="1" si="248"/>
        <v>6</v>
      </c>
      <c r="AL130">
        <f t="shared" ca="1" si="248"/>
        <v>6</v>
      </c>
      <c r="AM130">
        <f t="shared" ca="1" si="248"/>
        <v>6</v>
      </c>
      <c r="AN130">
        <f t="shared" ca="1" si="248"/>
        <v>6</v>
      </c>
      <c r="AO130">
        <f t="shared" ca="1" si="248"/>
        <v>6</v>
      </c>
      <c r="AP130">
        <f t="shared" ca="1" si="248"/>
        <v>6</v>
      </c>
      <c r="AQ130">
        <f t="shared" ca="1" si="248"/>
        <v>0</v>
      </c>
      <c r="AR130">
        <f t="shared" ca="1" si="248"/>
        <v>7</v>
      </c>
      <c r="AS130">
        <f t="shared" ca="1" si="248"/>
        <v>7</v>
      </c>
      <c r="AT130">
        <f t="shared" ca="1" si="248"/>
        <v>7</v>
      </c>
      <c r="AU130">
        <f t="shared" ca="1" si="248"/>
        <v>6</v>
      </c>
      <c r="AV130">
        <f t="shared" ca="1" si="248"/>
        <v>7</v>
      </c>
      <c r="AW130">
        <f t="shared" ca="1" si="248"/>
        <v>8</v>
      </c>
      <c r="AX130">
        <f t="shared" ca="1" si="248"/>
        <v>8</v>
      </c>
      <c r="AY130">
        <f t="shared" ca="1" si="248"/>
        <v>8</v>
      </c>
      <c r="AZ130">
        <f t="shared" ca="1" si="248"/>
        <v>8</v>
      </c>
      <c r="BA130">
        <f t="shared" ca="1" si="248"/>
        <v>8</v>
      </c>
      <c r="BB130">
        <f t="shared" ca="1" si="248"/>
        <v>8</v>
      </c>
      <c r="BC130">
        <f t="shared" ca="1" si="248"/>
        <v>4</v>
      </c>
      <c r="BD130">
        <f t="shared" ca="1" si="248"/>
        <v>9</v>
      </c>
      <c r="BE130">
        <f t="shared" ca="1" si="248"/>
        <v>4</v>
      </c>
      <c r="BF130">
        <f t="shared" ca="1" si="248"/>
        <v>9</v>
      </c>
      <c r="BG130">
        <f t="shared" ca="1" si="248"/>
        <v>9</v>
      </c>
      <c r="BH130">
        <f t="shared" ca="1" si="248"/>
        <v>8</v>
      </c>
      <c r="BI130">
        <f t="shared" ca="1" si="248"/>
        <v>9</v>
      </c>
      <c r="BJ130">
        <f t="shared" ca="1" si="248"/>
        <v>10</v>
      </c>
      <c r="BK130">
        <f t="shared" ca="1" si="248"/>
        <v>10</v>
      </c>
      <c r="BL130">
        <f t="shared" ca="1" si="248"/>
        <v>10</v>
      </c>
      <c r="BM130">
        <f t="shared" ca="1" si="248"/>
        <v>10</v>
      </c>
      <c r="BN130">
        <f t="shared" ca="1" si="248"/>
        <v>10</v>
      </c>
      <c r="BO130">
        <f t="shared" ca="1" si="248"/>
        <v>10</v>
      </c>
      <c r="BP130">
        <f t="shared" ca="1" si="248"/>
        <v>10</v>
      </c>
      <c r="BQ130">
        <f t="shared" ref="BQ130:CH130" ca="1" si="249">MIN(RANDBETWEEN(0,BQ127),ROUNDUP(BQ127*2/$C$126,0))</f>
        <v>11</v>
      </c>
      <c r="BR130">
        <f t="shared" ca="1" si="249"/>
        <v>11</v>
      </c>
      <c r="BS130">
        <f t="shared" ca="1" si="249"/>
        <v>11</v>
      </c>
      <c r="BT130">
        <f t="shared" ca="1" si="249"/>
        <v>11</v>
      </c>
      <c r="BU130">
        <f t="shared" ca="1" si="249"/>
        <v>11</v>
      </c>
      <c r="BV130">
        <f t="shared" ca="1" si="249"/>
        <v>10</v>
      </c>
      <c r="BW130">
        <f t="shared" ca="1" si="249"/>
        <v>12</v>
      </c>
      <c r="BX130">
        <f t="shared" ca="1" si="249"/>
        <v>12</v>
      </c>
      <c r="BY130">
        <f t="shared" ca="1" si="249"/>
        <v>12</v>
      </c>
      <c r="BZ130">
        <f t="shared" ca="1" si="249"/>
        <v>12</v>
      </c>
      <c r="CA130">
        <f t="shared" ca="1" si="249"/>
        <v>0</v>
      </c>
      <c r="CB130">
        <f t="shared" ca="1" si="249"/>
        <v>6</v>
      </c>
      <c r="CC130">
        <f t="shared" ca="1" si="249"/>
        <v>10</v>
      </c>
      <c r="CD130">
        <f t="shared" ca="1" si="249"/>
        <v>13</v>
      </c>
      <c r="CE130">
        <f t="shared" ca="1" si="249"/>
        <v>13</v>
      </c>
      <c r="CF130">
        <f t="shared" ca="1" si="249"/>
        <v>12</v>
      </c>
      <c r="CG130">
        <f t="shared" ca="1" si="249"/>
        <v>13</v>
      </c>
      <c r="CH130">
        <f t="shared" ca="1" si="249"/>
        <v>13</v>
      </c>
    </row>
    <row r="131" spans="1:86" x14ac:dyDescent="0.25">
      <c r="A131" s="3">
        <f t="shared" ca="1" si="246"/>
        <v>2</v>
      </c>
      <c r="B131" s="4">
        <f t="shared" ca="1" si="247"/>
        <v>66464</v>
      </c>
      <c r="C131" s="5">
        <v>3</v>
      </c>
      <c r="D131">
        <f ca="1">IFERROR(MIN(RANDBETWEEN(0,D127-D130),ROUNDUP(D127*2/$C$126,0)),0)</f>
        <v>0</v>
      </c>
      <c r="E131">
        <f t="shared" ref="E131:BP131" ca="1" si="250">IFERROR(MIN(RANDBETWEEN(0,E127-E130),ROUNDUP(E127*2/$C$126,0)),0)</f>
        <v>0</v>
      </c>
      <c r="F131">
        <f t="shared" ca="1" si="250"/>
        <v>0</v>
      </c>
      <c r="G131">
        <f t="shared" ca="1" si="250"/>
        <v>1</v>
      </c>
      <c r="H131">
        <f t="shared" ca="1" si="250"/>
        <v>1</v>
      </c>
      <c r="I131">
        <f t="shared" ca="1" si="250"/>
        <v>1</v>
      </c>
      <c r="J131">
        <f t="shared" ca="1" si="250"/>
        <v>2</v>
      </c>
      <c r="K131">
        <f t="shared" ca="1" si="250"/>
        <v>2</v>
      </c>
      <c r="L131">
        <f t="shared" ca="1" si="250"/>
        <v>0</v>
      </c>
      <c r="M131">
        <f t="shared" ca="1" si="250"/>
        <v>2</v>
      </c>
      <c r="N131">
        <f t="shared" ca="1" si="250"/>
        <v>2</v>
      </c>
      <c r="O131">
        <f t="shared" ca="1" si="250"/>
        <v>2</v>
      </c>
      <c r="P131">
        <f t="shared" ca="1" si="250"/>
        <v>2</v>
      </c>
      <c r="Q131">
        <f t="shared" ca="1" si="250"/>
        <v>3</v>
      </c>
      <c r="R131">
        <f t="shared" ca="1" si="250"/>
        <v>3</v>
      </c>
      <c r="S131">
        <f t="shared" ca="1" si="250"/>
        <v>3</v>
      </c>
      <c r="T131">
        <f t="shared" ca="1" si="250"/>
        <v>3</v>
      </c>
      <c r="U131">
        <f t="shared" ca="1" si="250"/>
        <v>3</v>
      </c>
      <c r="V131">
        <f t="shared" ca="1" si="250"/>
        <v>3</v>
      </c>
      <c r="W131">
        <f t="shared" ca="1" si="250"/>
        <v>4</v>
      </c>
      <c r="X131">
        <f t="shared" ca="1" si="250"/>
        <v>1</v>
      </c>
      <c r="Y131">
        <f t="shared" ca="1" si="250"/>
        <v>4</v>
      </c>
      <c r="Z131">
        <f t="shared" ca="1" si="250"/>
        <v>4</v>
      </c>
      <c r="AA131">
        <f t="shared" ca="1" si="250"/>
        <v>4</v>
      </c>
      <c r="AB131">
        <f t="shared" ca="1" si="250"/>
        <v>4</v>
      </c>
      <c r="AC131">
        <f t="shared" ca="1" si="250"/>
        <v>4</v>
      </c>
      <c r="AD131">
        <f t="shared" ca="1" si="250"/>
        <v>4</v>
      </c>
      <c r="AE131">
        <f t="shared" ca="1" si="250"/>
        <v>5</v>
      </c>
      <c r="AF131">
        <f t="shared" ca="1" si="250"/>
        <v>5</v>
      </c>
      <c r="AG131">
        <f t="shared" ca="1" si="250"/>
        <v>5</v>
      </c>
      <c r="AH131">
        <f t="shared" ca="1" si="250"/>
        <v>5</v>
      </c>
      <c r="AI131">
        <f t="shared" ca="1" si="250"/>
        <v>5</v>
      </c>
      <c r="AJ131">
        <f t="shared" ca="1" si="250"/>
        <v>6</v>
      </c>
      <c r="AK131">
        <f t="shared" ca="1" si="250"/>
        <v>6</v>
      </c>
      <c r="AL131">
        <f t="shared" ca="1" si="250"/>
        <v>6</v>
      </c>
      <c r="AM131">
        <f t="shared" ca="1" si="250"/>
        <v>6</v>
      </c>
      <c r="AN131">
        <f t="shared" ca="1" si="250"/>
        <v>6</v>
      </c>
      <c r="AO131">
        <f t="shared" ca="1" si="250"/>
        <v>6</v>
      </c>
      <c r="AP131">
        <f t="shared" ca="1" si="250"/>
        <v>6</v>
      </c>
      <c r="AQ131">
        <f t="shared" ca="1" si="250"/>
        <v>7</v>
      </c>
      <c r="AR131">
        <f t="shared" ca="1" si="250"/>
        <v>7</v>
      </c>
      <c r="AS131">
        <f t="shared" ca="1" si="250"/>
        <v>7</v>
      </c>
      <c r="AT131">
        <f t="shared" ca="1" si="250"/>
        <v>7</v>
      </c>
      <c r="AU131">
        <f t="shared" ca="1" si="250"/>
        <v>7</v>
      </c>
      <c r="AV131">
        <f t="shared" ca="1" si="250"/>
        <v>5</v>
      </c>
      <c r="AW131">
        <f t="shared" ca="1" si="250"/>
        <v>8</v>
      </c>
      <c r="AX131">
        <f t="shared" ca="1" si="250"/>
        <v>8</v>
      </c>
      <c r="AY131">
        <f t="shared" ca="1" si="250"/>
        <v>8</v>
      </c>
      <c r="AZ131">
        <f t="shared" ca="1" si="250"/>
        <v>8</v>
      </c>
      <c r="BA131">
        <f t="shared" ca="1" si="250"/>
        <v>3</v>
      </c>
      <c r="BB131">
        <f t="shared" ca="1" si="250"/>
        <v>8</v>
      </c>
      <c r="BC131">
        <f t="shared" ca="1" si="250"/>
        <v>8</v>
      </c>
      <c r="BD131">
        <f t="shared" ca="1" si="250"/>
        <v>9</v>
      </c>
      <c r="BE131">
        <f t="shared" ca="1" si="250"/>
        <v>9</v>
      </c>
      <c r="BF131">
        <f t="shared" ca="1" si="250"/>
        <v>9</v>
      </c>
      <c r="BG131">
        <f t="shared" ca="1" si="250"/>
        <v>9</v>
      </c>
      <c r="BH131">
        <f t="shared" ca="1" si="250"/>
        <v>9</v>
      </c>
      <c r="BI131">
        <f t="shared" ca="1" si="250"/>
        <v>9</v>
      </c>
      <c r="BJ131">
        <f t="shared" ca="1" si="250"/>
        <v>2</v>
      </c>
      <c r="BK131">
        <f t="shared" ca="1" si="250"/>
        <v>10</v>
      </c>
      <c r="BL131">
        <f t="shared" ca="1" si="250"/>
        <v>7</v>
      </c>
      <c r="BM131">
        <f t="shared" ca="1" si="250"/>
        <v>10</v>
      </c>
      <c r="BN131">
        <f t="shared" ca="1" si="250"/>
        <v>6</v>
      </c>
      <c r="BO131">
        <f t="shared" ca="1" si="250"/>
        <v>10</v>
      </c>
      <c r="BP131">
        <f t="shared" ca="1" si="250"/>
        <v>10</v>
      </c>
      <c r="BQ131">
        <f t="shared" ref="BQ131:CH131" ca="1" si="251">IFERROR(MIN(RANDBETWEEN(0,BQ127-BQ130),ROUNDUP(BQ127*2/$C$126,0)),0)</f>
        <v>11</v>
      </c>
      <c r="BR131">
        <f t="shared" ca="1" si="251"/>
        <v>11</v>
      </c>
      <c r="BS131">
        <f t="shared" ca="1" si="251"/>
        <v>11</v>
      </c>
      <c r="BT131">
        <f t="shared" ca="1" si="251"/>
        <v>11</v>
      </c>
      <c r="BU131">
        <f t="shared" ca="1" si="251"/>
        <v>8</v>
      </c>
      <c r="BV131">
        <f t="shared" ca="1" si="251"/>
        <v>11</v>
      </c>
      <c r="BW131">
        <f t="shared" ca="1" si="251"/>
        <v>7</v>
      </c>
      <c r="BX131">
        <f t="shared" ca="1" si="251"/>
        <v>12</v>
      </c>
      <c r="BY131">
        <f t="shared" ca="1" si="251"/>
        <v>8</v>
      </c>
      <c r="BZ131">
        <f t="shared" ca="1" si="251"/>
        <v>12</v>
      </c>
      <c r="CA131">
        <f t="shared" ca="1" si="251"/>
        <v>12</v>
      </c>
      <c r="CB131">
        <f t="shared" ca="1" si="251"/>
        <v>12</v>
      </c>
      <c r="CC131">
        <f t="shared" ca="1" si="251"/>
        <v>12</v>
      </c>
      <c r="CD131">
        <f t="shared" ca="1" si="251"/>
        <v>13</v>
      </c>
      <c r="CE131">
        <f t="shared" ca="1" si="251"/>
        <v>2</v>
      </c>
      <c r="CF131">
        <f t="shared" ca="1" si="251"/>
        <v>13</v>
      </c>
      <c r="CG131">
        <f t="shared" ca="1" si="251"/>
        <v>12</v>
      </c>
      <c r="CH131">
        <f t="shared" ca="1" si="251"/>
        <v>13</v>
      </c>
    </row>
    <row r="132" spans="1:86" x14ac:dyDescent="0.25">
      <c r="A132" s="3">
        <f t="shared" ca="1" si="246"/>
        <v>4</v>
      </c>
      <c r="B132" s="4">
        <f t="shared" ca="1" si="247"/>
        <v>38260</v>
      </c>
      <c r="C132" s="5">
        <v>4</v>
      </c>
      <c r="D132">
        <f ca="1">IFERROR(MIN(RANDBETWEEN(0,D127-SUM(D130:D131)),ROUNDUP(D127*2/$C$126,0)),0)</f>
        <v>0</v>
      </c>
      <c r="E132">
        <f t="shared" ref="E132:BP132" ca="1" si="252">IFERROR(MIN(RANDBETWEEN(0,E127-SUM(E130:E131)),ROUNDUP(E127*2/$C$126,0)),0)</f>
        <v>1</v>
      </c>
      <c r="F132">
        <f t="shared" ca="1" si="252"/>
        <v>1</v>
      </c>
      <c r="G132">
        <f t="shared" ca="1" si="252"/>
        <v>1</v>
      </c>
      <c r="H132">
        <f t="shared" ca="1" si="252"/>
        <v>1</v>
      </c>
      <c r="I132">
        <f t="shared" ca="1" si="252"/>
        <v>1</v>
      </c>
      <c r="J132">
        <f t="shared" ca="1" si="252"/>
        <v>2</v>
      </c>
      <c r="K132">
        <f t="shared" ca="1" si="252"/>
        <v>2</v>
      </c>
      <c r="L132">
        <f t="shared" ca="1" si="252"/>
        <v>0</v>
      </c>
      <c r="M132">
        <f t="shared" ca="1" si="252"/>
        <v>2</v>
      </c>
      <c r="N132">
        <f t="shared" ca="1" si="252"/>
        <v>2</v>
      </c>
      <c r="O132">
        <f t="shared" ca="1" si="252"/>
        <v>2</v>
      </c>
      <c r="P132">
        <f t="shared" ca="1" si="252"/>
        <v>2</v>
      </c>
      <c r="Q132">
        <f t="shared" ca="1" si="252"/>
        <v>3</v>
      </c>
      <c r="R132">
        <f t="shared" ca="1" si="252"/>
        <v>0</v>
      </c>
      <c r="S132">
        <f t="shared" ca="1" si="252"/>
        <v>1</v>
      </c>
      <c r="T132">
        <f t="shared" ca="1" si="252"/>
        <v>2</v>
      </c>
      <c r="U132">
        <f t="shared" ca="1" si="252"/>
        <v>3</v>
      </c>
      <c r="V132">
        <f t="shared" ca="1" si="252"/>
        <v>3</v>
      </c>
      <c r="W132">
        <f t="shared" ca="1" si="252"/>
        <v>2</v>
      </c>
      <c r="X132">
        <f t="shared" ca="1" si="252"/>
        <v>4</v>
      </c>
      <c r="Y132">
        <f t="shared" ca="1" si="252"/>
        <v>0</v>
      </c>
      <c r="Z132">
        <f t="shared" ca="1" si="252"/>
        <v>0</v>
      </c>
      <c r="AA132">
        <f t="shared" ca="1" si="252"/>
        <v>4</v>
      </c>
      <c r="AB132">
        <f t="shared" ca="1" si="252"/>
        <v>2</v>
      </c>
      <c r="AC132">
        <f t="shared" ca="1" si="252"/>
        <v>4</v>
      </c>
      <c r="AD132">
        <f t="shared" ca="1" si="252"/>
        <v>5</v>
      </c>
      <c r="AE132">
        <f t="shared" ca="1" si="252"/>
        <v>5</v>
      </c>
      <c r="AF132">
        <f t="shared" ca="1" si="252"/>
        <v>5</v>
      </c>
      <c r="AG132">
        <f t="shared" ca="1" si="252"/>
        <v>5</v>
      </c>
      <c r="AH132">
        <f t="shared" ca="1" si="252"/>
        <v>5</v>
      </c>
      <c r="AI132">
        <f t="shared" ca="1" si="252"/>
        <v>5</v>
      </c>
      <c r="AJ132">
        <f t="shared" ca="1" si="252"/>
        <v>6</v>
      </c>
      <c r="AK132">
        <f t="shared" ca="1" si="252"/>
        <v>6</v>
      </c>
      <c r="AL132">
        <f t="shared" ca="1" si="252"/>
        <v>6</v>
      </c>
      <c r="AM132">
        <f t="shared" ca="1" si="252"/>
        <v>6</v>
      </c>
      <c r="AN132">
        <f t="shared" ca="1" si="252"/>
        <v>6</v>
      </c>
      <c r="AO132">
        <f t="shared" ca="1" si="252"/>
        <v>6</v>
      </c>
      <c r="AP132">
        <f t="shared" ca="1" si="252"/>
        <v>6</v>
      </c>
      <c r="AQ132">
        <f t="shared" ca="1" si="252"/>
        <v>7</v>
      </c>
      <c r="AR132">
        <f t="shared" ca="1" si="252"/>
        <v>7</v>
      </c>
      <c r="AS132">
        <f t="shared" ca="1" si="252"/>
        <v>7</v>
      </c>
      <c r="AT132">
        <f t="shared" ca="1" si="252"/>
        <v>7</v>
      </c>
      <c r="AU132">
        <f t="shared" ca="1" si="252"/>
        <v>7</v>
      </c>
      <c r="AV132">
        <f t="shared" ca="1" si="252"/>
        <v>7</v>
      </c>
      <c r="AW132">
        <f t="shared" ca="1" si="252"/>
        <v>1</v>
      </c>
      <c r="AX132">
        <f t="shared" ca="1" si="252"/>
        <v>8</v>
      </c>
      <c r="AY132">
        <f t="shared" ca="1" si="252"/>
        <v>8</v>
      </c>
      <c r="AZ132">
        <f t="shared" ca="1" si="252"/>
        <v>8</v>
      </c>
      <c r="BA132">
        <f t="shared" ca="1" si="252"/>
        <v>8</v>
      </c>
      <c r="BB132">
        <f t="shared" ca="1" si="252"/>
        <v>8</v>
      </c>
      <c r="BC132">
        <f t="shared" ca="1" si="252"/>
        <v>6</v>
      </c>
      <c r="BD132">
        <f t="shared" ca="1" si="252"/>
        <v>0</v>
      </c>
      <c r="BE132">
        <f t="shared" ca="1" si="252"/>
        <v>9</v>
      </c>
      <c r="BF132">
        <f t="shared" ca="1" si="252"/>
        <v>9</v>
      </c>
      <c r="BG132">
        <f t="shared" ca="1" si="252"/>
        <v>9</v>
      </c>
      <c r="BH132">
        <f t="shared" ca="1" si="252"/>
        <v>9</v>
      </c>
      <c r="BI132">
        <f t="shared" ca="1" si="252"/>
        <v>9</v>
      </c>
      <c r="BJ132">
        <f t="shared" ca="1" si="252"/>
        <v>3</v>
      </c>
      <c r="BK132">
        <f t="shared" ca="1" si="252"/>
        <v>4</v>
      </c>
      <c r="BL132">
        <f t="shared" ca="1" si="252"/>
        <v>10</v>
      </c>
      <c r="BM132">
        <f t="shared" ca="1" si="252"/>
        <v>10</v>
      </c>
      <c r="BN132">
        <f t="shared" ca="1" si="252"/>
        <v>10</v>
      </c>
      <c r="BO132">
        <f t="shared" ca="1" si="252"/>
        <v>10</v>
      </c>
      <c r="BP132">
        <f t="shared" ca="1" si="252"/>
        <v>10</v>
      </c>
      <c r="BQ132">
        <f t="shared" ref="BQ132:CH132" ca="1" si="253">IFERROR(MIN(RANDBETWEEN(0,BQ127-SUM(BQ130:BQ131)),ROUNDUP(BQ127*2/$C$126,0)),0)</f>
        <v>11</v>
      </c>
      <c r="BR132">
        <f t="shared" ca="1" si="253"/>
        <v>3</v>
      </c>
      <c r="BS132">
        <f t="shared" ca="1" si="253"/>
        <v>6</v>
      </c>
      <c r="BT132">
        <f t="shared" ca="1" si="253"/>
        <v>11</v>
      </c>
      <c r="BU132">
        <f t="shared" ca="1" si="253"/>
        <v>1</v>
      </c>
      <c r="BV132">
        <f t="shared" ca="1" si="253"/>
        <v>11</v>
      </c>
      <c r="BW132">
        <f t="shared" ca="1" si="253"/>
        <v>12</v>
      </c>
      <c r="BX132">
        <f t="shared" ca="1" si="253"/>
        <v>9</v>
      </c>
      <c r="BY132">
        <f t="shared" ca="1" si="253"/>
        <v>8</v>
      </c>
      <c r="BZ132">
        <f t="shared" ca="1" si="253"/>
        <v>7</v>
      </c>
      <c r="CA132">
        <f t="shared" ca="1" si="253"/>
        <v>12</v>
      </c>
      <c r="CB132">
        <f t="shared" ca="1" si="253"/>
        <v>12</v>
      </c>
      <c r="CC132">
        <f t="shared" ca="1" si="253"/>
        <v>12</v>
      </c>
      <c r="CD132">
        <f t="shared" ca="1" si="253"/>
        <v>13</v>
      </c>
      <c r="CE132">
        <f t="shared" ca="1" si="253"/>
        <v>13</v>
      </c>
      <c r="CF132">
        <f t="shared" ca="1" si="253"/>
        <v>13</v>
      </c>
      <c r="CG132">
        <f t="shared" ca="1" si="253"/>
        <v>13</v>
      </c>
      <c r="CH132">
        <f t="shared" ca="1" si="253"/>
        <v>13</v>
      </c>
    </row>
    <row r="133" spans="1:86" x14ac:dyDescent="0.25">
      <c r="A133" s="3">
        <f t="shared" ca="1" si="246"/>
        <v>9</v>
      </c>
      <c r="B133" s="4">
        <f t="shared" ca="1" si="247"/>
        <v>91851</v>
      </c>
      <c r="C133" s="5">
        <v>5</v>
      </c>
      <c r="D133">
        <f ca="1">IFERROR(MIN(RANDBETWEEN(0,D127-SUM(D130:D132)),ROUNDUP(D127*2/$C$126,0)),0)</f>
        <v>0</v>
      </c>
      <c r="E133">
        <f t="shared" ref="E133:BP133" ca="1" si="254">IFERROR(MIN(RANDBETWEEN(0,E127-SUM(E130:E132)),ROUNDUP(E127*2/$C$126,0)),0)</f>
        <v>1</v>
      </c>
      <c r="F133">
        <f t="shared" ca="1" si="254"/>
        <v>1</v>
      </c>
      <c r="G133">
        <f t="shared" ca="1" si="254"/>
        <v>0</v>
      </c>
      <c r="H133">
        <f t="shared" ca="1" si="254"/>
        <v>1</v>
      </c>
      <c r="I133">
        <f t="shared" ca="1" si="254"/>
        <v>0</v>
      </c>
      <c r="J133">
        <f t="shared" ca="1" si="254"/>
        <v>0</v>
      </c>
      <c r="K133">
        <f t="shared" ca="1" si="254"/>
        <v>2</v>
      </c>
      <c r="L133">
        <f t="shared" ca="1" si="254"/>
        <v>0</v>
      </c>
      <c r="M133">
        <f t="shared" ca="1" si="254"/>
        <v>2</v>
      </c>
      <c r="N133">
        <f t="shared" ca="1" si="254"/>
        <v>0</v>
      </c>
      <c r="O133">
        <f t="shared" ca="1" si="254"/>
        <v>2</v>
      </c>
      <c r="P133">
        <f t="shared" ca="1" si="254"/>
        <v>2</v>
      </c>
      <c r="Q133">
        <f t="shared" ca="1" si="254"/>
        <v>2</v>
      </c>
      <c r="R133">
        <f t="shared" ca="1" si="254"/>
        <v>3</v>
      </c>
      <c r="S133">
        <f t="shared" ca="1" si="254"/>
        <v>1</v>
      </c>
      <c r="T133">
        <f t="shared" ca="1" si="254"/>
        <v>0</v>
      </c>
      <c r="U133">
        <f t="shared" ca="1" si="254"/>
        <v>0</v>
      </c>
      <c r="V133">
        <f t="shared" ca="1" si="254"/>
        <v>3</v>
      </c>
      <c r="W133">
        <f t="shared" ca="1" si="254"/>
        <v>4</v>
      </c>
      <c r="X133">
        <f t="shared" ca="1" si="254"/>
        <v>4</v>
      </c>
      <c r="Y133">
        <f t="shared" ca="1" si="254"/>
        <v>4</v>
      </c>
      <c r="Z133">
        <f t="shared" ca="1" si="254"/>
        <v>0</v>
      </c>
      <c r="AA133">
        <f t="shared" ca="1" si="254"/>
        <v>4</v>
      </c>
      <c r="AB133">
        <f t="shared" ca="1" si="254"/>
        <v>4</v>
      </c>
      <c r="AC133">
        <f t="shared" ca="1" si="254"/>
        <v>4</v>
      </c>
      <c r="AD133">
        <f t="shared" ca="1" si="254"/>
        <v>5</v>
      </c>
      <c r="AE133">
        <f t="shared" ca="1" si="254"/>
        <v>2</v>
      </c>
      <c r="AF133">
        <f t="shared" ca="1" si="254"/>
        <v>1</v>
      </c>
      <c r="AG133">
        <f t="shared" ca="1" si="254"/>
        <v>5</v>
      </c>
      <c r="AH133">
        <f t="shared" ca="1" si="254"/>
        <v>5</v>
      </c>
      <c r="AI133">
        <f t="shared" ca="1" si="254"/>
        <v>2</v>
      </c>
      <c r="AJ133">
        <f t="shared" ca="1" si="254"/>
        <v>6</v>
      </c>
      <c r="AK133">
        <f t="shared" ca="1" si="254"/>
        <v>6</v>
      </c>
      <c r="AL133">
        <f t="shared" ca="1" si="254"/>
        <v>6</v>
      </c>
      <c r="AM133">
        <f t="shared" ca="1" si="254"/>
        <v>1</v>
      </c>
      <c r="AN133">
        <f t="shared" ca="1" si="254"/>
        <v>3</v>
      </c>
      <c r="AO133">
        <f t="shared" ca="1" si="254"/>
        <v>6</v>
      </c>
      <c r="AP133">
        <f t="shared" ca="1" si="254"/>
        <v>3</v>
      </c>
      <c r="AQ133">
        <f t="shared" ca="1" si="254"/>
        <v>7</v>
      </c>
      <c r="AR133">
        <f t="shared" ca="1" si="254"/>
        <v>7</v>
      </c>
      <c r="AS133">
        <f t="shared" ca="1" si="254"/>
        <v>7</v>
      </c>
      <c r="AT133">
        <f t="shared" ca="1" si="254"/>
        <v>3</v>
      </c>
      <c r="AU133">
        <f t="shared" ca="1" si="254"/>
        <v>7</v>
      </c>
      <c r="AV133">
        <f t="shared" ca="1" si="254"/>
        <v>7</v>
      </c>
      <c r="AW133">
        <f t="shared" ca="1" si="254"/>
        <v>8</v>
      </c>
      <c r="AX133">
        <f t="shared" ca="1" si="254"/>
        <v>5</v>
      </c>
      <c r="AY133">
        <f t="shared" ca="1" si="254"/>
        <v>8</v>
      </c>
      <c r="AZ133">
        <f t="shared" ca="1" si="254"/>
        <v>3</v>
      </c>
      <c r="BA133">
        <f t="shared" ca="1" si="254"/>
        <v>4</v>
      </c>
      <c r="BB133">
        <f t="shared" ca="1" si="254"/>
        <v>5</v>
      </c>
      <c r="BC133">
        <f t="shared" ca="1" si="254"/>
        <v>8</v>
      </c>
      <c r="BD133">
        <f t="shared" ca="1" si="254"/>
        <v>9</v>
      </c>
      <c r="BE133">
        <f t="shared" ca="1" si="254"/>
        <v>9</v>
      </c>
      <c r="BF133">
        <f t="shared" ca="1" si="254"/>
        <v>4</v>
      </c>
      <c r="BG133">
        <f t="shared" ca="1" si="254"/>
        <v>9</v>
      </c>
      <c r="BH133">
        <f t="shared" ca="1" si="254"/>
        <v>9</v>
      </c>
      <c r="BI133">
        <f t="shared" ca="1" si="254"/>
        <v>7</v>
      </c>
      <c r="BJ133">
        <f t="shared" ca="1" si="254"/>
        <v>10</v>
      </c>
      <c r="BK133">
        <f t="shared" ca="1" si="254"/>
        <v>8</v>
      </c>
      <c r="BL133">
        <f t="shared" ca="1" si="254"/>
        <v>10</v>
      </c>
      <c r="BM133">
        <f t="shared" ca="1" si="254"/>
        <v>8</v>
      </c>
      <c r="BN133">
        <f t="shared" ca="1" si="254"/>
        <v>10</v>
      </c>
      <c r="BO133">
        <f t="shared" ca="1" si="254"/>
        <v>10</v>
      </c>
      <c r="BP133">
        <f t="shared" ca="1" si="254"/>
        <v>10</v>
      </c>
      <c r="BQ133">
        <f t="shared" ref="BQ133:CH133" ca="1" si="255">IFERROR(MIN(RANDBETWEEN(0,BQ127-SUM(BQ130:BQ132)),ROUNDUP(BQ127*2/$C$126,0)),0)</f>
        <v>11</v>
      </c>
      <c r="BR133">
        <f t="shared" ca="1" si="255"/>
        <v>7</v>
      </c>
      <c r="BS133">
        <f t="shared" ca="1" si="255"/>
        <v>11</v>
      </c>
      <c r="BT133">
        <f t="shared" ca="1" si="255"/>
        <v>2</v>
      </c>
      <c r="BU133">
        <f t="shared" ca="1" si="255"/>
        <v>4</v>
      </c>
      <c r="BV133">
        <f t="shared" ca="1" si="255"/>
        <v>11</v>
      </c>
      <c r="BW133">
        <f t="shared" ca="1" si="255"/>
        <v>12</v>
      </c>
      <c r="BX133">
        <f t="shared" ca="1" si="255"/>
        <v>12</v>
      </c>
      <c r="BY133">
        <f t="shared" ca="1" si="255"/>
        <v>12</v>
      </c>
      <c r="BZ133">
        <f t="shared" ca="1" si="255"/>
        <v>12</v>
      </c>
      <c r="CA133">
        <f t="shared" ca="1" si="255"/>
        <v>12</v>
      </c>
      <c r="CB133">
        <f t="shared" ca="1" si="255"/>
        <v>12</v>
      </c>
      <c r="CC133">
        <f t="shared" ca="1" si="255"/>
        <v>12</v>
      </c>
      <c r="CD133">
        <f t="shared" ca="1" si="255"/>
        <v>13</v>
      </c>
      <c r="CE133">
        <f t="shared" ca="1" si="255"/>
        <v>13</v>
      </c>
      <c r="CF133">
        <f t="shared" ca="1" si="255"/>
        <v>13</v>
      </c>
      <c r="CG133">
        <f t="shared" ca="1" si="255"/>
        <v>13</v>
      </c>
      <c r="CH133">
        <f t="shared" ca="1" si="255"/>
        <v>13</v>
      </c>
    </row>
    <row r="134" spans="1:86" x14ac:dyDescent="0.25">
      <c r="A134" s="3">
        <f t="shared" ca="1" si="246"/>
        <v>11</v>
      </c>
      <c r="B134" s="4">
        <f t="shared" ca="1" si="247"/>
        <v>78965</v>
      </c>
      <c r="C134" s="5">
        <v>6</v>
      </c>
      <c r="D134">
        <f ca="1">IFERROR(MIN(RANDBETWEEN(0,D127-SUM(D130:D133)),ROUNDUP(D127*2/$C$126,0)),0)</f>
        <v>0</v>
      </c>
      <c r="E134">
        <f t="shared" ref="E134:BP134" ca="1" si="256">IFERROR(MIN(RANDBETWEEN(0,E127-SUM(E130:E133)),ROUNDUP(E127*2/$C$126,0)),0)</f>
        <v>0</v>
      </c>
      <c r="F134">
        <f t="shared" ca="1" si="256"/>
        <v>0</v>
      </c>
      <c r="G134">
        <f t="shared" ca="1" si="256"/>
        <v>1</v>
      </c>
      <c r="H134">
        <f t="shared" ca="1" si="256"/>
        <v>1</v>
      </c>
      <c r="I134">
        <f t="shared" ca="1" si="256"/>
        <v>1</v>
      </c>
      <c r="J134">
        <f t="shared" ca="1" si="256"/>
        <v>1</v>
      </c>
      <c r="K134">
        <f t="shared" ca="1" si="256"/>
        <v>0</v>
      </c>
      <c r="L134">
        <f t="shared" ca="1" si="256"/>
        <v>2</v>
      </c>
      <c r="M134">
        <f t="shared" ca="1" si="256"/>
        <v>1</v>
      </c>
      <c r="N134">
        <f t="shared" ca="1" si="256"/>
        <v>2</v>
      </c>
      <c r="O134">
        <f t="shared" ca="1" si="256"/>
        <v>0</v>
      </c>
      <c r="P134">
        <f t="shared" ca="1" si="256"/>
        <v>0</v>
      </c>
      <c r="Q134">
        <f t="shared" ca="1" si="256"/>
        <v>2</v>
      </c>
      <c r="R134">
        <f t="shared" ca="1" si="256"/>
        <v>2</v>
      </c>
      <c r="S134">
        <f t="shared" ca="1" si="256"/>
        <v>1</v>
      </c>
      <c r="T134">
        <f t="shared" ca="1" si="256"/>
        <v>3</v>
      </c>
      <c r="U134">
        <f t="shared" ca="1" si="256"/>
        <v>1</v>
      </c>
      <c r="V134">
        <f t="shared" ca="1" si="256"/>
        <v>2</v>
      </c>
      <c r="W134">
        <f t="shared" ca="1" si="256"/>
        <v>3</v>
      </c>
      <c r="X134">
        <f t="shared" ca="1" si="256"/>
        <v>1</v>
      </c>
      <c r="Y134">
        <f t="shared" ca="1" si="256"/>
        <v>0</v>
      </c>
      <c r="Z134">
        <f t="shared" ca="1" si="256"/>
        <v>4</v>
      </c>
      <c r="AA134">
        <f t="shared" ca="1" si="256"/>
        <v>1</v>
      </c>
      <c r="AB134">
        <f t="shared" ca="1" si="256"/>
        <v>3</v>
      </c>
      <c r="AC134">
        <f t="shared" ca="1" si="256"/>
        <v>0</v>
      </c>
      <c r="AD134">
        <f t="shared" ca="1" si="256"/>
        <v>5</v>
      </c>
      <c r="AE134">
        <f t="shared" ca="1" si="256"/>
        <v>3</v>
      </c>
      <c r="AF134">
        <f t="shared" ca="1" si="256"/>
        <v>5</v>
      </c>
      <c r="AG134">
        <f t="shared" ca="1" si="256"/>
        <v>1</v>
      </c>
      <c r="AH134">
        <f t="shared" ca="1" si="256"/>
        <v>5</v>
      </c>
      <c r="AI134">
        <f t="shared" ca="1" si="256"/>
        <v>4</v>
      </c>
      <c r="AJ134">
        <f t="shared" ca="1" si="256"/>
        <v>6</v>
      </c>
      <c r="AK134">
        <f t="shared" ca="1" si="256"/>
        <v>6</v>
      </c>
      <c r="AL134">
        <f t="shared" ca="1" si="256"/>
        <v>0</v>
      </c>
      <c r="AM134">
        <f t="shared" ca="1" si="256"/>
        <v>6</v>
      </c>
      <c r="AN134">
        <f t="shared" ca="1" si="256"/>
        <v>6</v>
      </c>
      <c r="AO134">
        <f t="shared" ca="1" si="256"/>
        <v>5</v>
      </c>
      <c r="AP134">
        <f t="shared" ca="1" si="256"/>
        <v>1</v>
      </c>
      <c r="AQ134">
        <f t="shared" ca="1" si="256"/>
        <v>7</v>
      </c>
      <c r="AR134">
        <f t="shared" ca="1" si="256"/>
        <v>0</v>
      </c>
      <c r="AS134">
        <f t="shared" ca="1" si="256"/>
        <v>7</v>
      </c>
      <c r="AT134">
        <f t="shared" ca="1" si="256"/>
        <v>7</v>
      </c>
      <c r="AU134">
        <f t="shared" ca="1" si="256"/>
        <v>7</v>
      </c>
      <c r="AV134">
        <f t="shared" ca="1" si="256"/>
        <v>7</v>
      </c>
      <c r="AW134">
        <f t="shared" ca="1" si="256"/>
        <v>8</v>
      </c>
      <c r="AX134">
        <f t="shared" ca="1" si="256"/>
        <v>3</v>
      </c>
      <c r="AY134">
        <f t="shared" ca="1" si="256"/>
        <v>8</v>
      </c>
      <c r="AZ134">
        <f t="shared" ca="1" si="256"/>
        <v>6</v>
      </c>
      <c r="BA134">
        <f t="shared" ca="1" si="256"/>
        <v>7</v>
      </c>
      <c r="BB134">
        <f t="shared" ca="1" si="256"/>
        <v>8</v>
      </c>
      <c r="BC134">
        <f t="shared" ca="1" si="256"/>
        <v>8</v>
      </c>
      <c r="BD134">
        <f t="shared" ca="1" si="256"/>
        <v>2</v>
      </c>
      <c r="BE134">
        <f t="shared" ca="1" si="256"/>
        <v>2</v>
      </c>
      <c r="BF134">
        <f t="shared" ca="1" si="256"/>
        <v>3</v>
      </c>
      <c r="BG134">
        <f t="shared" ca="1" si="256"/>
        <v>9</v>
      </c>
      <c r="BH134">
        <f t="shared" ca="1" si="256"/>
        <v>6</v>
      </c>
      <c r="BI134">
        <f t="shared" ca="1" si="256"/>
        <v>9</v>
      </c>
      <c r="BJ134">
        <f t="shared" ca="1" si="256"/>
        <v>10</v>
      </c>
      <c r="BK134">
        <f t="shared" ca="1" si="256"/>
        <v>1</v>
      </c>
      <c r="BL134">
        <f t="shared" ca="1" si="256"/>
        <v>10</v>
      </c>
      <c r="BM134">
        <f t="shared" ca="1" si="256"/>
        <v>7</v>
      </c>
      <c r="BN134">
        <f t="shared" ca="1" si="256"/>
        <v>10</v>
      </c>
      <c r="BO134">
        <f t="shared" ca="1" si="256"/>
        <v>10</v>
      </c>
      <c r="BP134">
        <f t="shared" ca="1" si="256"/>
        <v>10</v>
      </c>
      <c r="BQ134">
        <f t="shared" ref="BQ134:CH134" ca="1" si="257">IFERROR(MIN(RANDBETWEEN(0,BQ127-SUM(BQ130:BQ133)),ROUNDUP(BQ127*2/$C$126,0)),0)</f>
        <v>11</v>
      </c>
      <c r="BR134">
        <f t="shared" ca="1" si="257"/>
        <v>11</v>
      </c>
      <c r="BS134">
        <f t="shared" ca="1" si="257"/>
        <v>7</v>
      </c>
      <c r="BT134">
        <f t="shared" ca="1" si="257"/>
        <v>11</v>
      </c>
      <c r="BU134">
        <f t="shared" ca="1" si="257"/>
        <v>11</v>
      </c>
      <c r="BV134">
        <f t="shared" ca="1" si="257"/>
        <v>11</v>
      </c>
      <c r="BW134">
        <f t="shared" ca="1" si="257"/>
        <v>10</v>
      </c>
      <c r="BX134">
        <f t="shared" ca="1" si="257"/>
        <v>5</v>
      </c>
      <c r="BY134">
        <f t="shared" ca="1" si="257"/>
        <v>12</v>
      </c>
      <c r="BZ134">
        <f t="shared" ca="1" si="257"/>
        <v>12</v>
      </c>
      <c r="CA134">
        <f t="shared" ca="1" si="257"/>
        <v>12</v>
      </c>
      <c r="CB134">
        <f t="shared" ca="1" si="257"/>
        <v>6</v>
      </c>
      <c r="CC134">
        <f t="shared" ca="1" si="257"/>
        <v>12</v>
      </c>
      <c r="CD134">
        <f t="shared" ca="1" si="257"/>
        <v>13</v>
      </c>
      <c r="CE134">
        <f t="shared" ca="1" si="257"/>
        <v>13</v>
      </c>
      <c r="CF134">
        <f t="shared" ca="1" si="257"/>
        <v>13</v>
      </c>
      <c r="CG134">
        <f t="shared" ca="1" si="257"/>
        <v>13</v>
      </c>
      <c r="CH134">
        <f t="shared" ca="1" si="257"/>
        <v>13</v>
      </c>
    </row>
    <row r="135" spans="1:86" x14ac:dyDescent="0.25">
      <c r="A135" s="3">
        <f t="shared" ca="1" si="246"/>
        <v>7</v>
      </c>
      <c r="B135" s="4">
        <f t="shared" ca="1" si="247"/>
        <v>52950</v>
      </c>
      <c r="C135" s="5">
        <v>7</v>
      </c>
      <c r="D135">
        <f ca="1">IFERROR(MIN(RANDBETWEEN(0,D127-SUM(D130:D134)),ROUNDUP(D127*2/$C$126,0)),0)</f>
        <v>0</v>
      </c>
      <c r="E135">
        <f t="shared" ref="E135:BP135" ca="1" si="258">IFERROR(MIN(RANDBETWEEN(0,E127-SUM(E130:E134)),ROUNDUP(E127*2/$C$126,0)),0)</f>
        <v>0</v>
      </c>
      <c r="F135">
        <f t="shared" ca="1" si="258"/>
        <v>0</v>
      </c>
      <c r="G135">
        <f t="shared" ca="1" si="258"/>
        <v>1</v>
      </c>
      <c r="H135">
        <f t="shared" ca="1" si="258"/>
        <v>0</v>
      </c>
      <c r="I135">
        <f t="shared" ca="1" si="258"/>
        <v>1</v>
      </c>
      <c r="J135">
        <f t="shared" ca="1" si="258"/>
        <v>0</v>
      </c>
      <c r="K135">
        <f t="shared" ca="1" si="258"/>
        <v>0</v>
      </c>
      <c r="L135">
        <f t="shared" ca="1" si="258"/>
        <v>0</v>
      </c>
      <c r="M135">
        <f t="shared" ca="1" si="258"/>
        <v>1</v>
      </c>
      <c r="N135">
        <f t="shared" ca="1" si="258"/>
        <v>2</v>
      </c>
      <c r="O135">
        <f t="shared" ca="1" si="258"/>
        <v>2</v>
      </c>
      <c r="P135">
        <f t="shared" ca="1" si="258"/>
        <v>2</v>
      </c>
      <c r="Q135">
        <f t="shared" ca="1" si="258"/>
        <v>0</v>
      </c>
      <c r="R135">
        <f t="shared" ca="1" si="258"/>
        <v>3</v>
      </c>
      <c r="S135">
        <f t="shared" ca="1" si="258"/>
        <v>3</v>
      </c>
      <c r="T135">
        <f t="shared" ca="1" si="258"/>
        <v>3</v>
      </c>
      <c r="U135">
        <f t="shared" ca="1" si="258"/>
        <v>2</v>
      </c>
      <c r="V135">
        <f t="shared" ca="1" si="258"/>
        <v>3</v>
      </c>
      <c r="W135">
        <f t="shared" ca="1" si="258"/>
        <v>0</v>
      </c>
      <c r="X135">
        <f t="shared" ca="1" si="258"/>
        <v>4</v>
      </c>
      <c r="Y135">
        <f t="shared" ca="1" si="258"/>
        <v>2</v>
      </c>
      <c r="Z135">
        <f t="shared" ca="1" si="258"/>
        <v>4</v>
      </c>
      <c r="AA135">
        <f t="shared" ca="1" si="258"/>
        <v>2</v>
      </c>
      <c r="AB135">
        <f t="shared" ca="1" si="258"/>
        <v>4</v>
      </c>
      <c r="AC135">
        <f t="shared" ca="1" si="258"/>
        <v>4</v>
      </c>
      <c r="AD135">
        <f t="shared" ca="1" si="258"/>
        <v>1</v>
      </c>
      <c r="AE135">
        <f t="shared" ca="1" si="258"/>
        <v>0</v>
      </c>
      <c r="AF135">
        <f t="shared" ca="1" si="258"/>
        <v>5</v>
      </c>
      <c r="AG135">
        <f t="shared" ca="1" si="258"/>
        <v>1</v>
      </c>
      <c r="AH135">
        <f t="shared" ca="1" si="258"/>
        <v>1</v>
      </c>
      <c r="AI135">
        <f t="shared" ca="1" si="258"/>
        <v>3</v>
      </c>
      <c r="AJ135">
        <f t="shared" ca="1" si="258"/>
        <v>0</v>
      </c>
      <c r="AK135">
        <f t="shared" ca="1" si="258"/>
        <v>1</v>
      </c>
      <c r="AL135">
        <f t="shared" ca="1" si="258"/>
        <v>6</v>
      </c>
      <c r="AM135">
        <f t="shared" ca="1" si="258"/>
        <v>6</v>
      </c>
      <c r="AN135">
        <f t="shared" ca="1" si="258"/>
        <v>0</v>
      </c>
      <c r="AO135">
        <f t="shared" ca="1" si="258"/>
        <v>6</v>
      </c>
      <c r="AP135">
        <f t="shared" ca="1" si="258"/>
        <v>4</v>
      </c>
      <c r="AQ135">
        <f t="shared" ca="1" si="258"/>
        <v>7</v>
      </c>
      <c r="AR135">
        <f t="shared" ca="1" si="258"/>
        <v>6</v>
      </c>
      <c r="AS135">
        <f t="shared" ca="1" si="258"/>
        <v>6</v>
      </c>
      <c r="AT135">
        <f t="shared" ca="1" si="258"/>
        <v>5</v>
      </c>
      <c r="AU135">
        <f t="shared" ca="1" si="258"/>
        <v>7</v>
      </c>
      <c r="AV135">
        <f t="shared" ca="1" si="258"/>
        <v>7</v>
      </c>
      <c r="AW135">
        <f t="shared" ca="1" si="258"/>
        <v>6</v>
      </c>
      <c r="AX135">
        <f t="shared" ca="1" si="258"/>
        <v>0</v>
      </c>
      <c r="AY135">
        <f t="shared" ca="1" si="258"/>
        <v>2</v>
      </c>
      <c r="AZ135">
        <f t="shared" ca="1" si="258"/>
        <v>1</v>
      </c>
      <c r="BA135">
        <f t="shared" ca="1" si="258"/>
        <v>7</v>
      </c>
      <c r="BB135">
        <f t="shared" ca="1" si="258"/>
        <v>0</v>
      </c>
      <c r="BC135">
        <f t="shared" ca="1" si="258"/>
        <v>8</v>
      </c>
      <c r="BD135">
        <f t="shared" ca="1" si="258"/>
        <v>2</v>
      </c>
      <c r="BE135">
        <f t="shared" ca="1" si="258"/>
        <v>0</v>
      </c>
      <c r="BF135">
        <f t="shared" ca="1" si="258"/>
        <v>5</v>
      </c>
      <c r="BG135">
        <f t="shared" ca="1" si="258"/>
        <v>9</v>
      </c>
      <c r="BH135">
        <f t="shared" ca="1" si="258"/>
        <v>0</v>
      </c>
      <c r="BI135">
        <f t="shared" ca="1" si="258"/>
        <v>8</v>
      </c>
      <c r="BJ135">
        <f t="shared" ca="1" si="258"/>
        <v>10</v>
      </c>
      <c r="BK135">
        <f t="shared" ca="1" si="258"/>
        <v>10</v>
      </c>
      <c r="BL135">
        <f t="shared" ca="1" si="258"/>
        <v>2</v>
      </c>
      <c r="BM135">
        <f t="shared" ca="1" si="258"/>
        <v>10</v>
      </c>
      <c r="BN135">
        <f t="shared" ca="1" si="258"/>
        <v>10</v>
      </c>
      <c r="BO135">
        <f t="shared" ca="1" si="258"/>
        <v>10</v>
      </c>
      <c r="BP135">
        <f t="shared" ca="1" si="258"/>
        <v>3</v>
      </c>
      <c r="BQ135">
        <f t="shared" ref="BQ135:CH135" ca="1" si="259">IFERROR(MIN(RANDBETWEEN(0,BQ127-SUM(BQ130:BQ134)),ROUNDUP(BQ127*2/$C$126,0)),0)</f>
        <v>4</v>
      </c>
      <c r="BR135">
        <f t="shared" ca="1" si="259"/>
        <v>5</v>
      </c>
      <c r="BS135">
        <f t="shared" ca="1" si="259"/>
        <v>11</v>
      </c>
      <c r="BT135">
        <f t="shared" ca="1" si="259"/>
        <v>2</v>
      </c>
      <c r="BU135">
        <f t="shared" ca="1" si="259"/>
        <v>11</v>
      </c>
      <c r="BV135">
        <f t="shared" ca="1" si="259"/>
        <v>11</v>
      </c>
      <c r="BW135">
        <f t="shared" ca="1" si="259"/>
        <v>12</v>
      </c>
      <c r="BX135">
        <f t="shared" ca="1" si="259"/>
        <v>12</v>
      </c>
      <c r="BY135">
        <f t="shared" ca="1" si="259"/>
        <v>12</v>
      </c>
      <c r="BZ135">
        <f t="shared" ca="1" si="259"/>
        <v>11</v>
      </c>
      <c r="CA135">
        <f t="shared" ca="1" si="259"/>
        <v>12</v>
      </c>
      <c r="CB135">
        <f t="shared" ca="1" si="259"/>
        <v>12</v>
      </c>
      <c r="CC135">
        <f t="shared" ca="1" si="259"/>
        <v>12</v>
      </c>
      <c r="CD135">
        <f t="shared" ca="1" si="259"/>
        <v>8</v>
      </c>
      <c r="CE135">
        <f t="shared" ca="1" si="259"/>
        <v>13</v>
      </c>
      <c r="CF135">
        <f t="shared" ca="1" si="259"/>
        <v>13</v>
      </c>
      <c r="CG135">
        <f t="shared" ca="1" si="259"/>
        <v>13</v>
      </c>
      <c r="CH135">
        <f t="shared" ca="1" si="259"/>
        <v>6</v>
      </c>
    </row>
    <row r="136" spans="1:86" x14ac:dyDescent="0.25">
      <c r="A136" s="3">
        <f t="shared" ca="1" si="246"/>
        <v>3</v>
      </c>
      <c r="B136" s="4">
        <f t="shared" ca="1" si="247"/>
        <v>99964</v>
      </c>
      <c r="C136" s="5">
        <v>8</v>
      </c>
      <c r="D136">
        <f ca="1">IFERROR(MIN(RANDBETWEEN(0,D127-SUM(D130:D135)),ROUNDUP(D127*2/$C$126,0)),0)</f>
        <v>0</v>
      </c>
      <c r="E136">
        <f t="shared" ref="E136:BP136" ca="1" si="260">IFERROR(MIN(RANDBETWEEN(0,E127-SUM(E130:E135)),ROUNDUP(E127*2/$C$126,0)),0)</f>
        <v>0</v>
      </c>
      <c r="F136">
        <f t="shared" ca="1" si="260"/>
        <v>0</v>
      </c>
      <c r="G136">
        <f t="shared" ca="1" si="260"/>
        <v>0</v>
      </c>
      <c r="H136">
        <f t="shared" ca="1" si="260"/>
        <v>0</v>
      </c>
      <c r="I136">
        <f t="shared" ca="1" si="260"/>
        <v>1</v>
      </c>
      <c r="J136">
        <f t="shared" ca="1" si="260"/>
        <v>0</v>
      </c>
      <c r="K136">
        <f t="shared" ca="1" si="260"/>
        <v>0</v>
      </c>
      <c r="L136">
        <f t="shared" ca="1" si="260"/>
        <v>0</v>
      </c>
      <c r="M136">
        <f t="shared" ca="1" si="260"/>
        <v>0</v>
      </c>
      <c r="N136">
        <f t="shared" ca="1" si="260"/>
        <v>0</v>
      </c>
      <c r="O136">
        <f t="shared" ca="1" si="260"/>
        <v>0</v>
      </c>
      <c r="P136">
        <f t="shared" ca="1" si="260"/>
        <v>0</v>
      </c>
      <c r="Q136">
        <f t="shared" ca="1" si="260"/>
        <v>0</v>
      </c>
      <c r="R136">
        <f t="shared" ca="1" si="260"/>
        <v>2</v>
      </c>
      <c r="S136">
        <f t="shared" ca="1" si="260"/>
        <v>1</v>
      </c>
      <c r="T136">
        <f t="shared" ca="1" si="260"/>
        <v>3</v>
      </c>
      <c r="U136">
        <f t="shared" ca="1" si="260"/>
        <v>0</v>
      </c>
      <c r="V136">
        <f t="shared" ca="1" si="260"/>
        <v>1</v>
      </c>
      <c r="W136">
        <f t="shared" ca="1" si="260"/>
        <v>3</v>
      </c>
      <c r="X136">
        <f t="shared" ca="1" si="260"/>
        <v>4</v>
      </c>
      <c r="Y136">
        <f t="shared" ca="1" si="260"/>
        <v>1</v>
      </c>
      <c r="Z136">
        <f t="shared" ca="1" si="260"/>
        <v>4</v>
      </c>
      <c r="AA136">
        <f t="shared" ca="1" si="260"/>
        <v>1</v>
      </c>
      <c r="AB136">
        <f t="shared" ca="1" si="260"/>
        <v>0</v>
      </c>
      <c r="AC136">
        <f t="shared" ca="1" si="260"/>
        <v>2</v>
      </c>
      <c r="AD136">
        <f t="shared" ca="1" si="260"/>
        <v>0</v>
      </c>
      <c r="AE136">
        <f t="shared" ca="1" si="260"/>
        <v>2</v>
      </c>
      <c r="AF136">
        <f t="shared" ca="1" si="260"/>
        <v>2</v>
      </c>
      <c r="AG136">
        <f t="shared" ca="1" si="260"/>
        <v>0</v>
      </c>
      <c r="AH136">
        <f t="shared" ca="1" si="260"/>
        <v>0</v>
      </c>
      <c r="AI136">
        <f t="shared" ca="1" si="260"/>
        <v>2</v>
      </c>
      <c r="AJ136">
        <f t="shared" ca="1" si="260"/>
        <v>0</v>
      </c>
      <c r="AK136">
        <f t="shared" ca="1" si="260"/>
        <v>0</v>
      </c>
      <c r="AL136">
        <f t="shared" ca="1" si="260"/>
        <v>4</v>
      </c>
      <c r="AM136">
        <f t="shared" ca="1" si="260"/>
        <v>2</v>
      </c>
      <c r="AN136">
        <f t="shared" ca="1" si="260"/>
        <v>6</v>
      </c>
      <c r="AO136">
        <f t="shared" ca="1" si="260"/>
        <v>3</v>
      </c>
      <c r="AP136">
        <f t="shared" ca="1" si="260"/>
        <v>0</v>
      </c>
      <c r="AQ136">
        <f t="shared" ca="1" si="260"/>
        <v>0</v>
      </c>
      <c r="AR136">
        <f t="shared" ca="1" si="260"/>
        <v>1</v>
      </c>
      <c r="AS136">
        <f t="shared" ca="1" si="260"/>
        <v>1</v>
      </c>
      <c r="AT136">
        <f t="shared" ca="1" si="260"/>
        <v>1</v>
      </c>
      <c r="AU136">
        <f t="shared" ca="1" si="260"/>
        <v>3</v>
      </c>
      <c r="AV136">
        <f t="shared" ca="1" si="260"/>
        <v>2</v>
      </c>
      <c r="AW136">
        <f t="shared" ca="1" si="260"/>
        <v>5</v>
      </c>
      <c r="AX136">
        <f t="shared" ca="1" si="260"/>
        <v>1</v>
      </c>
      <c r="AY136">
        <f t="shared" ca="1" si="260"/>
        <v>0</v>
      </c>
      <c r="AZ136">
        <f t="shared" ca="1" si="260"/>
        <v>6</v>
      </c>
      <c r="BA136">
        <f t="shared" ca="1" si="260"/>
        <v>5</v>
      </c>
      <c r="BB136">
        <f t="shared" ca="1" si="260"/>
        <v>8</v>
      </c>
      <c r="BC136">
        <f t="shared" ca="1" si="260"/>
        <v>2</v>
      </c>
      <c r="BD136">
        <f t="shared" ca="1" si="260"/>
        <v>9</v>
      </c>
      <c r="BE136">
        <f t="shared" ca="1" si="260"/>
        <v>4</v>
      </c>
      <c r="BF136">
        <f t="shared" ca="1" si="260"/>
        <v>9</v>
      </c>
      <c r="BG136">
        <f t="shared" ca="1" si="260"/>
        <v>0</v>
      </c>
      <c r="BH136">
        <f t="shared" ca="1" si="260"/>
        <v>4</v>
      </c>
      <c r="BI136">
        <f t="shared" ca="1" si="260"/>
        <v>1</v>
      </c>
      <c r="BJ136">
        <f t="shared" ca="1" si="260"/>
        <v>6</v>
      </c>
      <c r="BK136">
        <f t="shared" ca="1" si="260"/>
        <v>2</v>
      </c>
      <c r="BL136">
        <f t="shared" ca="1" si="260"/>
        <v>7</v>
      </c>
      <c r="BM136">
        <f t="shared" ca="1" si="260"/>
        <v>7</v>
      </c>
      <c r="BN136">
        <f t="shared" ca="1" si="260"/>
        <v>2</v>
      </c>
      <c r="BO136">
        <f t="shared" ca="1" si="260"/>
        <v>0</v>
      </c>
      <c r="BP136">
        <f t="shared" ca="1" si="260"/>
        <v>1</v>
      </c>
      <c r="BQ136">
        <f t="shared" ref="BQ136:CH136" ca="1" si="261">IFERROR(MIN(RANDBETWEEN(0,BQ127-SUM(BQ130:BQ135)),ROUNDUP(BQ127*2/$C$126,0)),0)</f>
        <v>6</v>
      </c>
      <c r="BR136">
        <f t="shared" ca="1" si="261"/>
        <v>1</v>
      </c>
      <c r="BS136">
        <f t="shared" ca="1" si="261"/>
        <v>5</v>
      </c>
      <c r="BT136">
        <f t="shared" ca="1" si="261"/>
        <v>9</v>
      </c>
      <c r="BU136">
        <f t="shared" ca="1" si="261"/>
        <v>9</v>
      </c>
      <c r="BV136">
        <f t="shared" ca="1" si="261"/>
        <v>2</v>
      </c>
      <c r="BW136">
        <f t="shared" ca="1" si="261"/>
        <v>2</v>
      </c>
      <c r="BX136">
        <f t="shared" ca="1" si="261"/>
        <v>6</v>
      </c>
      <c r="BY136">
        <f t="shared" ca="1" si="261"/>
        <v>4</v>
      </c>
      <c r="BZ136">
        <f t="shared" ca="1" si="261"/>
        <v>1</v>
      </c>
      <c r="CA136">
        <f t="shared" ca="1" si="261"/>
        <v>7</v>
      </c>
      <c r="CB136">
        <f t="shared" ca="1" si="261"/>
        <v>10</v>
      </c>
      <c r="CC136">
        <f t="shared" ca="1" si="261"/>
        <v>8</v>
      </c>
      <c r="CD136">
        <f t="shared" ca="1" si="261"/>
        <v>0</v>
      </c>
      <c r="CE136">
        <f t="shared" ca="1" si="261"/>
        <v>12</v>
      </c>
      <c r="CF136">
        <f t="shared" ca="1" si="261"/>
        <v>0</v>
      </c>
      <c r="CG136">
        <f t="shared" ca="1" si="261"/>
        <v>0</v>
      </c>
      <c r="CH136">
        <f t="shared" ca="1" si="261"/>
        <v>9</v>
      </c>
    </row>
    <row r="137" spans="1:86" x14ac:dyDescent="0.25">
      <c r="A137" s="3">
        <f t="shared" ca="1" si="246"/>
        <v>12</v>
      </c>
      <c r="B137" s="4">
        <f t="shared" ca="1" si="247"/>
        <v>39103</v>
      </c>
      <c r="C137" s="5">
        <v>9</v>
      </c>
      <c r="D137">
        <f ca="1">IFERROR(MIN(RANDBETWEEN(0,D127-SUM(D130:D136)),ROUNDUP(D127*2/$C$126,0)),0)</f>
        <v>0</v>
      </c>
      <c r="E137">
        <f t="shared" ref="E137:BP137" ca="1" si="262">IFERROR(MIN(RANDBETWEEN(0,E127-SUM(E130:E136)),ROUNDUP(E127*2/$C$126,0)),0)</f>
        <v>0</v>
      </c>
      <c r="F137">
        <f t="shared" ca="1" si="262"/>
        <v>0</v>
      </c>
      <c r="G137">
        <f t="shared" ca="1" si="262"/>
        <v>0</v>
      </c>
      <c r="H137">
        <f t="shared" ca="1" si="262"/>
        <v>0</v>
      </c>
      <c r="I137">
        <f t="shared" ca="1" si="262"/>
        <v>0</v>
      </c>
      <c r="J137">
        <f t="shared" ca="1" si="262"/>
        <v>0</v>
      </c>
      <c r="K137">
        <f t="shared" ca="1" si="262"/>
        <v>0</v>
      </c>
      <c r="L137">
        <f t="shared" ca="1" si="262"/>
        <v>2</v>
      </c>
      <c r="M137">
        <f t="shared" ca="1" si="262"/>
        <v>0</v>
      </c>
      <c r="N137">
        <f t="shared" ca="1" si="262"/>
        <v>0</v>
      </c>
      <c r="O137">
        <f t="shared" ca="1" si="262"/>
        <v>2</v>
      </c>
      <c r="P137">
        <f t="shared" ca="1" si="262"/>
        <v>0</v>
      </c>
      <c r="Q137">
        <f t="shared" ca="1" si="262"/>
        <v>0</v>
      </c>
      <c r="R137">
        <f t="shared" ca="1" si="262"/>
        <v>1</v>
      </c>
      <c r="S137">
        <f t="shared" ca="1" si="262"/>
        <v>1</v>
      </c>
      <c r="T137">
        <f t="shared" ca="1" si="262"/>
        <v>1</v>
      </c>
      <c r="U137">
        <f t="shared" ca="1" si="262"/>
        <v>0</v>
      </c>
      <c r="V137">
        <f t="shared" ca="1" si="262"/>
        <v>1</v>
      </c>
      <c r="W137">
        <f t="shared" ca="1" si="262"/>
        <v>0</v>
      </c>
      <c r="X137">
        <f t="shared" ca="1" si="262"/>
        <v>2</v>
      </c>
      <c r="Y137">
        <f t="shared" ca="1" si="262"/>
        <v>0</v>
      </c>
      <c r="Z137">
        <f t="shared" ca="1" si="262"/>
        <v>2</v>
      </c>
      <c r="AA137">
        <f t="shared" ca="1" si="262"/>
        <v>4</v>
      </c>
      <c r="AB137">
        <f t="shared" ca="1" si="262"/>
        <v>4</v>
      </c>
      <c r="AC137">
        <f t="shared" ca="1" si="262"/>
        <v>1</v>
      </c>
      <c r="AD137">
        <f t="shared" ca="1" si="262"/>
        <v>2</v>
      </c>
      <c r="AE137">
        <f t="shared" ca="1" si="262"/>
        <v>5</v>
      </c>
      <c r="AF137">
        <f t="shared" ca="1" si="262"/>
        <v>0</v>
      </c>
      <c r="AG137">
        <f t="shared" ca="1" si="262"/>
        <v>0</v>
      </c>
      <c r="AH137">
        <f t="shared" ca="1" si="262"/>
        <v>5</v>
      </c>
      <c r="AI137">
        <f t="shared" ca="1" si="262"/>
        <v>4</v>
      </c>
      <c r="AJ137">
        <f t="shared" ca="1" si="262"/>
        <v>2</v>
      </c>
      <c r="AK137">
        <f t="shared" ca="1" si="262"/>
        <v>2</v>
      </c>
      <c r="AL137">
        <f t="shared" ca="1" si="262"/>
        <v>1</v>
      </c>
      <c r="AM137">
        <f t="shared" ca="1" si="262"/>
        <v>0</v>
      </c>
      <c r="AN137">
        <f t="shared" ca="1" si="262"/>
        <v>3</v>
      </c>
      <c r="AO137">
        <f t="shared" ca="1" si="262"/>
        <v>0</v>
      </c>
      <c r="AP137">
        <f t="shared" ca="1" si="262"/>
        <v>6</v>
      </c>
      <c r="AQ137">
        <f t="shared" ca="1" si="262"/>
        <v>1</v>
      </c>
      <c r="AR137">
        <f t="shared" ca="1" si="262"/>
        <v>0</v>
      </c>
      <c r="AS137">
        <f t="shared" ca="1" si="262"/>
        <v>0</v>
      </c>
      <c r="AT137">
        <f t="shared" ca="1" si="262"/>
        <v>1</v>
      </c>
      <c r="AU137">
        <f t="shared" ca="1" si="262"/>
        <v>0</v>
      </c>
      <c r="AV137">
        <f t="shared" ca="1" si="262"/>
        <v>2</v>
      </c>
      <c r="AW137">
        <f t="shared" ca="1" si="262"/>
        <v>1</v>
      </c>
      <c r="AX137">
        <f t="shared" ca="1" si="262"/>
        <v>8</v>
      </c>
      <c r="AY137">
        <f t="shared" ca="1" si="262"/>
        <v>0</v>
      </c>
      <c r="AZ137">
        <f t="shared" ca="1" si="262"/>
        <v>7</v>
      </c>
      <c r="BA137">
        <f t="shared" ca="1" si="262"/>
        <v>5</v>
      </c>
      <c r="BB137">
        <f t="shared" ca="1" si="262"/>
        <v>3</v>
      </c>
      <c r="BC137">
        <f t="shared" ca="1" si="262"/>
        <v>0</v>
      </c>
      <c r="BD137">
        <f t="shared" ca="1" si="262"/>
        <v>5</v>
      </c>
      <c r="BE137">
        <f t="shared" ca="1" si="262"/>
        <v>1</v>
      </c>
      <c r="BF137">
        <f t="shared" ca="1" si="262"/>
        <v>7</v>
      </c>
      <c r="BG137">
        <f t="shared" ca="1" si="262"/>
        <v>1</v>
      </c>
      <c r="BH137">
        <f t="shared" ca="1" si="262"/>
        <v>6</v>
      </c>
      <c r="BI137">
        <f t="shared" ca="1" si="262"/>
        <v>1</v>
      </c>
      <c r="BJ137">
        <f t="shared" ca="1" si="262"/>
        <v>0</v>
      </c>
      <c r="BK137">
        <f t="shared" ca="1" si="262"/>
        <v>3</v>
      </c>
      <c r="BL137">
        <f t="shared" ca="1" si="262"/>
        <v>2</v>
      </c>
      <c r="BM137">
        <f t="shared" ca="1" si="262"/>
        <v>0</v>
      </c>
      <c r="BN137">
        <f t="shared" ca="1" si="262"/>
        <v>3</v>
      </c>
      <c r="BO137">
        <f t="shared" ca="1" si="262"/>
        <v>2</v>
      </c>
      <c r="BP137">
        <f t="shared" ca="1" si="262"/>
        <v>4</v>
      </c>
      <c r="BQ137">
        <f t="shared" ref="BQ137:CH137" ca="1" si="263">IFERROR(MIN(RANDBETWEEN(0,BQ127-SUM(BQ130:BQ136)),ROUNDUP(BQ127*2/$C$126,0)),0)</f>
        <v>1</v>
      </c>
      <c r="BR137">
        <f t="shared" ca="1" si="263"/>
        <v>11</v>
      </c>
      <c r="BS137">
        <f t="shared" ca="1" si="263"/>
        <v>3</v>
      </c>
      <c r="BT137">
        <f t="shared" ca="1" si="263"/>
        <v>1</v>
      </c>
      <c r="BU137">
        <f t="shared" ca="1" si="263"/>
        <v>4</v>
      </c>
      <c r="BV137">
        <f t="shared" ca="1" si="263"/>
        <v>4</v>
      </c>
      <c r="BW137">
        <f t="shared" ca="1" si="263"/>
        <v>2</v>
      </c>
      <c r="BX137">
        <f t="shared" ca="1" si="263"/>
        <v>4</v>
      </c>
      <c r="BY137">
        <f t="shared" ca="1" si="263"/>
        <v>4</v>
      </c>
      <c r="BZ137">
        <f t="shared" ca="1" si="263"/>
        <v>7</v>
      </c>
      <c r="CA137">
        <f t="shared" ca="1" si="263"/>
        <v>4</v>
      </c>
      <c r="CB137">
        <f t="shared" ca="1" si="263"/>
        <v>7</v>
      </c>
      <c r="CC137">
        <f t="shared" ca="1" si="263"/>
        <v>0</v>
      </c>
      <c r="CD137">
        <f t="shared" ca="1" si="263"/>
        <v>2</v>
      </c>
      <c r="CE137">
        <f t="shared" ca="1" si="263"/>
        <v>1</v>
      </c>
      <c r="CF137">
        <f t="shared" ca="1" si="263"/>
        <v>1</v>
      </c>
      <c r="CG137">
        <f t="shared" ca="1" si="263"/>
        <v>5</v>
      </c>
      <c r="CH137">
        <f t="shared" ca="1" si="263"/>
        <v>0</v>
      </c>
    </row>
    <row r="138" spans="1:86" x14ac:dyDescent="0.25">
      <c r="A138" s="3">
        <f t="shared" ca="1" si="246"/>
        <v>10</v>
      </c>
      <c r="B138" s="4">
        <f t="shared" ca="1" si="247"/>
        <v>75916</v>
      </c>
      <c r="C138" s="5">
        <v>10</v>
      </c>
      <c r="D138">
        <f ca="1">IFERROR(MIN(RANDBETWEEN(0,D127-SUM(D130:D137)),ROUNDUP(D127*2/$C$126,0)),0)</f>
        <v>0</v>
      </c>
      <c r="E138">
        <f t="shared" ref="E138:BP138" ca="1" si="264">IFERROR(MIN(RANDBETWEEN(0,E127-SUM(E130:E137)),ROUNDUP(E127*2/$C$126,0)),0)</f>
        <v>0</v>
      </c>
      <c r="F138">
        <f t="shared" ca="1" si="264"/>
        <v>0</v>
      </c>
      <c r="G138">
        <f t="shared" ca="1" si="264"/>
        <v>0</v>
      </c>
      <c r="H138">
        <f t="shared" ca="1" si="264"/>
        <v>0</v>
      </c>
      <c r="I138">
        <f t="shared" ca="1" si="264"/>
        <v>0</v>
      </c>
      <c r="J138">
        <f t="shared" ca="1" si="264"/>
        <v>0</v>
      </c>
      <c r="K138">
        <f t="shared" ca="1" si="264"/>
        <v>0</v>
      </c>
      <c r="L138">
        <f t="shared" ca="1" si="264"/>
        <v>2</v>
      </c>
      <c r="M138">
        <f t="shared" ca="1" si="264"/>
        <v>0</v>
      </c>
      <c r="N138">
        <f t="shared" ca="1" si="264"/>
        <v>0</v>
      </c>
      <c r="O138">
        <f t="shared" ca="1" si="264"/>
        <v>1</v>
      </c>
      <c r="P138">
        <f t="shared" ca="1" si="264"/>
        <v>1</v>
      </c>
      <c r="Q138">
        <f t="shared" ca="1" si="264"/>
        <v>0</v>
      </c>
      <c r="R138">
        <f t="shared" ca="1" si="264"/>
        <v>1</v>
      </c>
      <c r="S138">
        <f t="shared" ca="1" si="264"/>
        <v>2</v>
      </c>
      <c r="T138">
        <f t="shared" ca="1" si="264"/>
        <v>0</v>
      </c>
      <c r="U138">
        <f t="shared" ca="1" si="264"/>
        <v>2</v>
      </c>
      <c r="V138">
        <f t="shared" ca="1" si="264"/>
        <v>0</v>
      </c>
      <c r="W138">
        <f t="shared" ca="1" si="264"/>
        <v>0</v>
      </c>
      <c r="X138">
        <f t="shared" ca="1" si="264"/>
        <v>0</v>
      </c>
      <c r="Y138">
        <f t="shared" ca="1" si="264"/>
        <v>4</v>
      </c>
      <c r="Z138">
        <f t="shared" ca="1" si="264"/>
        <v>0</v>
      </c>
      <c r="AA138">
        <f t="shared" ca="1" si="264"/>
        <v>0</v>
      </c>
      <c r="AB138">
        <f t="shared" ca="1" si="264"/>
        <v>0</v>
      </c>
      <c r="AC138">
        <f t="shared" ca="1" si="264"/>
        <v>0</v>
      </c>
      <c r="AD138">
        <f t="shared" ca="1" si="264"/>
        <v>0</v>
      </c>
      <c r="AE138">
        <f t="shared" ca="1" si="264"/>
        <v>0</v>
      </c>
      <c r="AF138">
        <f t="shared" ca="1" si="264"/>
        <v>1</v>
      </c>
      <c r="AG138">
        <f t="shared" ca="1" si="264"/>
        <v>2</v>
      </c>
      <c r="AH138">
        <f t="shared" ca="1" si="264"/>
        <v>0</v>
      </c>
      <c r="AI138">
        <f t="shared" ca="1" si="264"/>
        <v>0</v>
      </c>
      <c r="AJ138">
        <f t="shared" ca="1" si="264"/>
        <v>1</v>
      </c>
      <c r="AK138">
        <f t="shared" ca="1" si="264"/>
        <v>0</v>
      </c>
      <c r="AL138">
        <f t="shared" ca="1" si="264"/>
        <v>0</v>
      </c>
      <c r="AM138">
        <f t="shared" ca="1" si="264"/>
        <v>0</v>
      </c>
      <c r="AN138">
        <f t="shared" ca="1" si="264"/>
        <v>1</v>
      </c>
      <c r="AO138">
        <f t="shared" ca="1" si="264"/>
        <v>0</v>
      </c>
      <c r="AP138">
        <f t="shared" ca="1" si="264"/>
        <v>5</v>
      </c>
      <c r="AQ138">
        <f t="shared" ca="1" si="264"/>
        <v>4</v>
      </c>
      <c r="AR138">
        <f t="shared" ca="1" si="264"/>
        <v>3</v>
      </c>
      <c r="AS138">
        <f t="shared" ca="1" si="264"/>
        <v>0</v>
      </c>
      <c r="AT138">
        <f t="shared" ca="1" si="264"/>
        <v>3</v>
      </c>
      <c r="AU138">
        <f t="shared" ca="1" si="264"/>
        <v>0</v>
      </c>
      <c r="AV138">
        <f t="shared" ca="1" si="264"/>
        <v>0</v>
      </c>
      <c r="AW138">
        <f t="shared" ca="1" si="264"/>
        <v>0</v>
      </c>
      <c r="AX138">
        <f t="shared" ca="1" si="264"/>
        <v>3</v>
      </c>
      <c r="AY138">
        <f t="shared" ca="1" si="264"/>
        <v>4</v>
      </c>
      <c r="AZ138">
        <f t="shared" ca="1" si="264"/>
        <v>0</v>
      </c>
      <c r="BA138">
        <f t="shared" ca="1" si="264"/>
        <v>2</v>
      </c>
      <c r="BB138">
        <f t="shared" ca="1" si="264"/>
        <v>2</v>
      </c>
      <c r="BC138">
        <f t="shared" ca="1" si="264"/>
        <v>0</v>
      </c>
      <c r="BD138">
        <f t="shared" ca="1" si="264"/>
        <v>7</v>
      </c>
      <c r="BE138">
        <f t="shared" ca="1" si="264"/>
        <v>4</v>
      </c>
      <c r="BF138">
        <f t="shared" ca="1" si="264"/>
        <v>0</v>
      </c>
      <c r="BG138">
        <f t="shared" ca="1" si="264"/>
        <v>0</v>
      </c>
      <c r="BH138">
        <f t="shared" ca="1" si="264"/>
        <v>0</v>
      </c>
      <c r="BI138">
        <f t="shared" ca="1" si="264"/>
        <v>1</v>
      </c>
      <c r="BJ138">
        <f t="shared" ca="1" si="264"/>
        <v>1</v>
      </c>
      <c r="BK138">
        <f t="shared" ca="1" si="264"/>
        <v>3</v>
      </c>
      <c r="BL138">
        <f t="shared" ca="1" si="264"/>
        <v>1</v>
      </c>
      <c r="BM138">
        <f t="shared" ca="1" si="264"/>
        <v>0</v>
      </c>
      <c r="BN138">
        <f t="shared" ca="1" si="264"/>
        <v>1</v>
      </c>
      <c r="BO138">
        <f t="shared" ca="1" si="264"/>
        <v>2</v>
      </c>
      <c r="BP138">
        <f t="shared" ca="1" si="264"/>
        <v>0</v>
      </c>
      <c r="BQ138">
        <f t="shared" ref="BQ138:CH138" ca="1" si="265">IFERROR(MIN(RANDBETWEEN(0,BQ127-SUM(BQ130:BQ137)),ROUNDUP(BQ127*2/$C$126,0)),0)</f>
        <v>0</v>
      </c>
      <c r="BR138">
        <f t="shared" ca="1" si="265"/>
        <v>5</v>
      </c>
      <c r="BS138">
        <f t="shared" ca="1" si="265"/>
        <v>2</v>
      </c>
      <c r="BT138">
        <f t="shared" ca="1" si="265"/>
        <v>2</v>
      </c>
      <c r="BU138">
        <f t="shared" ca="1" si="265"/>
        <v>10</v>
      </c>
      <c r="BV138">
        <f t="shared" ca="1" si="265"/>
        <v>0</v>
      </c>
      <c r="BW138">
        <f t="shared" ca="1" si="265"/>
        <v>3</v>
      </c>
      <c r="BX138">
        <f t="shared" ca="1" si="265"/>
        <v>0</v>
      </c>
      <c r="BY138">
        <f t="shared" ca="1" si="265"/>
        <v>0</v>
      </c>
      <c r="BZ138">
        <f t="shared" ca="1" si="265"/>
        <v>0</v>
      </c>
      <c r="CA138">
        <f t="shared" ca="1" si="265"/>
        <v>5</v>
      </c>
      <c r="CB138">
        <f t="shared" ca="1" si="265"/>
        <v>0</v>
      </c>
      <c r="CC138">
        <f t="shared" ca="1" si="265"/>
        <v>0</v>
      </c>
      <c r="CD138">
        <f t="shared" ca="1" si="265"/>
        <v>1</v>
      </c>
      <c r="CE138">
        <f t="shared" ca="1" si="265"/>
        <v>0</v>
      </c>
      <c r="CF138">
        <f t="shared" ca="1" si="265"/>
        <v>3</v>
      </c>
      <c r="CG138">
        <f t="shared" ca="1" si="265"/>
        <v>0</v>
      </c>
      <c r="CH138">
        <f t="shared" ca="1" si="265"/>
        <v>1</v>
      </c>
    </row>
    <row r="139" spans="1:86" x14ac:dyDescent="0.25">
      <c r="A139" s="3">
        <f t="shared" ca="1" si="246"/>
        <v>6</v>
      </c>
      <c r="B139" s="4">
        <f t="shared" ca="1" si="247"/>
        <v>41356</v>
      </c>
      <c r="C139" s="5">
        <v>11</v>
      </c>
      <c r="D139">
        <f ca="1">IFERROR(MIN(RANDBETWEEN(0,D127-SUM(D130:D138)),ROUNDUP(D127*2/$C$126,0)),0)</f>
        <v>0</v>
      </c>
      <c r="E139">
        <f t="shared" ref="E139:BP139" ca="1" si="266">IFERROR(MIN(RANDBETWEEN(0,E127-SUM(E130:E138)),ROUNDUP(E127*2/$C$126,0)),0)</f>
        <v>0</v>
      </c>
      <c r="F139">
        <f t="shared" ca="1" si="266"/>
        <v>0</v>
      </c>
      <c r="G139">
        <f t="shared" ca="1" si="266"/>
        <v>0</v>
      </c>
      <c r="H139">
        <f t="shared" ca="1" si="266"/>
        <v>0</v>
      </c>
      <c r="I139">
        <f t="shared" ca="1" si="266"/>
        <v>0</v>
      </c>
      <c r="J139">
        <f t="shared" ca="1" si="266"/>
        <v>0</v>
      </c>
      <c r="K139">
        <f t="shared" ca="1" si="266"/>
        <v>0</v>
      </c>
      <c r="L139">
        <f t="shared" ca="1" si="266"/>
        <v>1</v>
      </c>
      <c r="M139">
        <f t="shared" ca="1" si="266"/>
        <v>0</v>
      </c>
      <c r="N139">
        <f t="shared" ca="1" si="266"/>
        <v>1</v>
      </c>
      <c r="O139">
        <f t="shared" ca="1" si="266"/>
        <v>0</v>
      </c>
      <c r="P139">
        <f t="shared" ca="1" si="266"/>
        <v>1</v>
      </c>
      <c r="Q139">
        <f t="shared" ca="1" si="266"/>
        <v>1</v>
      </c>
      <c r="R139">
        <f t="shared" ca="1" si="266"/>
        <v>0</v>
      </c>
      <c r="S139">
        <f t="shared" ca="1" si="266"/>
        <v>0</v>
      </c>
      <c r="T139">
        <f t="shared" ca="1" si="266"/>
        <v>0</v>
      </c>
      <c r="U139">
        <f t="shared" ca="1" si="266"/>
        <v>1</v>
      </c>
      <c r="V139">
        <f t="shared" ca="1" si="266"/>
        <v>0</v>
      </c>
      <c r="W139">
        <f t="shared" ca="1" si="266"/>
        <v>0</v>
      </c>
      <c r="X139">
        <f t="shared" ca="1" si="266"/>
        <v>0</v>
      </c>
      <c r="Y139">
        <f t="shared" ca="1" si="266"/>
        <v>3</v>
      </c>
      <c r="Z139">
        <f t="shared" ca="1" si="266"/>
        <v>1</v>
      </c>
      <c r="AA139">
        <f t="shared" ca="1" si="266"/>
        <v>0</v>
      </c>
      <c r="AB139">
        <f t="shared" ca="1" si="266"/>
        <v>0</v>
      </c>
      <c r="AC139">
        <f t="shared" ca="1" si="266"/>
        <v>2</v>
      </c>
      <c r="AD139">
        <f t="shared" ca="1" si="266"/>
        <v>0</v>
      </c>
      <c r="AE139">
        <f t="shared" ca="1" si="266"/>
        <v>0</v>
      </c>
      <c r="AF139">
        <f t="shared" ca="1" si="266"/>
        <v>0</v>
      </c>
      <c r="AG139">
        <f t="shared" ca="1" si="266"/>
        <v>3</v>
      </c>
      <c r="AH139">
        <f t="shared" ca="1" si="266"/>
        <v>0</v>
      </c>
      <c r="AI139">
        <f t="shared" ca="1" si="266"/>
        <v>3</v>
      </c>
      <c r="AJ139">
        <f t="shared" ca="1" si="266"/>
        <v>0</v>
      </c>
      <c r="AK139">
        <f t="shared" ca="1" si="266"/>
        <v>1</v>
      </c>
      <c r="AL139">
        <f t="shared" ca="1" si="266"/>
        <v>0</v>
      </c>
      <c r="AM139">
        <f t="shared" ca="1" si="266"/>
        <v>0</v>
      </c>
      <c r="AN139">
        <f t="shared" ca="1" si="266"/>
        <v>0</v>
      </c>
      <c r="AO139">
        <f t="shared" ca="1" si="266"/>
        <v>0</v>
      </c>
      <c r="AP139">
        <f t="shared" ca="1" si="266"/>
        <v>1</v>
      </c>
      <c r="AQ139">
        <f t="shared" ca="1" si="266"/>
        <v>0</v>
      </c>
      <c r="AR139">
        <f t="shared" ca="1" si="266"/>
        <v>0</v>
      </c>
      <c r="AS139">
        <f t="shared" ca="1" si="266"/>
        <v>0</v>
      </c>
      <c r="AT139">
        <f t="shared" ca="1" si="266"/>
        <v>0</v>
      </c>
      <c r="AU139">
        <f t="shared" ca="1" si="266"/>
        <v>0</v>
      </c>
      <c r="AV139">
        <f t="shared" ca="1" si="266"/>
        <v>0</v>
      </c>
      <c r="AW139">
        <f t="shared" ca="1" si="266"/>
        <v>1</v>
      </c>
      <c r="AX139">
        <f t="shared" ca="1" si="266"/>
        <v>3</v>
      </c>
      <c r="AY139">
        <f t="shared" ca="1" si="266"/>
        <v>0</v>
      </c>
      <c r="AZ139">
        <f t="shared" ca="1" si="266"/>
        <v>2</v>
      </c>
      <c r="BA139">
        <f t="shared" ca="1" si="266"/>
        <v>0</v>
      </c>
      <c r="BB139">
        <f t="shared" ca="1" si="266"/>
        <v>0</v>
      </c>
      <c r="BC139">
        <f t="shared" ca="1" si="266"/>
        <v>3</v>
      </c>
      <c r="BD139">
        <f t="shared" ca="1" si="266"/>
        <v>1</v>
      </c>
      <c r="BE139">
        <f t="shared" ca="1" si="266"/>
        <v>9</v>
      </c>
      <c r="BF139">
        <f t="shared" ca="1" si="266"/>
        <v>0</v>
      </c>
      <c r="BG139">
        <f t="shared" ca="1" si="266"/>
        <v>0</v>
      </c>
      <c r="BH139">
        <f t="shared" ca="1" si="266"/>
        <v>3</v>
      </c>
      <c r="BI139">
        <f t="shared" ca="1" si="266"/>
        <v>1</v>
      </c>
      <c r="BJ139">
        <f t="shared" ca="1" si="266"/>
        <v>6</v>
      </c>
      <c r="BK139">
        <f t="shared" ca="1" si="266"/>
        <v>8</v>
      </c>
      <c r="BL139">
        <f t="shared" ca="1" si="266"/>
        <v>0</v>
      </c>
      <c r="BM139">
        <f t="shared" ca="1" si="266"/>
        <v>0</v>
      </c>
      <c r="BN139">
        <f t="shared" ca="1" si="266"/>
        <v>1</v>
      </c>
      <c r="BO139">
        <f t="shared" ca="1" si="266"/>
        <v>0</v>
      </c>
      <c r="BP139">
        <f t="shared" ca="1" si="266"/>
        <v>6</v>
      </c>
      <c r="BQ139">
        <f t="shared" ref="BQ139:CH139" ca="1" si="267">IFERROR(MIN(RANDBETWEEN(0,BQ127-SUM(BQ130:BQ138)),ROUNDUP(BQ127*2/$C$126,0)),0)</f>
        <v>0</v>
      </c>
      <c r="BR139">
        <f t="shared" ca="1" si="267"/>
        <v>1</v>
      </c>
      <c r="BS139">
        <f t="shared" ca="1" si="267"/>
        <v>0</v>
      </c>
      <c r="BT139">
        <f t="shared" ca="1" si="267"/>
        <v>4</v>
      </c>
      <c r="BU139">
        <f t="shared" ca="1" si="267"/>
        <v>1</v>
      </c>
      <c r="BV139">
        <f t="shared" ca="1" si="267"/>
        <v>0</v>
      </c>
      <c r="BW139">
        <f t="shared" ca="1" si="267"/>
        <v>0</v>
      </c>
      <c r="BX139">
        <f t="shared" ca="1" si="267"/>
        <v>0</v>
      </c>
      <c r="BY139">
        <f t="shared" ca="1" si="267"/>
        <v>0</v>
      </c>
      <c r="BZ139">
        <f t="shared" ca="1" si="267"/>
        <v>1</v>
      </c>
      <c r="CA139">
        <f t="shared" ca="1" si="267"/>
        <v>0</v>
      </c>
      <c r="CB139">
        <f t="shared" ca="1" si="267"/>
        <v>0</v>
      </c>
      <c r="CC139">
        <f t="shared" ca="1" si="267"/>
        <v>0</v>
      </c>
      <c r="CD139">
        <f t="shared" ca="1" si="267"/>
        <v>0</v>
      </c>
      <c r="CE139">
        <f t="shared" ca="1" si="267"/>
        <v>0</v>
      </c>
      <c r="CF139">
        <f t="shared" ca="1" si="267"/>
        <v>0</v>
      </c>
      <c r="CG139">
        <f t="shared" ca="1" si="267"/>
        <v>0</v>
      </c>
      <c r="CH139">
        <f t="shared" ca="1" si="267"/>
        <v>2</v>
      </c>
    </row>
    <row r="140" spans="1:86" x14ac:dyDescent="0.25">
      <c r="A140" s="3">
        <f t="shared" ca="1" si="246"/>
        <v>5</v>
      </c>
      <c r="B140" s="4">
        <f ca="1">RANDBETWEEN(0,100000)</f>
        <v>69514</v>
      </c>
      <c r="C140" s="5">
        <v>12</v>
      </c>
      <c r="D140">
        <f ca="1">IFERROR(MIN(RANDBETWEEN(0,D127-SUM(D130:D139)),ROUNDUP(D127*2/$C$126,0)),0)</f>
        <v>0</v>
      </c>
      <c r="E140">
        <f t="shared" ref="E140:BP140" ca="1" si="268">IFERROR(MIN(RANDBETWEEN(0,E127-SUM(E130:E139)),ROUNDUP(E127*2/$C$126,0)),0)</f>
        <v>0</v>
      </c>
      <c r="F140">
        <f t="shared" ca="1" si="268"/>
        <v>0</v>
      </c>
      <c r="G140">
        <f t="shared" ca="1" si="268"/>
        <v>0</v>
      </c>
      <c r="H140">
        <f t="shared" ca="1" si="268"/>
        <v>0</v>
      </c>
      <c r="I140">
        <f t="shared" ca="1" si="268"/>
        <v>0</v>
      </c>
      <c r="J140">
        <f t="shared" ca="1" si="268"/>
        <v>0</v>
      </c>
      <c r="K140">
        <f t="shared" ca="1" si="268"/>
        <v>0</v>
      </c>
      <c r="L140">
        <f t="shared" ca="1" si="268"/>
        <v>0</v>
      </c>
      <c r="M140">
        <f t="shared" ca="1" si="268"/>
        <v>0</v>
      </c>
      <c r="N140">
        <f t="shared" ca="1" si="268"/>
        <v>0</v>
      </c>
      <c r="O140">
        <f t="shared" ca="1" si="268"/>
        <v>0</v>
      </c>
      <c r="P140">
        <f t="shared" ca="1" si="268"/>
        <v>0</v>
      </c>
      <c r="Q140">
        <f t="shared" ca="1" si="268"/>
        <v>0</v>
      </c>
      <c r="R140">
        <f t="shared" ca="1" si="268"/>
        <v>0</v>
      </c>
      <c r="S140">
        <f t="shared" ca="1" si="268"/>
        <v>0</v>
      </c>
      <c r="T140">
        <f t="shared" ca="1" si="268"/>
        <v>1</v>
      </c>
      <c r="U140">
        <f t="shared" ca="1" si="268"/>
        <v>0</v>
      </c>
      <c r="V140">
        <f t="shared" ca="1" si="268"/>
        <v>0</v>
      </c>
      <c r="W140">
        <f t="shared" ca="1" si="268"/>
        <v>0</v>
      </c>
      <c r="X140">
        <f t="shared" ca="1" si="268"/>
        <v>0</v>
      </c>
      <c r="Y140">
        <f t="shared" ca="1" si="268"/>
        <v>0</v>
      </c>
      <c r="Z140">
        <f t="shared" ca="1" si="268"/>
        <v>0</v>
      </c>
      <c r="AA140">
        <f t="shared" ca="1" si="268"/>
        <v>0</v>
      </c>
      <c r="AB140">
        <f t="shared" ca="1" si="268"/>
        <v>0</v>
      </c>
      <c r="AC140">
        <f t="shared" ca="1" si="268"/>
        <v>1</v>
      </c>
      <c r="AD140">
        <f t="shared" ca="1" si="268"/>
        <v>0</v>
      </c>
      <c r="AE140">
        <f t="shared" ca="1" si="268"/>
        <v>1</v>
      </c>
      <c r="AF140">
        <f t="shared" ca="1" si="268"/>
        <v>0</v>
      </c>
      <c r="AG140">
        <f t="shared" ca="1" si="268"/>
        <v>1</v>
      </c>
      <c r="AH140">
        <f t="shared" ca="1" si="268"/>
        <v>0</v>
      </c>
      <c r="AI140">
        <f t="shared" ca="1" si="268"/>
        <v>0</v>
      </c>
      <c r="AJ140">
        <f t="shared" ca="1" si="268"/>
        <v>0</v>
      </c>
      <c r="AK140">
        <f t="shared" ca="1" si="268"/>
        <v>0</v>
      </c>
      <c r="AL140">
        <f t="shared" ca="1" si="268"/>
        <v>0</v>
      </c>
      <c r="AM140">
        <f t="shared" ca="1" si="268"/>
        <v>1</v>
      </c>
      <c r="AN140">
        <f t="shared" ca="1" si="268"/>
        <v>0</v>
      </c>
      <c r="AO140">
        <f t="shared" ca="1" si="268"/>
        <v>0</v>
      </c>
      <c r="AP140">
        <f t="shared" ca="1" si="268"/>
        <v>1</v>
      </c>
      <c r="AQ140">
        <f t="shared" ca="1" si="268"/>
        <v>0</v>
      </c>
      <c r="AR140">
        <f t="shared" ca="1" si="268"/>
        <v>1</v>
      </c>
      <c r="AS140">
        <f t="shared" ca="1" si="268"/>
        <v>0</v>
      </c>
      <c r="AT140">
        <f t="shared" ca="1" si="268"/>
        <v>2</v>
      </c>
      <c r="AU140">
        <f t="shared" ca="1" si="268"/>
        <v>0</v>
      </c>
      <c r="AV140">
        <f t="shared" ca="1" si="268"/>
        <v>1</v>
      </c>
      <c r="AW140">
        <f t="shared" ca="1" si="268"/>
        <v>0</v>
      </c>
      <c r="AX140">
        <f t="shared" ca="1" si="268"/>
        <v>0</v>
      </c>
      <c r="AY140">
        <f t="shared" ca="1" si="268"/>
        <v>1</v>
      </c>
      <c r="AZ140">
        <f t="shared" ca="1" si="268"/>
        <v>0</v>
      </c>
      <c r="BA140">
        <f t="shared" ca="1" si="268"/>
        <v>1</v>
      </c>
      <c r="BB140">
        <f t="shared" ca="1" si="268"/>
        <v>1</v>
      </c>
      <c r="BC140">
        <f t="shared" ca="1" si="268"/>
        <v>2</v>
      </c>
      <c r="BD140">
        <f t="shared" ca="1" si="268"/>
        <v>0</v>
      </c>
      <c r="BE140">
        <f t="shared" ca="1" si="268"/>
        <v>0</v>
      </c>
      <c r="BF140">
        <f t="shared" ca="1" si="268"/>
        <v>0</v>
      </c>
      <c r="BG140">
        <f t="shared" ca="1" si="268"/>
        <v>0</v>
      </c>
      <c r="BH140">
        <f t="shared" ca="1" si="268"/>
        <v>1</v>
      </c>
      <c r="BI140">
        <f t="shared" ca="1" si="268"/>
        <v>1</v>
      </c>
      <c r="BJ140">
        <f t="shared" ca="1" si="268"/>
        <v>1</v>
      </c>
      <c r="BK140">
        <f t="shared" ca="1" si="268"/>
        <v>0</v>
      </c>
      <c r="BL140">
        <f t="shared" ca="1" si="268"/>
        <v>0</v>
      </c>
      <c r="BM140">
        <f t="shared" ca="1" si="268"/>
        <v>0</v>
      </c>
      <c r="BN140">
        <f t="shared" ca="1" si="268"/>
        <v>0</v>
      </c>
      <c r="BO140">
        <f t="shared" ca="1" si="268"/>
        <v>0</v>
      </c>
      <c r="BP140">
        <f t="shared" ca="1" si="268"/>
        <v>0</v>
      </c>
      <c r="BQ140">
        <f t="shared" ref="BQ140:CH140" ca="1" si="269">IFERROR(MIN(RANDBETWEEN(0,BQ127-SUM(BQ130:BQ139)),ROUNDUP(BQ127*2/$C$126,0)),0)</f>
        <v>0</v>
      </c>
      <c r="BR140">
        <f t="shared" ca="1" si="269"/>
        <v>1</v>
      </c>
      <c r="BS140">
        <f t="shared" ca="1" si="269"/>
        <v>0</v>
      </c>
      <c r="BT140">
        <f t="shared" ca="1" si="269"/>
        <v>5</v>
      </c>
      <c r="BU140">
        <f t="shared" ca="1" si="269"/>
        <v>0</v>
      </c>
      <c r="BV140">
        <f t="shared" ca="1" si="269"/>
        <v>0</v>
      </c>
      <c r="BW140">
        <f t="shared" ca="1" si="269"/>
        <v>0</v>
      </c>
      <c r="BX140">
        <f t="shared" ca="1" si="269"/>
        <v>0</v>
      </c>
      <c r="BY140">
        <f t="shared" ca="1" si="269"/>
        <v>0</v>
      </c>
      <c r="BZ140">
        <f t="shared" ca="1" si="269"/>
        <v>0</v>
      </c>
      <c r="CA140">
        <f t="shared" ca="1" si="269"/>
        <v>0</v>
      </c>
      <c r="CB140">
        <f t="shared" ca="1" si="269"/>
        <v>0</v>
      </c>
      <c r="CC140">
        <f t="shared" ca="1" si="269"/>
        <v>0</v>
      </c>
      <c r="CD140">
        <f t="shared" ca="1" si="269"/>
        <v>2</v>
      </c>
      <c r="CE140">
        <f t="shared" ca="1" si="269"/>
        <v>0</v>
      </c>
      <c r="CF140">
        <f t="shared" ca="1" si="269"/>
        <v>0</v>
      </c>
      <c r="CG140">
        <f t="shared" ca="1" si="269"/>
        <v>0</v>
      </c>
      <c r="CH140">
        <f t="shared" ca="1" si="269"/>
        <v>0</v>
      </c>
    </row>
    <row r="141" spans="1:86" x14ac:dyDescent="0.25">
      <c r="A141" s="3">
        <f t="shared" ca="1" si="246"/>
        <v>8</v>
      </c>
      <c r="B141" s="4">
        <f t="shared" ca="1" si="247"/>
        <v>22264</v>
      </c>
      <c r="C141" s="5">
        <v>13</v>
      </c>
      <c r="D141">
        <f ca="1">IFERROR(MIN(RANDBETWEEN(0,D127-SUM(D130:D140)),ROUNDUP(D127*2/$C$126,0)),0)</f>
        <v>0</v>
      </c>
      <c r="E141">
        <f t="shared" ref="E141:BP141" ca="1" si="270">IFERROR(MIN(RANDBETWEEN(0,E127-SUM(E130:E140)),ROUNDUP(E127*2/$C$126,0)),0)</f>
        <v>0</v>
      </c>
      <c r="F141">
        <f t="shared" ca="1" si="270"/>
        <v>0</v>
      </c>
      <c r="G141">
        <f t="shared" ca="1" si="270"/>
        <v>0</v>
      </c>
      <c r="H141">
        <f t="shared" ca="1" si="270"/>
        <v>0</v>
      </c>
      <c r="I141">
        <f t="shared" ca="1" si="270"/>
        <v>0</v>
      </c>
      <c r="J141">
        <f t="shared" ca="1" si="270"/>
        <v>0</v>
      </c>
      <c r="K141">
        <f t="shared" ca="1" si="270"/>
        <v>0</v>
      </c>
      <c r="L141">
        <f t="shared" ca="1" si="270"/>
        <v>0</v>
      </c>
      <c r="M141">
        <f t="shared" ca="1" si="270"/>
        <v>0</v>
      </c>
      <c r="N141">
        <f t="shared" ca="1" si="270"/>
        <v>0</v>
      </c>
      <c r="O141">
        <f t="shared" ca="1" si="270"/>
        <v>0</v>
      </c>
      <c r="P141">
        <f t="shared" ca="1" si="270"/>
        <v>0</v>
      </c>
      <c r="Q141">
        <f t="shared" ca="1" si="270"/>
        <v>0</v>
      </c>
      <c r="R141">
        <f t="shared" ca="1" si="270"/>
        <v>0</v>
      </c>
      <c r="S141">
        <f t="shared" ca="1" si="270"/>
        <v>0</v>
      </c>
      <c r="T141">
        <f t="shared" ca="1" si="270"/>
        <v>0</v>
      </c>
      <c r="U141">
        <f t="shared" ca="1" si="270"/>
        <v>2</v>
      </c>
      <c r="V141">
        <f t="shared" ca="1" si="270"/>
        <v>0</v>
      </c>
      <c r="W141">
        <f t="shared" ca="1" si="270"/>
        <v>0</v>
      </c>
      <c r="X141">
        <f t="shared" ca="1" si="270"/>
        <v>0</v>
      </c>
      <c r="Y141">
        <f t="shared" ca="1" si="270"/>
        <v>0</v>
      </c>
      <c r="Z141">
        <f t="shared" ca="1" si="270"/>
        <v>0</v>
      </c>
      <c r="AA141">
        <f t="shared" ca="1" si="270"/>
        <v>0</v>
      </c>
      <c r="AB141">
        <f t="shared" ca="1" si="270"/>
        <v>0</v>
      </c>
      <c r="AC141">
        <f t="shared" ca="1" si="270"/>
        <v>0</v>
      </c>
      <c r="AD141">
        <f t="shared" ca="1" si="270"/>
        <v>0</v>
      </c>
      <c r="AE141">
        <f t="shared" ca="1" si="270"/>
        <v>0</v>
      </c>
      <c r="AF141">
        <f t="shared" ca="1" si="270"/>
        <v>0</v>
      </c>
      <c r="AG141">
        <f t="shared" ca="1" si="270"/>
        <v>3</v>
      </c>
      <c r="AH141">
        <f t="shared" ca="1" si="270"/>
        <v>0</v>
      </c>
      <c r="AI141">
        <f t="shared" ca="1" si="270"/>
        <v>0</v>
      </c>
      <c r="AJ141">
        <f t="shared" ca="1" si="270"/>
        <v>0</v>
      </c>
      <c r="AK141">
        <f t="shared" ca="1" si="270"/>
        <v>0</v>
      </c>
      <c r="AL141">
        <f t="shared" ca="1" si="270"/>
        <v>0</v>
      </c>
      <c r="AM141">
        <f t="shared" ca="1" si="270"/>
        <v>0</v>
      </c>
      <c r="AN141">
        <f t="shared" ca="1" si="270"/>
        <v>0</v>
      </c>
      <c r="AO141">
        <f t="shared" ca="1" si="270"/>
        <v>0</v>
      </c>
      <c r="AP141">
        <f t="shared" ca="1" si="270"/>
        <v>0</v>
      </c>
      <c r="AQ141">
        <f t="shared" ca="1" si="270"/>
        <v>0</v>
      </c>
      <c r="AR141">
        <f t="shared" ca="1" si="270"/>
        <v>0</v>
      </c>
      <c r="AS141">
        <f t="shared" ca="1" si="270"/>
        <v>0</v>
      </c>
      <c r="AT141">
        <f t="shared" ca="1" si="270"/>
        <v>0</v>
      </c>
      <c r="AU141">
        <f t="shared" ca="1" si="270"/>
        <v>0</v>
      </c>
      <c r="AV141">
        <f t="shared" ca="1" si="270"/>
        <v>0</v>
      </c>
      <c r="AW141">
        <f t="shared" ca="1" si="270"/>
        <v>0</v>
      </c>
      <c r="AX141">
        <f t="shared" ca="1" si="270"/>
        <v>0</v>
      </c>
      <c r="AY141">
        <f t="shared" ca="1" si="270"/>
        <v>1</v>
      </c>
      <c r="AZ141">
        <f t="shared" ca="1" si="270"/>
        <v>0</v>
      </c>
      <c r="BA141">
        <f t="shared" ca="1" si="270"/>
        <v>0</v>
      </c>
      <c r="BB141">
        <f t="shared" ca="1" si="270"/>
        <v>0</v>
      </c>
      <c r="BC141">
        <f t="shared" ca="1" si="270"/>
        <v>3</v>
      </c>
      <c r="BD141">
        <f t="shared" ca="1" si="270"/>
        <v>0</v>
      </c>
      <c r="BE141">
        <f t="shared" ca="1" si="270"/>
        <v>3</v>
      </c>
      <c r="BF141">
        <f t="shared" ca="1" si="270"/>
        <v>0</v>
      </c>
      <c r="BG141">
        <f t="shared" ca="1" si="270"/>
        <v>1</v>
      </c>
      <c r="BH141">
        <f t="shared" ca="1" si="270"/>
        <v>2</v>
      </c>
      <c r="BI141">
        <f t="shared" ca="1" si="270"/>
        <v>2</v>
      </c>
      <c r="BJ141">
        <f t="shared" ca="1" si="270"/>
        <v>0</v>
      </c>
      <c r="BK141">
        <f t="shared" ca="1" si="270"/>
        <v>0</v>
      </c>
      <c r="BL141">
        <f t="shared" ca="1" si="270"/>
        <v>0</v>
      </c>
      <c r="BM141">
        <f t="shared" ca="1" si="270"/>
        <v>0</v>
      </c>
      <c r="BN141">
        <f t="shared" ca="1" si="270"/>
        <v>0</v>
      </c>
      <c r="BO141">
        <f t="shared" ca="1" si="270"/>
        <v>0</v>
      </c>
      <c r="BP141">
        <f t="shared" ca="1" si="270"/>
        <v>0</v>
      </c>
      <c r="BQ141">
        <f t="shared" ref="BQ141:CH141" ca="1" si="271">IFERROR(MIN(RANDBETWEEN(0,BQ127-SUM(BQ130:BQ140)),ROUNDUP(BQ127*2/$C$126,0)),0)</f>
        <v>0</v>
      </c>
      <c r="BR141">
        <f t="shared" ca="1" si="271"/>
        <v>0</v>
      </c>
      <c r="BS141">
        <f t="shared" ca="1" si="271"/>
        <v>0</v>
      </c>
      <c r="BT141">
        <f t="shared" ca="1" si="271"/>
        <v>0</v>
      </c>
      <c r="BU141">
        <f t="shared" ca="1" si="271"/>
        <v>0</v>
      </c>
      <c r="BV141">
        <f t="shared" ca="1" si="271"/>
        <v>0</v>
      </c>
      <c r="BW141">
        <f t="shared" ca="1" si="271"/>
        <v>0</v>
      </c>
      <c r="BX141">
        <f t="shared" ca="1" si="271"/>
        <v>0</v>
      </c>
      <c r="BY141">
        <f t="shared" ca="1" si="271"/>
        <v>2</v>
      </c>
      <c r="BZ141">
        <f t="shared" ca="1" si="271"/>
        <v>0</v>
      </c>
      <c r="CA141">
        <f t="shared" ca="1" si="271"/>
        <v>0</v>
      </c>
      <c r="CB141">
        <f t="shared" ca="1" si="271"/>
        <v>0</v>
      </c>
      <c r="CC141">
        <f t="shared" ca="1" si="271"/>
        <v>0</v>
      </c>
      <c r="CD141">
        <f t="shared" ca="1" si="271"/>
        <v>1</v>
      </c>
      <c r="CE141">
        <f t="shared" ca="1" si="271"/>
        <v>0</v>
      </c>
      <c r="CF141">
        <f t="shared" ca="1" si="271"/>
        <v>0</v>
      </c>
      <c r="CG141">
        <f t="shared" ca="1" si="271"/>
        <v>0</v>
      </c>
      <c r="CH141">
        <f t="shared" ca="1" si="271"/>
        <v>0</v>
      </c>
    </row>
    <row r="144" spans="1:86" x14ac:dyDescent="0.25">
      <c r="C144" s="5">
        <v>14</v>
      </c>
      <c r="D144" s="197" t="s">
        <v>201</v>
      </c>
      <c r="E144" s="197"/>
      <c r="F144" s="197"/>
      <c r="G144" s="197"/>
      <c r="H144" s="197"/>
      <c r="I144" s="197"/>
    </row>
    <row r="145" spans="1:86" x14ac:dyDescent="0.25">
      <c r="D145" s="3">
        <v>1</v>
      </c>
      <c r="E145" s="3">
        <v>2</v>
      </c>
      <c r="F145" s="3">
        <v>3</v>
      </c>
      <c r="G145" s="3">
        <v>4</v>
      </c>
      <c r="H145" s="3">
        <v>5</v>
      </c>
      <c r="I145" s="3">
        <v>6</v>
      </c>
      <c r="J145" s="3">
        <v>7</v>
      </c>
      <c r="K145" s="3">
        <v>8</v>
      </c>
      <c r="L145" s="3">
        <v>9</v>
      </c>
      <c r="M145" s="3">
        <v>10</v>
      </c>
      <c r="N145" s="3">
        <v>11</v>
      </c>
      <c r="O145" s="3">
        <v>12</v>
      </c>
      <c r="P145" s="3">
        <v>13</v>
      </c>
      <c r="Q145" s="3">
        <v>14</v>
      </c>
      <c r="R145" s="3">
        <v>15</v>
      </c>
      <c r="S145" s="3">
        <v>16</v>
      </c>
      <c r="T145" s="3">
        <v>17</v>
      </c>
      <c r="U145" s="3">
        <v>18</v>
      </c>
      <c r="V145" s="3">
        <v>19</v>
      </c>
      <c r="W145" s="3">
        <v>20</v>
      </c>
      <c r="X145" s="3">
        <v>21</v>
      </c>
      <c r="Y145" s="3">
        <v>22</v>
      </c>
      <c r="Z145" s="3">
        <v>23</v>
      </c>
      <c r="AA145" s="3">
        <v>24</v>
      </c>
      <c r="AB145" s="3">
        <v>25</v>
      </c>
      <c r="AC145" s="3">
        <v>26</v>
      </c>
      <c r="AD145" s="3">
        <v>27</v>
      </c>
      <c r="AE145" s="3">
        <v>28</v>
      </c>
      <c r="AF145" s="3">
        <v>29</v>
      </c>
      <c r="AG145" s="3">
        <v>30</v>
      </c>
      <c r="AH145" s="3">
        <v>31</v>
      </c>
      <c r="AI145" s="3">
        <v>32</v>
      </c>
      <c r="AJ145" s="3">
        <v>33</v>
      </c>
      <c r="AK145" s="3">
        <v>34</v>
      </c>
      <c r="AL145" s="3">
        <v>35</v>
      </c>
      <c r="AM145" s="3">
        <v>36</v>
      </c>
      <c r="AN145" s="3">
        <v>37</v>
      </c>
      <c r="AO145" s="3">
        <v>38</v>
      </c>
      <c r="AP145" s="3">
        <v>39</v>
      </c>
      <c r="AQ145" s="3">
        <v>40</v>
      </c>
      <c r="AR145" s="3">
        <v>41</v>
      </c>
      <c r="AS145" s="3">
        <v>42</v>
      </c>
      <c r="AT145" s="3">
        <v>43</v>
      </c>
      <c r="AU145" s="3">
        <v>44</v>
      </c>
      <c r="AV145" s="3">
        <v>45</v>
      </c>
      <c r="AW145" s="3">
        <v>46</v>
      </c>
      <c r="AX145" s="3">
        <v>47</v>
      </c>
      <c r="AY145" s="3">
        <v>48</v>
      </c>
      <c r="AZ145" s="3">
        <v>49</v>
      </c>
      <c r="BA145" s="3">
        <v>50</v>
      </c>
      <c r="BB145" s="3">
        <v>51</v>
      </c>
      <c r="BC145" s="3">
        <v>52</v>
      </c>
      <c r="BD145" s="3">
        <v>53</v>
      </c>
      <c r="BE145" s="3">
        <v>54</v>
      </c>
      <c r="BF145" s="3">
        <v>55</v>
      </c>
      <c r="BG145" s="3">
        <v>56</v>
      </c>
      <c r="BH145" s="3">
        <v>57</v>
      </c>
      <c r="BI145" s="3">
        <v>58</v>
      </c>
      <c r="BJ145" s="3">
        <v>59</v>
      </c>
      <c r="BK145" s="3">
        <v>60</v>
      </c>
      <c r="BL145" s="3">
        <v>61</v>
      </c>
      <c r="BM145" s="3">
        <v>62</v>
      </c>
      <c r="BN145" s="3">
        <v>63</v>
      </c>
      <c r="BO145" s="3">
        <v>64</v>
      </c>
      <c r="BP145" s="3">
        <v>65</v>
      </c>
      <c r="BQ145" s="3">
        <v>66</v>
      </c>
      <c r="BR145" s="3">
        <v>67</v>
      </c>
      <c r="BS145" s="3">
        <v>68</v>
      </c>
      <c r="BT145" s="3">
        <v>69</v>
      </c>
      <c r="BU145" s="3">
        <v>70</v>
      </c>
      <c r="BV145" s="3">
        <v>71</v>
      </c>
      <c r="BW145" s="3">
        <v>72</v>
      </c>
      <c r="BX145" s="3">
        <v>73</v>
      </c>
      <c r="BY145" s="3">
        <v>74</v>
      </c>
      <c r="BZ145" s="3">
        <v>75</v>
      </c>
      <c r="CA145" s="3">
        <v>76</v>
      </c>
      <c r="CB145" s="3">
        <v>77</v>
      </c>
      <c r="CC145" s="3">
        <v>78</v>
      </c>
      <c r="CD145" s="3">
        <v>79</v>
      </c>
      <c r="CE145" s="3">
        <v>80</v>
      </c>
      <c r="CF145" s="3">
        <v>81</v>
      </c>
      <c r="CG145" s="3">
        <v>82</v>
      </c>
      <c r="CH145" s="3">
        <v>83</v>
      </c>
    </row>
    <row r="146" spans="1:86" x14ac:dyDescent="0.25">
      <c r="C146" s="4"/>
      <c r="D146" s="4">
        <v>1</v>
      </c>
      <c r="E146" s="4">
        <v>2</v>
      </c>
      <c r="F146" s="4">
        <f t="shared" ref="F146:BQ146" si="272">ROUNDDOWN(F145*1/2,0)</f>
        <v>1</v>
      </c>
      <c r="G146" s="4">
        <f t="shared" si="272"/>
        <v>2</v>
      </c>
      <c r="H146" s="4">
        <f t="shared" si="272"/>
        <v>2</v>
      </c>
      <c r="I146" s="4">
        <f t="shared" si="272"/>
        <v>3</v>
      </c>
      <c r="J146" s="4">
        <f t="shared" si="272"/>
        <v>3</v>
      </c>
      <c r="K146" s="4">
        <f t="shared" si="272"/>
        <v>4</v>
      </c>
      <c r="L146" s="4">
        <f t="shared" si="272"/>
        <v>4</v>
      </c>
      <c r="M146" s="4">
        <f t="shared" si="272"/>
        <v>5</v>
      </c>
      <c r="N146" s="4">
        <f t="shared" si="272"/>
        <v>5</v>
      </c>
      <c r="O146" s="4">
        <f t="shared" si="272"/>
        <v>6</v>
      </c>
      <c r="P146" s="4">
        <f t="shared" si="272"/>
        <v>6</v>
      </c>
      <c r="Q146" s="4">
        <f t="shared" si="272"/>
        <v>7</v>
      </c>
      <c r="R146" s="4">
        <f t="shared" si="272"/>
        <v>7</v>
      </c>
      <c r="S146" s="4">
        <f t="shared" si="272"/>
        <v>8</v>
      </c>
      <c r="T146" s="4">
        <f t="shared" si="272"/>
        <v>8</v>
      </c>
      <c r="U146" s="4">
        <f t="shared" si="272"/>
        <v>9</v>
      </c>
      <c r="V146" s="4">
        <f t="shared" si="272"/>
        <v>9</v>
      </c>
      <c r="W146" s="4">
        <f t="shared" si="272"/>
        <v>10</v>
      </c>
      <c r="X146" s="4">
        <f t="shared" si="272"/>
        <v>10</v>
      </c>
      <c r="Y146" s="4">
        <f t="shared" si="272"/>
        <v>11</v>
      </c>
      <c r="Z146" s="4">
        <f t="shared" si="272"/>
        <v>11</v>
      </c>
      <c r="AA146" s="4">
        <f t="shared" si="272"/>
        <v>12</v>
      </c>
      <c r="AB146" s="4">
        <f t="shared" si="272"/>
        <v>12</v>
      </c>
      <c r="AC146" s="4">
        <f t="shared" si="272"/>
        <v>13</v>
      </c>
      <c r="AD146" s="4">
        <f t="shared" si="272"/>
        <v>13</v>
      </c>
      <c r="AE146" s="4">
        <f t="shared" si="272"/>
        <v>14</v>
      </c>
      <c r="AF146" s="4">
        <f t="shared" si="272"/>
        <v>14</v>
      </c>
      <c r="AG146" s="4">
        <f t="shared" si="272"/>
        <v>15</v>
      </c>
      <c r="AH146" s="4">
        <f t="shared" si="272"/>
        <v>15</v>
      </c>
      <c r="AI146" s="4">
        <f t="shared" si="272"/>
        <v>16</v>
      </c>
      <c r="AJ146" s="4">
        <f t="shared" si="272"/>
        <v>16</v>
      </c>
      <c r="AK146" s="4">
        <f t="shared" si="272"/>
        <v>17</v>
      </c>
      <c r="AL146" s="4">
        <f t="shared" si="272"/>
        <v>17</v>
      </c>
      <c r="AM146" s="4">
        <f t="shared" si="272"/>
        <v>18</v>
      </c>
      <c r="AN146" s="4">
        <f t="shared" si="272"/>
        <v>18</v>
      </c>
      <c r="AO146" s="4">
        <f t="shared" si="272"/>
        <v>19</v>
      </c>
      <c r="AP146" s="4">
        <f t="shared" si="272"/>
        <v>19</v>
      </c>
      <c r="AQ146" s="4">
        <f t="shared" si="272"/>
        <v>20</v>
      </c>
      <c r="AR146" s="4">
        <f t="shared" si="272"/>
        <v>20</v>
      </c>
      <c r="AS146" s="4">
        <f t="shared" si="272"/>
        <v>21</v>
      </c>
      <c r="AT146" s="4">
        <f t="shared" si="272"/>
        <v>21</v>
      </c>
      <c r="AU146" s="4">
        <f t="shared" si="272"/>
        <v>22</v>
      </c>
      <c r="AV146" s="4">
        <f t="shared" si="272"/>
        <v>22</v>
      </c>
      <c r="AW146" s="4">
        <f t="shared" si="272"/>
        <v>23</v>
      </c>
      <c r="AX146" s="4">
        <f t="shared" si="272"/>
        <v>23</v>
      </c>
      <c r="AY146" s="4">
        <f t="shared" si="272"/>
        <v>24</v>
      </c>
      <c r="AZ146" s="4">
        <f t="shared" si="272"/>
        <v>24</v>
      </c>
      <c r="BA146" s="4">
        <f t="shared" si="272"/>
        <v>25</v>
      </c>
      <c r="BB146" s="4">
        <f t="shared" si="272"/>
        <v>25</v>
      </c>
      <c r="BC146" s="4">
        <f t="shared" si="272"/>
        <v>26</v>
      </c>
      <c r="BD146" s="4">
        <f t="shared" si="272"/>
        <v>26</v>
      </c>
      <c r="BE146" s="4">
        <f t="shared" si="272"/>
        <v>27</v>
      </c>
      <c r="BF146" s="4">
        <f t="shared" si="272"/>
        <v>27</v>
      </c>
      <c r="BG146" s="4">
        <f t="shared" si="272"/>
        <v>28</v>
      </c>
      <c r="BH146" s="4">
        <f t="shared" si="272"/>
        <v>28</v>
      </c>
      <c r="BI146" s="4">
        <f t="shared" si="272"/>
        <v>29</v>
      </c>
      <c r="BJ146" s="4">
        <f t="shared" si="272"/>
        <v>29</v>
      </c>
      <c r="BK146" s="4">
        <f t="shared" si="272"/>
        <v>30</v>
      </c>
      <c r="BL146" s="4">
        <f t="shared" si="272"/>
        <v>30</v>
      </c>
      <c r="BM146" s="4">
        <f t="shared" si="272"/>
        <v>31</v>
      </c>
      <c r="BN146" s="4">
        <f t="shared" si="272"/>
        <v>31</v>
      </c>
      <c r="BO146" s="4">
        <f t="shared" si="272"/>
        <v>32</v>
      </c>
      <c r="BP146" s="4">
        <f t="shared" si="272"/>
        <v>32</v>
      </c>
      <c r="BQ146" s="4">
        <f t="shared" si="272"/>
        <v>33</v>
      </c>
      <c r="BR146" s="4">
        <f t="shared" ref="BR146:CH146" si="273">ROUNDDOWN(BR145*1/2,0)</f>
        <v>33</v>
      </c>
      <c r="BS146" s="4">
        <f t="shared" si="273"/>
        <v>34</v>
      </c>
      <c r="BT146" s="4">
        <f t="shared" si="273"/>
        <v>34</v>
      </c>
      <c r="BU146" s="4">
        <f t="shared" si="273"/>
        <v>35</v>
      </c>
      <c r="BV146" s="4">
        <f t="shared" si="273"/>
        <v>35</v>
      </c>
      <c r="BW146" s="4">
        <f t="shared" si="273"/>
        <v>36</v>
      </c>
      <c r="BX146" s="4">
        <f t="shared" si="273"/>
        <v>36</v>
      </c>
      <c r="BY146" s="4">
        <f t="shared" si="273"/>
        <v>37</v>
      </c>
      <c r="BZ146" s="4">
        <f t="shared" si="273"/>
        <v>37</v>
      </c>
      <c r="CA146" s="4">
        <f t="shared" si="273"/>
        <v>38</v>
      </c>
      <c r="CB146" s="4">
        <f t="shared" si="273"/>
        <v>38</v>
      </c>
      <c r="CC146" s="4">
        <f t="shared" si="273"/>
        <v>39</v>
      </c>
      <c r="CD146" s="4">
        <f t="shared" si="273"/>
        <v>39</v>
      </c>
      <c r="CE146" s="4">
        <f t="shared" si="273"/>
        <v>40</v>
      </c>
      <c r="CF146" s="4">
        <f t="shared" si="273"/>
        <v>40</v>
      </c>
      <c r="CG146" s="4">
        <f t="shared" si="273"/>
        <v>41</v>
      </c>
      <c r="CH146" s="4">
        <f t="shared" si="273"/>
        <v>41</v>
      </c>
    </row>
    <row r="147" spans="1:86" x14ac:dyDescent="0.25">
      <c r="A147" s="3">
        <f ca="1">VLOOKUP(SMALL($B$147:$B$160,C147),$B$147:$C$160,2,0)</f>
        <v>11</v>
      </c>
      <c r="B147" s="4">
        <f ca="1">RANDBETWEEN(0,100000)</f>
        <v>99511</v>
      </c>
      <c r="C147" s="5">
        <v>1</v>
      </c>
      <c r="D147">
        <f ca="1">D145-SUM(D148:D160)</f>
        <v>0</v>
      </c>
      <c r="E147">
        <f t="shared" ref="E147:BP147" ca="1" si="274">E145-SUM(E148:E160)</f>
        <v>0</v>
      </c>
      <c r="F147">
        <f t="shared" ca="1" si="274"/>
        <v>0</v>
      </c>
      <c r="G147">
        <f t="shared" ca="1" si="274"/>
        <v>0</v>
      </c>
      <c r="H147">
        <f t="shared" ca="1" si="274"/>
        <v>0</v>
      </c>
      <c r="I147">
        <f t="shared" ca="1" si="274"/>
        <v>0</v>
      </c>
      <c r="J147">
        <f t="shared" ca="1" si="274"/>
        <v>0</v>
      </c>
      <c r="K147">
        <f t="shared" ca="1" si="274"/>
        <v>0</v>
      </c>
      <c r="L147">
        <f t="shared" ca="1" si="274"/>
        <v>0</v>
      </c>
      <c r="M147">
        <f t="shared" ca="1" si="274"/>
        <v>0</v>
      </c>
      <c r="N147">
        <f t="shared" ca="1" si="274"/>
        <v>0</v>
      </c>
      <c r="O147">
        <f t="shared" ca="1" si="274"/>
        <v>0</v>
      </c>
      <c r="P147">
        <f t="shared" ca="1" si="274"/>
        <v>0</v>
      </c>
      <c r="Q147">
        <f t="shared" ca="1" si="274"/>
        <v>0</v>
      </c>
      <c r="R147">
        <f t="shared" ca="1" si="274"/>
        <v>0</v>
      </c>
      <c r="S147">
        <f t="shared" ca="1" si="274"/>
        <v>0</v>
      </c>
      <c r="T147">
        <f t="shared" ca="1" si="274"/>
        <v>0</v>
      </c>
      <c r="U147">
        <f t="shared" ca="1" si="274"/>
        <v>0</v>
      </c>
      <c r="V147">
        <f t="shared" ca="1" si="274"/>
        <v>0</v>
      </c>
      <c r="W147">
        <f t="shared" ca="1" si="274"/>
        <v>0</v>
      </c>
      <c r="X147">
        <f t="shared" ca="1" si="274"/>
        <v>0</v>
      </c>
      <c r="Y147">
        <f t="shared" ca="1" si="274"/>
        <v>0</v>
      </c>
      <c r="Z147">
        <f t="shared" ca="1" si="274"/>
        <v>0</v>
      </c>
      <c r="AA147">
        <f t="shared" ca="1" si="274"/>
        <v>0</v>
      </c>
      <c r="AB147">
        <f t="shared" ca="1" si="274"/>
        <v>0</v>
      </c>
      <c r="AC147">
        <f t="shared" ca="1" si="274"/>
        <v>0</v>
      </c>
      <c r="AD147">
        <f t="shared" ca="1" si="274"/>
        <v>0</v>
      </c>
      <c r="AE147">
        <f t="shared" ca="1" si="274"/>
        <v>0</v>
      </c>
      <c r="AF147">
        <f t="shared" ca="1" si="274"/>
        <v>0</v>
      </c>
      <c r="AG147">
        <f t="shared" ca="1" si="274"/>
        <v>0</v>
      </c>
      <c r="AH147">
        <f t="shared" ca="1" si="274"/>
        <v>0</v>
      </c>
      <c r="AI147">
        <f t="shared" ca="1" si="274"/>
        <v>0</v>
      </c>
      <c r="AJ147">
        <f t="shared" ca="1" si="274"/>
        <v>0</v>
      </c>
      <c r="AK147">
        <f t="shared" ca="1" si="274"/>
        <v>0</v>
      </c>
      <c r="AL147">
        <f t="shared" ca="1" si="274"/>
        <v>0</v>
      </c>
      <c r="AM147">
        <f t="shared" ca="1" si="274"/>
        <v>0</v>
      </c>
      <c r="AN147">
        <f t="shared" ca="1" si="274"/>
        <v>0</v>
      </c>
      <c r="AO147">
        <f t="shared" ca="1" si="274"/>
        <v>0</v>
      </c>
      <c r="AP147">
        <f t="shared" ca="1" si="274"/>
        <v>0</v>
      </c>
      <c r="AQ147">
        <f t="shared" ca="1" si="274"/>
        <v>0</v>
      </c>
      <c r="AR147">
        <f t="shared" ca="1" si="274"/>
        <v>0</v>
      </c>
      <c r="AS147">
        <f t="shared" ca="1" si="274"/>
        <v>1</v>
      </c>
      <c r="AT147">
        <f t="shared" ca="1" si="274"/>
        <v>0</v>
      </c>
      <c r="AU147">
        <f t="shared" ca="1" si="274"/>
        <v>0</v>
      </c>
      <c r="AV147">
        <f t="shared" ca="1" si="274"/>
        <v>0</v>
      </c>
      <c r="AW147">
        <f t="shared" ca="1" si="274"/>
        <v>0</v>
      </c>
      <c r="AX147">
        <f t="shared" ca="1" si="274"/>
        <v>0</v>
      </c>
      <c r="AY147">
        <f t="shared" ca="1" si="274"/>
        <v>0</v>
      </c>
      <c r="AZ147">
        <f t="shared" ca="1" si="274"/>
        <v>0</v>
      </c>
      <c r="BA147">
        <f t="shared" ca="1" si="274"/>
        <v>0</v>
      </c>
      <c r="BB147">
        <f t="shared" ca="1" si="274"/>
        <v>0</v>
      </c>
      <c r="BC147">
        <f t="shared" ca="1" si="274"/>
        <v>0</v>
      </c>
      <c r="BD147">
        <f t="shared" ca="1" si="274"/>
        <v>0</v>
      </c>
      <c r="BE147">
        <f t="shared" ca="1" si="274"/>
        <v>0</v>
      </c>
      <c r="BF147">
        <f t="shared" ca="1" si="274"/>
        <v>0</v>
      </c>
      <c r="BG147">
        <f t="shared" ca="1" si="274"/>
        <v>0</v>
      </c>
      <c r="BH147">
        <f t="shared" ca="1" si="274"/>
        <v>0</v>
      </c>
      <c r="BI147">
        <f t="shared" ca="1" si="274"/>
        <v>0</v>
      </c>
      <c r="BJ147">
        <f t="shared" ca="1" si="274"/>
        <v>0</v>
      </c>
      <c r="BK147">
        <f t="shared" ca="1" si="274"/>
        <v>0</v>
      </c>
      <c r="BL147">
        <f t="shared" ca="1" si="274"/>
        <v>0</v>
      </c>
      <c r="BM147">
        <f t="shared" ca="1" si="274"/>
        <v>0</v>
      </c>
      <c r="BN147">
        <f t="shared" ca="1" si="274"/>
        <v>0</v>
      </c>
      <c r="BO147">
        <f t="shared" ca="1" si="274"/>
        <v>0</v>
      </c>
      <c r="BP147">
        <f t="shared" ca="1" si="274"/>
        <v>0</v>
      </c>
      <c r="BQ147">
        <f t="shared" ref="BQ147:CH147" ca="1" si="275">BQ145-SUM(BQ148:BQ160)</f>
        <v>1</v>
      </c>
      <c r="BR147">
        <f t="shared" ca="1" si="275"/>
        <v>0</v>
      </c>
      <c r="BS147">
        <f t="shared" ca="1" si="275"/>
        <v>0</v>
      </c>
      <c r="BT147">
        <f t="shared" ca="1" si="275"/>
        <v>0</v>
      </c>
      <c r="BU147">
        <f t="shared" ca="1" si="275"/>
        <v>0</v>
      </c>
      <c r="BV147">
        <f t="shared" ca="1" si="275"/>
        <v>0</v>
      </c>
      <c r="BW147">
        <f t="shared" ca="1" si="275"/>
        <v>0</v>
      </c>
      <c r="BX147">
        <f t="shared" ca="1" si="275"/>
        <v>0</v>
      </c>
      <c r="BY147">
        <f t="shared" ca="1" si="275"/>
        <v>0</v>
      </c>
      <c r="BZ147">
        <f t="shared" ca="1" si="275"/>
        <v>0</v>
      </c>
      <c r="CA147">
        <f t="shared" ca="1" si="275"/>
        <v>0</v>
      </c>
      <c r="CB147">
        <f t="shared" ca="1" si="275"/>
        <v>0</v>
      </c>
      <c r="CC147">
        <f t="shared" ca="1" si="275"/>
        <v>1</v>
      </c>
      <c r="CD147">
        <f t="shared" ca="1" si="275"/>
        <v>0</v>
      </c>
      <c r="CE147">
        <f t="shared" ca="1" si="275"/>
        <v>1</v>
      </c>
      <c r="CF147">
        <f t="shared" ca="1" si="275"/>
        <v>0</v>
      </c>
      <c r="CG147">
        <f t="shared" ca="1" si="275"/>
        <v>0</v>
      </c>
      <c r="CH147">
        <f t="shared" ca="1" si="275"/>
        <v>0</v>
      </c>
    </row>
    <row r="148" spans="1:86" x14ac:dyDescent="0.25">
      <c r="A148" s="3">
        <f t="shared" ref="A148:A160" ca="1" si="276">VLOOKUP(SMALL($B$147:$B$160,C148),$B$147:$C$160,2,0)</f>
        <v>12</v>
      </c>
      <c r="B148" s="4">
        <f t="shared" ref="B148:B159" ca="1" si="277">RANDBETWEEN(0,100000)</f>
        <v>91878</v>
      </c>
      <c r="C148" s="5">
        <v>2</v>
      </c>
      <c r="D148">
        <f ca="1">MIN(RANDBETWEEN(0,D145),ROUNDUP(D145*2/$C$144,0))</f>
        <v>1</v>
      </c>
      <c r="E148">
        <f t="shared" ref="E148:BP148" ca="1" si="278">MIN(RANDBETWEEN(0,E145),ROUNDUP(E145*2/$C$144,0))</f>
        <v>1</v>
      </c>
      <c r="F148">
        <f t="shared" ca="1" si="278"/>
        <v>1</v>
      </c>
      <c r="G148">
        <f t="shared" ca="1" si="278"/>
        <v>1</v>
      </c>
      <c r="H148">
        <f t="shared" ca="1" si="278"/>
        <v>1</v>
      </c>
      <c r="I148">
        <f t="shared" ca="1" si="278"/>
        <v>1</v>
      </c>
      <c r="J148">
        <f t="shared" ca="1" si="278"/>
        <v>1</v>
      </c>
      <c r="K148">
        <f t="shared" ca="1" si="278"/>
        <v>2</v>
      </c>
      <c r="L148">
        <f t="shared" ca="1" si="278"/>
        <v>2</v>
      </c>
      <c r="M148">
        <f t="shared" ca="1" si="278"/>
        <v>2</v>
      </c>
      <c r="N148">
        <f t="shared" ca="1" si="278"/>
        <v>2</v>
      </c>
      <c r="O148">
        <f t="shared" ca="1" si="278"/>
        <v>2</v>
      </c>
      <c r="P148">
        <f t="shared" ca="1" si="278"/>
        <v>0</v>
      </c>
      <c r="Q148">
        <f t="shared" ca="1" si="278"/>
        <v>2</v>
      </c>
      <c r="R148">
        <f t="shared" ca="1" si="278"/>
        <v>3</v>
      </c>
      <c r="S148">
        <f t="shared" ca="1" si="278"/>
        <v>0</v>
      </c>
      <c r="T148">
        <f t="shared" ca="1" si="278"/>
        <v>3</v>
      </c>
      <c r="U148">
        <f t="shared" ca="1" si="278"/>
        <v>3</v>
      </c>
      <c r="V148">
        <f t="shared" ca="1" si="278"/>
        <v>3</v>
      </c>
      <c r="W148">
        <f t="shared" ca="1" si="278"/>
        <v>3</v>
      </c>
      <c r="X148">
        <f t="shared" ca="1" si="278"/>
        <v>2</v>
      </c>
      <c r="Y148">
        <f t="shared" ca="1" si="278"/>
        <v>4</v>
      </c>
      <c r="Z148">
        <f t="shared" ca="1" si="278"/>
        <v>4</v>
      </c>
      <c r="AA148">
        <f t="shared" ca="1" si="278"/>
        <v>2</v>
      </c>
      <c r="AB148">
        <f t="shared" ca="1" si="278"/>
        <v>1</v>
      </c>
      <c r="AC148">
        <f t="shared" ca="1" si="278"/>
        <v>4</v>
      </c>
      <c r="AD148">
        <f t="shared" ca="1" si="278"/>
        <v>4</v>
      </c>
      <c r="AE148">
        <f t="shared" ca="1" si="278"/>
        <v>4</v>
      </c>
      <c r="AF148">
        <f t="shared" ca="1" si="278"/>
        <v>5</v>
      </c>
      <c r="AG148">
        <f t="shared" ca="1" si="278"/>
        <v>5</v>
      </c>
      <c r="AH148">
        <f t="shared" ca="1" si="278"/>
        <v>5</v>
      </c>
      <c r="AI148">
        <f t="shared" ca="1" si="278"/>
        <v>5</v>
      </c>
      <c r="AJ148">
        <f t="shared" ca="1" si="278"/>
        <v>5</v>
      </c>
      <c r="AK148">
        <f t="shared" ca="1" si="278"/>
        <v>1</v>
      </c>
      <c r="AL148">
        <f t="shared" ca="1" si="278"/>
        <v>5</v>
      </c>
      <c r="AM148">
        <f t="shared" ca="1" si="278"/>
        <v>6</v>
      </c>
      <c r="AN148">
        <f t="shared" ca="1" si="278"/>
        <v>5</v>
      </c>
      <c r="AO148">
        <f t="shared" ca="1" si="278"/>
        <v>6</v>
      </c>
      <c r="AP148">
        <f t="shared" ca="1" si="278"/>
        <v>6</v>
      </c>
      <c r="AQ148">
        <f t="shared" ca="1" si="278"/>
        <v>6</v>
      </c>
      <c r="AR148">
        <f t="shared" ca="1" si="278"/>
        <v>6</v>
      </c>
      <c r="AS148">
        <f t="shared" ca="1" si="278"/>
        <v>6</v>
      </c>
      <c r="AT148">
        <f t="shared" ca="1" si="278"/>
        <v>6</v>
      </c>
      <c r="AU148">
        <f t="shared" ca="1" si="278"/>
        <v>7</v>
      </c>
      <c r="AV148">
        <f t="shared" ca="1" si="278"/>
        <v>7</v>
      </c>
      <c r="AW148">
        <f t="shared" ca="1" si="278"/>
        <v>7</v>
      </c>
      <c r="AX148">
        <f t="shared" ca="1" si="278"/>
        <v>7</v>
      </c>
      <c r="AY148">
        <f t="shared" ca="1" si="278"/>
        <v>7</v>
      </c>
      <c r="AZ148">
        <f t="shared" ca="1" si="278"/>
        <v>7</v>
      </c>
      <c r="BA148">
        <f t="shared" ca="1" si="278"/>
        <v>8</v>
      </c>
      <c r="BB148">
        <f t="shared" ca="1" si="278"/>
        <v>8</v>
      </c>
      <c r="BC148">
        <f t="shared" ca="1" si="278"/>
        <v>8</v>
      </c>
      <c r="BD148">
        <f t="shared" ca="1" si="278"/>
        <v>8</v>
      </c>
      <c r="BE148">
        <f t="shared" ca="1" si="278"/>
        <v>8</v>
      </c>
      <c r="BF148">
        <f t="shared" ca="1" si="278"/>
        <v>8</v>
      </c>
      <c r="BG148">
        <f t="shared" ca="1" si="278"/>
        <v>4</v>
      </c>
      <c r="BH148">
        <f t="shared" ca="1" si="278"/>
        <v>9</v>
      </c>
      <c r="BI148">
        <f t="shared" ca="1" si="278"/>
        <v>9</v>
      </c>
      <c r="BJ148">
        <f t="shared" ca="1" si="278"/>
        <v>9</v>
      </c>
      <c r="BK148">
        <f t="shared" ca="1" si="278"/>
        <v>9</v>
      </c>
      <c r="BL148">
        <f t="shared" ca="1" si="278"/>
        <v>8</v>
      </c>
      <c r="BM148">
        <f t="shared" ca="1" si="278"/>
        <v>9</v>
      </c>
      <c r="BN148">
        <f t="shared" ca="1" si="278"/>
        <v>9</v>
      </c>
      <c r="BO148">
        <f t="shared" ca="1" si="278"/>
        <v>1</v>
      </c>
      <c r="BP148">
        <f t="shared" ca="1" si="278"/>
        <v>4</v>
      </c>
      <c r="BQ148">
        <f t="shared" ref="BQ148:CH148" ca="1" si="279">MIN(RANDBETWEEN(0,BQ145),ROUNDUP(BQ145*2/$C$144,0))</f>
        <v>10</v>
      </c>
      <c r="BR148">
        <f t="shared" ca="1" si="279"/>
        <v>10</v>
      </c>
      <c r="BS148">
        <f t="shared" ca="1" si="279"/>
        <v>5</v>
      </c>
      <c r="BT148">
        <f t="shared" ca="1" si="279"/>
        <v>10</v>
      </c>
      <c r="BU148">
        <f t="shared" ca="1" si="279"/>
        <v>10</v>
      </c>
      <c r="BV148">
        <f t="shared" ca="1" si="279"/>
        <v>8</v>
      </c>
      <c r="BW148">
        <f t="shared" ca="1" si="279"/>
        <v>5</v>
      </c>
      <c r="BX148">
        <f t="shared" ca="1" si="279"/>
        <v>6</v>
      </c>
      <c r="BY148">
        <f t="shared" ca="1" si="279"/>
        <v>11</v>
      </c>
      <c r="BZ148">
        <f t="shared" ca="1" si="279"/>
        <v>11</v>
      </c>
      <c r="CA148">
        <f t="shared" ca="1" si="279"/>
        <v>11</v>
      </c>
      <c r="CB148">
        <f t="shared" ca="1" si="279"/>
        <v>11</v>
      </c>
      <c r="CC148">
        <f t="shared" ca="1" si="279"/>
        <v>12</v>
      </c>
      <c r="CD148">
        <f t="shared" ca="1" si="279"/>
        <v>12</v>
      </c>
      <c r="CE148">
        <f t="shared" ca="1" si="279"/>
        <v>7</v>
      </c>
      <c r="CF148">
        <f t="shared" ca="1" si="279"/>
        <v>12</v>
      </c>
      <c r="CG148">
        <f t="shared" ca="1" si="279"/>
        <v>12</v>
      </c>
      <c r="CH148">
        <f t="shared" ca="1" si="279"/>
        <v>12</v>
      </c>
    </row>
    <row r="149" spans="1:86" x14ac:dyDescent="0.25">
      <c r="A149" s="3">
        <f t="shared" ca="1" si="276"/>
        <v>3</v>
      </c>
      <c r="B149" s="4">
        <f t="shared" ca="1" si="277"/>
        <v>40551</v>
      </c>
      <c r="C149" s="5">
        <v>3</v>
      </c>
      <c r="D149">
        <f ca="1">IFERROR(MIN(RANDBETWEEN(0,D145-D148),ROUNDUP(D145*2/$C$144,0)),0)</f>
        <v>0</v>
      </c>
      <c r="E149">
        <f t="shared" ref="E149:BP149" ca="1" si="280">IFERROR(MIN(RANDBETWEEN(0,E145-E148),ROUNDUP(E145*2/$C$144,0)),0)</f>
        <v>1</v>
      </c>
      <c r="F149">
        <f t="shared" ca="1" si="280"/>
        <v>1</v>
      </c>
      <c r="G149">
        <f t="shared" ca="1" si="280"/>
        <v>1</v>
      </c>
      <c r="H149">
        <f t="shared" ca="1" si="280"/>
        <v>1</v>
      </c>
      <c r="I149">
        <f t="shared" ca="1" si="280"/>
        <v>1</v>
      </c>
      <c r="J149">
        <f t="shared" ca="1" si="280"/>
        <v>1</v>
      </c>
      <c r="K149">
        <f t="shared" ca="1" si="280"/>
        <v>2</v>
      </c>
      <c r="L149">
        <f t="shared" ca="1" si="280"/>
        <v>0</v>
      </c>
      <c r="M149">
        <f t="shared" ca="1" si="280"/>
        <v>2</v>
      </c>
      <c r="N149">
        <f t="shared" ca="1" si="280"/>
        <v>2</v>
      </c>
      <c r="O149">
        <f t="shared" ca="1" si="280"/>
        <v>2</v>
      </c>
      <c r="P149">
        <f t="shared" ca="1" si="280"/>
        <v>2</v>
      </c>
      <c r="Q149">
        <f t="shared" ca="1" si="280"/>
        <v>2</v>
      </c>
      <c r="R149">
        <f t="shared" ca="1" si="280"/>
        <v>3</v>
      </c>
      <c r="S149">
        <f t="shared" ca="1" si="280"/>
        <v>3</v>
      </c>
      <c r="T149">
        <f t="shared" ca="1" si="280"/>
        <v>3</v>
      </c>
      <c r="U149">
        <f t="shared" ca="1" si="280"/>
        <v>3</v>
      </c>
      <c r="V149">
        <f t="shared" ca="1" si="280"/>
        <v>3</v>
      </c>
      <c r="W149">
        <f t="shared" ca="1" si="280"/>
        <v>3</v>
      </c>
      <c r="X149">
        <f t="shared" ca="1" si="280"/>
        <v>3</v>
      </c>
      <c r="Y149">
        <f t="shared" ca="1" si="280"/>
        <v>1</v>
      </c>
      <c r="Z149">
        <f t="shared" ca="1" si="280"/>
        <v>4</v>
      </c>
      <c r="AA149">
        <f t="shared" ca="1" si="280"/>
        <v>4</v>
      </c>
      <c r="AB149">
        <f t="shared" ca="1" si="280"/>
        <v>4</v>
      </c>
      <c r="AC149">
        <f t="shared" ca="1" si="280"/>
        <v>4</v>
      </c>
      <c r="AD149">
        <f t="shared" ca="1" si="280"/>
        <v>4</v>
      </c>
      <c r="AE149">
        <f t="shared" ca="1" si="280"/>
        <v>4</v>
      </c>
      <c r="AF149">
        <f t="shared" ca="1" si="280"/>
        <v>5</v>
      </c>
      <c r="AG149">
        <f t="shared" ca="1" si="280"/>
        <v>0</v>
      </c>
      <c r="AH149">
        <f t="shared" ca="1" si="280"/>
        <v>5</v>
      </c>
      <c r="AI149">
        <f t="shared" ca="1" si="280"/>
        <v>5</v>
      </c>
      <c r="AJ149">
        <f t="shared" ca="1" si="280"/>
        <v>5</v>
      </c>
      <c r="AK149">
        <f t="shared" ca="1" si="280"/>
        <v>5</v>
      </c>
      <c r="AL149">
        <f t="shared" ca="1" si="280"/>
        <v>5</v>
      </c>
      <c r="AM149">
        <f t="shared" ca="1" si="280"/>
        <v>6</v>
      </c>
      <c r="AN149">
        <f t="shared" ca="1" si="280"/>
        <v>6</v>
      </c>
      <c r="AO149">
        <f t="shared" ca="1" si="280"/>
        <v>1</v>
      </c>
      <c r="AP149">
        <f t="shared" ca="1" si="280"/>
        <v>6</v>
      </c>
      <c r="AQ149">
        <f t="shared" ca="1" si="280"/>
        <v>6</v>
      </c>
      <c r="AR149">
        <f t="shared" ca="1" si="280"/>
        <v>5</v>
      </c>
      <c r="AS149">
        <f t="shared" ca="1" si="280"/>
        <v>6</v>
      </c>
      <c r="AT149">
        <f t="shared" ca="1" si="280"/>
        <v>7</v>
      </c>
      <c r="AU149">
        <f t="shared" ca="1" si="280"/>
        <v>7</v>
      </c>
      <c r="AV149">
        <f t="shared" ca="1" si="280"/>
        <v>7</v>
      </c>
      <c r="AW149">
        <f t="shared" ca="1" si="280"/>
        <v>7</v>
      </c>
      <c r="AX149">
        <f t="shared" ca="1" si="280"/>
        <v>4</v>
      </c>
      <c r="AY149">
        <f t="shared" ca="1" si="280"/>
        <v>7</v>
      </c>
      <c r="AZ149">
        <f t="shared" ca="1" si="280"/>
        <v>5</v>
      </c>
      <c r="BA149">
        <f t="shared" ca="1" si="280"/>
        <v>8</v>
      </c>
      <c r="BB149">
        <f t="shared" ca="1" si="280"/>
        <v>8</v>
      </c>
      <c r="BC149">
        <f t="shared" ca="1" si="280"/>
        <v>8</v>
      </c>
      <c r="BD149">
        <f t="shared" ca="1" si="280"/>
        <v>8</v>
      </c>
      <c r="BE149">
        <f t="shared" ca="1" si="280"/>
        <v>8</v>
      </c>
      <c r="BF149">
        <f t="shared" ca="1" si="280"/>
        <v>8</v>
      </c>
      <c r="BG149">
        <f t="shared" ca="1" si="280"/>
        <v>4</v>
      </c>
      <c r="BH149">
        <f t="shared" ca="1" si="280"/>
        <v>9</v>
      </c>
      <c r="BI149">
        <f t="shared" ca="1" si="280"/>
        <v>9</v>
      </c>
      <c r="BJ149">
        <f t="shared" ca="1" si="280"/>
        <v>9</v>
      </c>
      <c r="BK149">
        <f t="shared" ca="1" si="280"/>
        <v>9</v>
      </c>
      <c r="BL149">
        <f t="shared" ca="1" si="280"/>
        <v>9</v>
      </c>
      <c r="BM149">
        <f t="shared" ca="1" si="280"/>
        <v>9</v>
      </c>
      <c r="BN149">
        <f t="shared" ca="1" si="280"/>
        <v>9</v>
      </c>
      <c r="BO149">
        <f t="shared" ca="1" si="280"/>
        <v>10</v>
      </c>
      <c r="BP149">
        <f t="shared" ca="1" si="280"/>
        <v>10</v>
      </c>
      <c r="BQ149">
        <f t="shared" ref="BQ149:CH149" ca="1" si="281">IFERROR(MIN(RANDBETWEEN(0,BQ145-BQ148),ROUNDUP(BQ145*2/$C$144,0)),0)</f>
        <v>10</v>
      </c>
      <c r="BR149">
        <f t="shared" ca="1" si="281"/>
        <v>10</v>
      </c>
      <c r="BS149">
        <f t="shared" ca="1" si="281"/>
        <v>8</v>
      </c>
      <c r="BT149">
        <f t="shared" ca="1" si="281"/>
        <v>10</v>
      </c>
      <c r="BU149">
        <f t="shared" ca="1" si="281"/>
        <v>10</v>
      </c>
      <c r="BV149">
        <f t="shared" ca="1" si="281"/>
        <v>11</v>
      </c>
      <c r="BW149">
        <f t="shared" ca="1" si="281"/>
        <v>11</v>
      </c>
      <c r="BX149">
        <f t="shared" ca="1" si="281"/>
        <v>11</v>
      </c>
      <c r="BY149">
        <f t="shared" ca="1" si="281"/>
        <v>11</v>
      </c>
      <c r="BZ149">
        <f t="shared" ca="1" si="281"/>
        <v>11</v>
      </c>
      <c r="CA149">
        <f t="shared" ca="1" si="281"/>
        <v>1</v>
      </c>
      <c r="CB149">
        <f t="shared" ca="1" si="281"/>
        <v>11</v>
      </c>
      <c r="CC149">
        <f t="shared" ca="1" si="281"/>
        <v>12</v>
      </c>
      <c r="CD149">
        <f t="shared" ca="1" si="281"/>
        <v>12</v>
      </c>
      <c r="CE149">
        <f t="shared" ca="1" si="281"/>
        <v>12</v>
      </c>
      <c r="CF149">
        <f t="shared" ca="1" si="281"/>
        <v>12</v>
      </c>
      <c r="CG149">
        <f t="shared" ca="1" si="281"/>
        <v>0</v>
      </c>
      <c r="CH149">
        <f t="shared" ca="1" si="281"/>
        <v>12</v>
      </c>
    </row>
    <row r="150" spans="1:86" x14ac:dyDescent="0.25">
      <c r="A150" s="3">
        <f t="shared" ca="1" si="276"/>
        <v>9</v>
      </c>
      <c r="B150" s="4">
        <f t="shared" ca="1" si="277"/>
        <v>56703</v>
      </c>
      <c r="C150" s="5">
        <v>4</v>
      </c>
      <c r="D150">
        <f ca="1">IFERROR(MIN(RANDBETWEEN(0,D145-SUM(D148:D149)),ROUNDUP(D145*2/$C$144,0)),0)</f>
        <v>0</v>
      </c>
      <c r="E150">
        <f t="shared" ref="E150:BP150" ca="1" si="282">IFERROR(MIN(RANDBETWEEN(0,E145-SUM(E148:E149)),ROUNDUP(E145*2/$C$144,0)),0)</f>
        <v>0</v>
      </c>
      <c r="F150">
        <f t="shared" ca="1" si="282"/>
        <v>1</v>
      </c>
      <c r="G150">
        <f t="shared" ca="1" si="282"/>
        <v>1</v>
      </c>
      <c r="H150">
        <f t="shared" ca="1" si="282"/>
        <v>0</v>
      </c>
      <c r="I150">
        <f t="shared" ca="1" si="282"/>
        <v>1</v>
      </c>
      <c r="J150">
        <f t="shared" ca="1" si="282"/>
        <v>1</v>
      </c>
      <c r="K150">
        <f t="shared" ca="1" si="282"/>
        <v>1</v>
      </c>
      <c r="L150">
        <f t="shared" ca="1" si="282"/>
        <v>2</v>
      </c>
      <c r="M150">
        <f t="shared" ca="1" si="282"/>
        <v>2</v>
      </c>
      <c r="N150">
        <f t="shared" ca="1" si="282"/>
        <v>2</v>
      </c>
      <c r="O150">
        <f t="shared" ca="1" si="282"/>
        <v>2</v>
      </c>
      <c r="P150">
        <f t="shared" ca="1" si="282"/>
        <v>2</v>
      </c>
      <c r="Q150">
        <f t="shared" ca="1" si="282"/>
        <v>2</v>
      </c>
      <c r="R150">
        <f t="shared" ca="1" si="282"/>
        <v>0</v>
      </c>
      <c r="S150">
        <f t="shared" ca="1" si="282"/>
        <v>3</v>
      </c>
      <c r="T150">
        <f t="shared" ca="1" si="282"/>
        <v>3</v>
      </c>
      <c r="U150">
        <f t="shared" ca="1" si="282"/>
        <v>3</v>
      </c>
      <c r="V150">
        <f t="shared" ca="1" si="282"/>
        <v>3</v>
      </c>
      <c r="W150">
        <f t="shared" ca="1" si="282"/>
        <v>3</v>
      </c>
      <c r="X150">
        <f t="shared" ca="1" si="282"/>
        <v>3</v>
      </c>
      <c r="Y150">
        <f t="shared" ca="1" si="282"/>
        <v>1</v>
      </c>
      <c r="Z150">
        <f t="shared" ca="1" si="282"/>
        <v>4</v>
      </c>
      <c r="AA150">
        <f t="shared" ca="1" si="282"/>
        <v>3</v>
      </c>
      <c r="AB150">
        <f t="shared" ca="1" si="282"/>
        <v>4</v>
      </c>
      <c r="AC150">
        <f t="shared" ca="1" si="282"/>
        <v>4</v>
      </c>
      <c r="AD150">
        <f t="shared" ca="1" si="282"/>
        <v>4</v>
      </c>
      <c r="AE150">
        <f t="shared" ca="1" si="282"/>
        <v>4</v>
      </c>
      <c r="AF150">
        <f t="shared" ca="1" si="282"/>
        <v>5</v>
      </c>
      <c r="AG150">
        <f t="shared" ca="1" si="282"/>
        <v>5</v>
      </c>
      <c r="AH150">
        <f t="shared" ca="1" si="282"/>
        <v>5</v>
      </c>
      <c r="AI150">
        <f t="shared" ca="1" si="282"/>
        <v>5</v>
      </c>
      <c r="AJ150">
        <f t="shared" ca="1" si="282"/>
        <v>5</v>
      </c>
      <c r="AK150">
        <f t="shared" ca="1" si="282"/>
        <v>5</v>
      </c>
      <c r="AL150">
        <f t="shared" ca="1" si="282"/>
        <v>5</v>
      </c>
      <c r="AM150">
        <f t="shared" ca="1" si="282"/>
        <v>6</v>
      </c>
      <c r="AN150">
        <f t="shared" ca="1" si="282"/>
        <v>6</v>
      </c>
      <c r="AO150">
        <f t="shared" ca="1" si="282"/>
        <v>6</v>
      </c>
      <c r="AP150">
        <f t="shared" ca="1" si="282"/>
        <v>6</v>
      </c>
      <c r="AQ150">
        <f t="shared" ca="1" si="282"/>
        <v>6</v>
      </c>
      <c r="AR150">
        <f t="shared" ca="1" si="282"/>
        <v>6</v>
      </c>
      <c r="AS150">
        <f t="shared" ca="1" si="282"/>
        <v>6</v>
      </c>
      <c r="AT150">
        <f t="shared" ca="1" si="282"/>
        <v>7</v>
      </c>
      <c r="AU150">
        <f t="shared" ca="1" si="282"/>
        <v>7</v>
      </c>
      <c r="AV150">
        <f t="shared" ca="1" si="282"/>
        <v>7</v>
      </c>
      <c r="AW150">
        <f t="shared" ca="1" si="282"/>
        <v>4</v>
      </c>
      <c r="AX150">
        <f t="shared" ca="1" si="282"/>
        <v>7</v>
      </c>
      <c r="AY150">
        <f t="shared" ca="1" si="282"/>
        <v>0</v>
      </c>
      <c r="AZ150">
        <f t="shared" ca="1" si="282"/>
        <v>7</v>
      </c>
      <c r="BA150">
        <f t="shared" ca="1" si="282"/>
        <v>8</v>
      </c>
      <c r="BB150">
        <f t="shared" ca="1" si="282"/>
        <v>8</v>
      </c>
      <c r="BC150">
        <f t="shared" ca="1" si="282"/>
        <v>8</v>
      </c>
      <c r="BD150">
        <f t="shared" ca="1" si="282"/>
        <v>8</v>
      </c>
      <c r="BE150">
        <f t="shared" ca="1" si="282"/>
        <v>3</v>
      </c>
      <c r="BF150">
        <f t="shared" ca="1" si="282"/>
        <v>2</v>
      </c>
      <c r="BG150">
        <f t="shared" ca="1" si="282"/>
        <v>8</v>
      </c>
      <c r="BH150">
        <f t="shared" ca="1" si="282"/>
        <v>9</v>
      </c>
      <c r="BI150">
        <f t="shared" ca="1" si="282"/>
        <v>9</v>
      </c>
      <c r="BJ150">
        <f t="shared" ca="1" si="282"/>
        <v>9</v>
      </c>
      <c r="BK150">
        <f t="shared" ca="1" si="282"/>
        <v>9</v>
      </c>
      <c r="BL150">
        <f t="shared" ca="1" si="282"/>
        <v>0</v>
      </c>
      <c r="BM150">
        <f t="shared" ca="1" si="282"/>
        <v>9</v>
      </c>
      <c r="BN150">
        <f t="shared" ca="1" si="282"/>
        <v>9</v>
      </c>
      <c r="BO150">
        <f t="shared" ca="1" si="282"/>
        <v>10</v>
      </c>
      <c r="BP150">
        <f t="shared" ca="1" si="282"/>
        <v>10</v>
      </c>
      <c r="BQ150">
        <f t="shared" ref="BQ150:CH150" ca="1" si="283">IFERROR(MIN(RANDBETWEEN(0,BQ145-SUM(BQ148:BQ149)),ROUNDUP(BQ145*2/$C$144,0)),0)</f>
        <v>2</v>
      </c>
      <c r="BR150">
        <f t="shared" ca="1" si="283"/>
        <v>10</v>
      </c>
      <c r="BS150">
        <f t="shared" ca="1" si="283"/>
        <v>10</v>
      </c>
      <c r="BT150">
        <f t="shared" ca="1" si="283"/>
        <v>10</v>
      </c>
      <c r="BU150">
        <f t="shared" ca="1" si="283"/>
        <v>10</v>
      </c>
      <c r="BV150">
        <f t="shared" ca="1" si="283"/>
        <v>11</v>
      </c>
      <c r="BW150">
        <f t="shared" ca="1" si="283"/>
        <v>11</v>
      </c>
      <c r="BX150">
        <f t="shared" ca="1" si="283"/>
        <v>0</v>
      </c>
      <c r="BY150">
        <f t="shared" ca="1" si="283"/>
        <v>5</v>
      </c>
      <c r="BZ150">
        <f t="shared" ca="1" si="283"/>
        <v>11</v>
      </c>
      <c r="CA150">
        <f t="shared" ca="1" si="283"/>
        <v>11</v>
      </c>
      <c r="CB150">
        <f t="shared" ca="1" si="283"/>
        <v>11</v>
      </c>
      <c r="CC150">
        <f t="shared" ca="1" si="283"/>
        <v>12</v>
      </c>
      <c r="CD150">
        <f t="shared" ca="1" si="283"/>
        <v>12</v>
      </c>
      <c r="CE150">
        <f t="shared" ca="1" si="283"/>
        <v>12</v>
      </c>
      <c r="CF150">
        <f t="shared" ca="1" si="283"/>
        <v>12</v>
      </c>
      <c r="CG150">
        <f t="shared" ca="1" si="283"/>
        <v>12</v>
      </c>
      <c r="CH150">
        <f t="shared" ca="1" si="283"/>
        <v>12</v>
      </c>
    </row>
    <row r="151" spans="1:86" x14ac:dyDescent="0.25">
      <c r="A151" s="3">
        <f t="shared" ca="1" si="276"/>
        <v>8</v>
      </c>
      <c r="B151" s="4">
        <f t="shared" ca="1" si="277"/>
        <v>93131</v>
      </c>
      <c r="C151" s="5">
        <v>5</v>
      </c>
      <c r="D151">
        <f ca="1">IFERROR(MIN(RANDBETWEEN(0,D145-SUM(D148:D150)),ROUNDUP(D145*2/$C$144,0)),0)</f>
        <v>0</v>
      </c>
      <c r="E151">
        <f t="shared" ref="E151:BP151" ca="1" si="284">IFERROR(MIN(RANDBETWEEN(0,E145-SUM(E148:E150)),ROUNDUP(E145*2/$C$144,0)),0)</f>
        <v>0</v>
      </c>
      <c r="F151">
        <f t="shared" ca="1" si="284"/>
        <v>0</v>
      </c>
      <c r="G151">
        <f t="shared" ca="1" si="284"/>
        <v>0</v>
      </c>
      <c r="H151">
        <f t="shared" ca="1" si="284"/>
        <v>1</v>
      </c>
      <c r="I151">
        <f t="shared" ca="1" si="284"/>
        <v>0</v>
      </c>
      <c r="J151">
        <f t="shared" ca="1" si="284"/>
        <v>1</v>
      </c>
      <c r="K151">
        <f t="shared" ca="1" si="284"/>
        <v>2</v>
      </c>
      <c r="L151">
        <f t="shared" ca="1" si="284"/>
        <v>0</v>
      </c>
      <c r="M151">
        <f t="shared" ca="1" si="284"/>
        <v>1</v>
      </c>
      <c r="N151">
        <f t="shared" ca="1" si="284"/>
        <v>1</v>
      </c>
      <c r="O151">
        <f t="shared" ca="1" si="284"/>
        <v>2</v>
      </c>
      <c r="P151">
        <f t="shared" ca="1" si="284"/>
        <v>2</v>
      </c>
      <c r="Q151">
        <f t="shared" ca="1" si="284"/>
        <v>2</v>
      </c>
      <c r="R151">
        <f t="shared" ca="1" si="284"/>
        <v>3</v>
      </c>
      <c r="S151">
        <f t="shared" ca="1" si="284"/>
        <v>1</v>
      </c>
      <c r="T151">
        <f t="shared" ca="1" si="284"/>
        <v>3</v>
      </c>
      <c r="U151">
        <f t="shared" ca="1" si="284"/>
        <v>3</v>
      </c>
      <c r="V151">
        <f t="shared" ca="1" si="284"/>
        <v>3</v>
      </c>
      <c r="W151">
        <f t="shared" ca="1" si="284"/>
        <v>2</v>
      </c>
      <c r="X151">
        <f t="shared" ca="1" si="284"/>
        <v>3</v>
      </c>
      <c r="Y151">
        <f t="shared" ca="1" si="284"/>
        <v>3</v>
      </c>
      <c r="Z151">
        <f t="shared" ca="1" si="284"/>
        <v>4</v>
      </c>
      <c r="AA151">
        <f t="shared" ca="1" si="284"/>
        <v>4</v>
      </c>
      <c r="AB151">
        <f t="shared" ca="1" si="284"/>
        <v>2</v>
      </c>
      <c r="AC151">
        <f t="shared" ca="1" si="284"/>
        <v>4</v>
      </c>
      <c r="AD151">
        <f t="shared" ca="1" si="284"/>
        <v>4</v>
      </c>
      <c r="AE151">
        <f t="shared" ca="1" si="284"/>
        <v>4</v>
      </c>
      <c r="AF151">
        <f t="shared" ca="1" si="284"/>
        <v>5</v>
      </c>
      <c r="AG151">
        <f t="shared" ca="1" si="284"/>
        <v>5</v>
      </c>
      <c r="AH151">
        <f t="shared" ca="1" si="284"/>
        <v>5</v>
      </c>
      <c r="AI151">
        <f t="shared" ca="1" si="284"/>
        <v>5</v>
      </c>
      <c r="AJ151">
        <f t="shared" ca="1" si="284"/>
        <v>5</v>
      </c>
      <c r="AK151">
        <f t="shared" ca="1" si="284"/>
        <v>5</v>
      </c>
      <c r="AL151">
        <f t="shared" ca="1" si="284"/>
        <v>5</v>
      </c>
      <c r="AM151">
        <f t="shared" ca="1" si="284"/>
        <v>6</v>
      </c>
      <c r="AN151">
        <f t="shared" ca="1" si="284"/>
        <v>6</v>
      </c>
      <c r="AO151">
        <f t="shared" ca="1" si="284"/>
        <v>6</v>
      </c>
      <c r="AP151">
        <f t="shared" ca="1" si="284"/>
        <v>0</v>
      </c>
      <c r="AQ151">
        <f t="shared" ca="1" si="284"/>
        <v>6</v>
      </c>
      <c r="AR151">
        <f t="shared" ca="1" si="284"/>
        <v>3</v>
      </c>
      <c r="AS151">
        <f t="shared" ca="1" si="284"/>
        <v>0</v>
      </c>
      <c r="AT151">
        <f t="shared" ca="1" si="284"/>
        <v>7</v>
      </c>
      <c r="AU151">
        <f t="shared" ca="1" si="284"/>
        <v>7</v>
      </c>
      <c r="AV151">
        <f t="shared" ca="1" si="284"/>
        <v>4</v>
      </c>
      <c r="AW151">
        <f t="shared" ca="1" si="284"/>
        <v>7</v>
      </c>
      <c r="AX151">
        <f t="shared" ca="1" si="284"/>
        <v>7</v>
      </c>
      <c r="AY151">
        <f t="shared" ca="1" si="284"/>
        <v>7</v>
      </c>
      <c r="AZ151">
        <f t="shared" ca="1" si="284"/>
        <v>7</v>
      </c>
      <c r="BA151">
        <f t="shared" ca="1" si="284"/>
        <v>3</v>
      </c>
      <c r="BB151">
        <f t="shared" ca="1" si="284"/>
        <v>4</v>
      </c>
      <c r="BC151">
        <f t="shared" ca="1" si="284"/>
        <v>8</v>
      </c>
      <c r="BD151">
        <f t="shared" ca="1" si="284"/>
        <v>8</v>
      </c>
      <c r="BE151">
        <f t="shared" ca="1" si="284"/>
        <v>8</v>
      </c>
      <c r="BF151">
        <f t="shared" ca="1" si="284"/>
        <v>8</v>
      </c>
      <c r="BG151">
        <f t="shared" ca="1" si="284"/>
        <v>8</v>
      </c>
      <c r="BH151">
        <f t="shared" ca="1" si="284"/>
        <v>3</v>
      </c>
      <c r="BI151">
        <f t="shared" ca="1" si="284"/>
        <v>3</v>
      </c>
      <c r="BJ151">
        <f t="shared" ca="1" si="284"/>
        <v>9</v>
      </c>
      <c r="BK151">
        <f t="shared" ca="1" si="284"/>
        <v>9</v>
      </c>
      <c r="BL151">
        <f t="shared" ca="1" si="284"/>
        <v>9</v>
      </c>
      <c r="BM151">
        <f t="shared" ca="1" si="284"/>
        <v>3</v>
      </c>
      <c r="BN151">
        <f t="shared" ca="1" si="284"/>
        <v>9</v>
      </c>
      <c r="BO151">
        <f t="shared" ca="1" si="284"/>
        <v>10</v>
      </c>
      <c r="BP151">
        <f t="shared" ca="1" si="284"/>
        <v>10</v>
      </c>
      <c r="BQ151">
        <f t="shared" ref="BQ151:CH151" ca="1" si="285">IFERROR(MIN(RANDBETWEEN(0,BQ145-SUM(BQ148:BQ150)),ROUNDUP(BQ145*2/$C$144,0)),0)</f>
        <v>5</v>
      </c>
      <c r="BR151">
        <f t="shared" ca="1" si="285"/>
        <v>1</v>
      </c>
      <c r="BS151">
        <f t="shared" ca="1" si="285"/>
        <v>6</v>
      </c>
      <c r="BT151">
        <f t="shared" ca="1" si="285"/>
        <v>10</v>
      </c>
      <c r="BU151">
        <f t="shared" ca="1" si="285"/>
        <v>10</v>
      </c>
      <c r="BV151">
        <f t="shared" ca="1" si="285"/>
        <v>11</v>
      </c>
      <c r="BW151">
        <f t="shared" ca="1" si="285"/>
        <v>11</v>
      </c>
      <c r="BX151">
        <f t="shared" ca="1" si="285"/>
        <v>11</v>
      </c>
      <c r="BY151">
        <f t="shared" ca="1" si="285"/>
        <v>11</v>
      </c>
      <c r="BZ151">
        <f t="shared" ca="1" si="285"/>
        <v>11</v>
      </c>
      <c r="CA151">
        <f t="shared" ca="1" si="285"/>
        <v>11</v>
      </c>
      <c r="CB151">
        <f t="shared" ca="1" si="285"/>
        <v>11</v>
      </c>
      <c r="CC151">
        <f t="shared" ca="1" si="285"/>
        <v>12</v>
      </c>
      <c r="CD151">
        <f t="shared" ca="1" si="285"/>
        <v>12</v>
      </c>
      <c r="CE151">
        <f t="shared" ca="1" si="285"/>
        <v>12</v>
      </c>
      <c r="CF151">
        <f t="shared" ca="1" si="285"/>
        <v>12</v>
      </c>
      <c r="CG151">
        <f t="shared" ca="1" si="285"/>
        <v>10</v>
      </c>
      <c r="CH151">
        <f t="shared" ca="1" si="285"/>
        <v>12</v>
      </c>
    </row>
    <row r="152" spans="1:86" x14ac:dyDescent="0.25">
      <c r="A152" s="3">
        <f t="shared" ca="1" si="276"/>
        <v>13</v>
      </c>
      <c r="B152" s="4">
        <f t="shared" ca="1" si="277"/>
        <v>58091</v>
      </c>
      <c r="C152" s="5">
        <v>6</v>
      </c>
      <c r="D152">
        <f ca="1">IFERROR(MIN(RANDBETWEEN(0,D145-SUM(D148:D151)),ROUNDUP(D145*2/$C$144,0)),0)</f>
        <v>0</v>
      </c>
      <c r="E152">
        <f t="shared" ref="E152:BP152" ca="1" si="286">IFERROR(MIN(RANDBETWEEN(0,E145-SUM(E148:E151)),ROUNDUP(E145*2/$C$144,0)),0)</f>
        <v>0</v>
      </c>
      <c r="F152">
        <f t="shared" ca="1" si="286"/>
        <v>0</v>
      </c>
      <c r="G152">
        <f t="shared" ca="1" si="286"/>
        <v>1</v>
      </c>
      <c r="H152">
        <f t="shared" ca="1" si="286"/>
        <v>0</v>
      </c>
      <c r="I152">
        <f t="shared" ca="1" si="286"/>
        <v>0</v>
      </c>
      <c r="J152">
        <f t="shared" ca="1" si="286"/>
        <v>1</v>
      </c>
      <c r="K152">
        <f t="shared" ca="1" si="286"/>
        <v>1</v>
      </c>
      <c r="L152">
        <f t="shared" ca="1" si="286"/>
        <v>2</v>
      </c>
      <c r="M152">
        <f t="shared" ca="1" si="286"/>
        <v>0</v>
      </c>
      <c r="N152">
        <f t="shared" ca="1" si="286"/>
        <v>2</v>
      </c>
      <c r="O152">
        <f t="shared" ca="1" si="286"/>
        <v>0</v>
      </c>
      <c r="P152">
        <f t="shared" ca="1" si="286"/>
        <v>2</v>
      </c>
      <c r="Q152">
        <f t="shared" ca="1" si="286"/>
        <v>0</v>
      </c>
      <c r="R152">
        <f t="shared" ca="1" si="286"/>
        <v>0</v>
      </c>
      <c r="S152">
        <f t="shared" ca="1" si="286"/>
        <v>3</v>
      </c>
      <c r="T152">
        <f t="shared" ca="1" si="286"/>
        <v>3</v>
      </c>
      <c r="U152">
        <f t="shared" ca="1" si="286"/>
        <v>3</v>
      </c>
      <c r="V152">
        <f t="shared" ca="1" si="286"/>
        <v>3</v>
      </c>
      <c r="W152">
        <f t="shared" ca="1" si="286"/>
        <v>3</v>
      </c>
      <c r="X152">
        <f t="shared" ca="1" si="286"/>
        <v>3</v>
      </c>
      <c r="Y152">
        <f t="shared" ca="1" si="286"/>
        <v>4</v>
      </c>
      <c r="Z152">
        <f t="shared" ca="1" si="286"/>
        <v>3</v>
      </c>
      <c r="AA152">
        <f t="shared" ca="1" si="286"/>
        <v>4</v>
      </c>
      <c r="AB152">
        <f t="shared" ca="1" si="286"/>
        <v>4</v>
      </c>
      <c r="AC152">
        <f t="shared" ca="1" si="286"/>
        <v>4</v>
      </c>
      <c r="AD152">
        <f t="shared" ca="1" si="286"/>
        <v>4</v>
      </c>
      <c r="AE152">
        <f t="shared" ca="1" si="286"/>
        <v>2</v>
      </c>
      <c r="AF152">
        <f t="shared" ca="1" si="286"/>
        <v>5</v>
      </c>
      <c r="AG152">
        <f t="shared" ca="1" si="286"/>
        <v>5</v>
      </c>
      <c r="AH152">
        <f t="shared" ca="1" si="286"/>
        <v>2</v>
      </c>
      <c r="AI152">
        <f t="shared" ca="1" si="286"/>
        <v>2</v>
      </c>
      <c r="AJ152">
        <f t="shared" ca="1" si="286"/>
        <v>5</v>
      </c>
      <c r="AK152">
        <f t="shared" ca="1" si="286"/>
        <v>5</v>
      </c>
      <c r="AL152">
        <f t="shared" ca="1" si="286"/>
        <v>4</v>
      </c>
      <c r="AM152">
        <f t="shared" ca="1" si="286"/>
        <v>5</v>
      </c>
      <c r="AN152">
        <f t="shared" ca="1" si="286"/>
        <v>6</v>
      </c>
      <c r="AO152">
        <f t="shared" ca="1" si="286"/>
        <v>6</v>
      </c>
      <c r="AP152">
        <f t="shared" ca="1" si="286"/>
        <v>6</v>
      </c>
      <c r="AQ152">
        <f t="shared" ca="1" si="286"/>
        <v>6</v>
      </c>
      <c r="AR152">
        <f t="shared" ca="1" si="286"/>
        <v>6</v>
      </c>
      <c r="AS152">
        <f t="shared" ca="1" si="286"/>
        <v>6</v>
      </c>
      <c r="AT152">
        <f t="shared" ca="1" si="286"/>
        <v>7</v>
      </c>
      <c r="AU152">
        <f t="shared" ca="1" si="286"/>
        <v>7</v>
      </c>
      <c r="AV152">
        <f t="shared" ca="1" si="286"/>
        <v>4</v>
      </c>
      <c r="AW152">
        <f t="shared" ca="1" si="286"/>
        <v>7</v>
      </c>
      <c r="AX152">
        <f t="shared" ca="1" si="286"/>
        <v>0</v>
      </c>
      <c r="AY152">
        <f t="shared" ca="1" si="286"/>
        <v>7</v>
      </c>
      <c r="AZ152">
        <f t="shared" ca="1" si="286"/>
        <v>7</v>
      </c>
      <c r="BA152">
        <f t="shared" ca="1" si="286"/>
        <v>8</v>
      </c>
      <c r="BB152">
        <f t="shared" ca="1" si="286"/>
        <v>8</v>
      </c>
      <c r="BC152">
        <f t="shared" ca="1" si="286"/>
        <v>8</v>
      </c>
      <c r="BD152">
        <f t="shared" ca="1" si="286"/>
        <v>8</v>
      </c>
      <c r="BE152">
        <f t="shared" ca="1" si="286"/>
        <v>8</v>
      </c>
      <c r="BF152">
        <f t="shared" ca="1" si="286"/>
        <v>2</v>
      </c>
      <c r="BG152">
        <f t="shared" ca="1" si="286"/>
        <v>8</v>
      </c>
      <c r="BH152">
        <f t="shared" ca="1" si="286"/>
        <v>9</v>
      </c>
      <c r="BI152">
        <f t="shared" ca="1" si="286"/>
        <v>9</v>
      </c>
      <c r="BJ152">
        <f t="shared" ca="1" si="286"/>
        <v>6</v>
      </c>
      <c r="BK152">
        <f t="shared" ca="1" si="286"/>
        <v>1</v>
      </c>
      <c r="BL152">
        <f t="shared" ca="1" si="286"/>
        <v>9</v>
      </c>
      <c r="BM152">
        <f t="shared" ca="1" si="286"/>
        <v>9</v>
      </c>
      <c r="BN152">
        <f t="shared" ca="1" si="286"/>
        <v>9</v>
      </c>
      <c r="BO152">
        <f t="shared" ca="1" si="286"/>
        <v>10</v>
      </c>
      <c r="BP152">
        <f t="shared" ca="1" si="286"/>
        <v>0</v>
      </c>
      <c r="BQ152">
        <f t="shared" ref="BQ152:CH152" ca="1" si="287">IFERROR(MIN(RANDBETWEEN(0,BQ145-SUM(BQ148:BQ151)),ROUNDUP(BQ145*2/$C$144,0)),0)</f>
        <v>10</v>
      </c>
      <c r="BR152">
        <f t="shared" ca="1" si="287"/>
        <v>10</v>
      </c>
      <c r="BS152">
        <f t="shared" ca="1" si="287"/>
        <v>10</v>
      </c>
      <c r="BT152">
        <f t="shared" ca="1" si="287"/>
        <v>8</v>
      </c>
      <c r="BU152">
        <f t="shared" ca="1" si="287"/>
        <v>10</v>
      </c>
      <c r="BV152">
        <f t="shared" ca="1" si="287"/>
        <v>4</v>
      </c>
      <c r="BW152">
        <f t="shared" ca="1" si="287"/>
        <v>11</v>
      </c>
      <c r="BX152">
        <f t="shared" ca="1" si="287"/>
        <v>11</v>
      </c>
      <c r="BY152">
        <f t="shared" ca="1" si="287"/>
        <v>11</v>
      </c>
      <c r="BZ152">
        <f t="shared" ca="1" si="287"/>
        <v>1</v>
      </c>
      <c r="CA152">
        <f t="shared" ca="1" si="287"/>
        <v>11</v>
      </c>
      <c r="CB152">
        <f t="shared" ca="1" si="287"/>
        <v>11</v>
      </c>
      <c r="CC152">
        <f t="shared" ca="1" si="287"/>
        <v>12</v>
      </c>
      <c r="CD152">
        <f t="shared" ca="1" si="287"/>
        <v>5</v>
      </c>
      <c r="CE152">
        <f t="shared" ca="1" si="287"/>
        <v>12</v>
      </c>
      <c r="CF152">
        <f t="shared" ca="1" si="287"/>
        <v>12</v>
      </c>
      <c r="CG152">
        <f t="shared" ca="1" si="287"/>
        <v>12</v>
      </c>
      <c r="CH152">
        <f t="shared" ca="1" si="287"/>
        <v>10</v>
      </c>
    </row>
    <row r="153" spans="1:86" x14ac:dyDescent="0.25">
      <c r="A153" s="3">
        <f t="shared" ca="1" si="276"/>
        <v>4</v>
      </c>
      <c r="B153" s="4">
        <f t="shared" ca="1" si="277"/>
        <v>59771</v>
      </c>
      <c r="C153" s="5">
        <v>7</v>
      </c>
      <c r="D153">
        <f ca="1">IFERROR(MIN(RANDBETWEEN(0,D145-SUM(D148:D152)),ROUNDUP(D145*2/$C$144,0)),0)</f>
        <v>0</v>
      </c>
      <c r="E153">
        <f t="shared" ref="E153:BP153" ca="1" si="288">IFERROR(MIN(RANDBETWEEN(0,E145-SUM(E148:E152)),ROUNDUP(E145*2/$C$144,0)),0)</f>
        <v>0</v>
      </c>
      <c r="F153">
        <f t="shared" ca="1" si="288"/>
        <v>0</v>
      </c>
      <c r="G153">
        <f t="shared" ca="1" si="288"/>
        <v>0</v>
      </c>
      <c r="H153">
        <f t="shared" ca="1" si="288"/>
        <v>1</v>
      </c>
      <c r="I153">
        <f t="shared" ca="1" si="288"/>
        <v>1</v>
      </c>
      <c r="J153">
        <f t="shared" ca="1" si="288"/>
        <v>1</v>
      </c>
      <c r="K153">
        <f t="shared" ca="1" si="288"/>
        <v>0</v>
      </c>
      <c r="L153">
        <f t="shared" ca="1" si="288"/>
        <v>2</v>
      </c>
      <c r="M153">
        <f t="shared" ca="1" si="288"/>
        <v>0</v>
      </c>
      <c r="N153">
        <f t="shared" ca="1" si="288"/>
        <v>2</v>
      </c>
      <c r="O153">
        <f t="shared" ca="1" si="288"/>
        <v>1</v>
      </c>
      <c r="P153">
        <f t="shared" ca="1" si="288"/>
        <v>2</v>
      </c>
      <c r="Q153">
        <f t="shared" ca="1" si="288"/>
        <v>1</v>
      </c>
      <c r="R153">
        <f t="shared" ca="1" si="288"/>
        <v>3</v>
      </c>
      <c r="S153">
        <f t="shared" ca="1" si="288"/>
        <v>2</v>
      </c>
      <c r="T153">
        <f t="shared" ca="1" si="288"/>
        <v>1</v>
      </c>
      <c r="U153">
        <f t="shared" ca="1" si="288"/>
        <v>1</v>
      </c>
      <c r="V153">
        <f t="shared" ca="1" si="288"/>
        <v>3</v>
      </c>
      <c r="W153">
        <f t="shared" ca="1" si="288"/>
        <v>0</v>
      </c>
      <c r="X153">
        <f t="shared" ca="1" si="288"/>
        <v>0</v>
      </c>
      <c r="Y153">
        <f t="shared" ca="1" si="288"/>
        <v>4</v>
      </c>
      <c r="Z153">
        <f t="shared" ca="1" si="288"/>
        <v>1</v>
      </c>
      <c r="AA153">
        <f t="shared" ca="1" si="288"/>
        <v>1</v>
      </c>
      <c r="AB153">
        <f t="shared" ca="1" si="288"/>
        <v>4</v>
      </c>
      <c r="AC153">
        <f t="shared" ca="1" si="288"/>
        <v>0</v>
      </c>
      <c r="AD153">
        <f t="shared" ca="1" si="288"/>
        <v>4</v>
      </c>
      <c r="AE153">
        <f t="shared" ca="1" si="288"/>
        <v>4</v>
      </c>
      <c r="AF153">
        <f t="shared" ca="1" si="288"/>
        <v>4</v>
      </c>
      <c r="AG153">
        <f t="shared" ca="1" si="288"/>
        <v>2</v>
      </c>
      <c r="AH153">
        <f t="shared" ca="1" si="288"/>
        <v>5</v>
      </c>
      <c r="AI153">
        <f t="shared" ca="1" si="288"/>
        <v>5</v>
      </c>
      <c r="AJ153">
        <f t="shared" ca="1" si="288"/>
        <v>0</v>
      </c>
      <c r="AK153">
        <f t="shared" ca="1" si="288"/>
        <v>5</v>
      </c>
      <c r="AL153">
        <f t="shared" ca="1" si="288"/>
        <v>5</v>
      </c>
      <c r="AM153">
        <f t="shared" ca="1" si="288"/>
        <v>6</v>
      </c>
      <c r="AN153">
        <f t="shared" ca="1" si="288"/>
        <v>6</v>
      </c>
      <c r="AO153">
        <f t="shared" ca="1" si="288"/>
        <v>6</v>
      </c>
      <c r="AP153">
        <f t="shared" ca="1" si="288"/>
        <v>2</v>
      </c>
      <c r="AQ153">
        <f t="shared" ca="1" si="288"/>
        <v>6</v>
      </c>
      <c r="AR153">
        <f t="shared" ca="1" si="288"/>
        <v>4</v>
      </c>
      <c r="AS153">
        <f t="shared" ca="1" si="288"/>
        <v>6</v>
      </c>
      <c r="AT153">
        <f t="shared" ca="1" si="288"/>
        <v>5</v>
      </c>
      <c r="AU153">
        <f t="shared" ca="1" si="288"/>
        <v>5</v>
      </c>
      <c r="AV153">
        <f t="shared" ca="1" si="288"/>
        <v>0</v>
      </c>
      <c r="AW153">
        <f t="shared" ca="1" si="288"/>
        <v>7</v>
      </c>
      <c r="AX153">
        <f t="shared" ca="1" si="288"/>
        <v>7</v>
      </c>
      <c r="AY153">
        <f t="shared" ca="1" si="288"/>
        <v>7</v>
      </c>
      <c r="AZ153">
        <f t="shared" ca="1" si="288"/>
        <v>7</v>
      </c>
      <c r="BA153">
        <f t="shared" ca="1" si="288"/>
        <v>8</v>
      </c>
      <c r="BB153">
        <f t="shared" ca="1" si="288"/>
        <v>8</v>
      </c>
      <c r="BC153">
        <f t="shared" ca="1" si="288"/>
        <v>5</v>
      </c>
      <c r="BD153">
        <f t="shared" ca="1" si="288"/>
        <v>0</v>
      </c>
      <c r="BE153">
        <f t="shared" ca="1" si="288"/>
        <v>0</v>
      </c>
      <c r="BF153">
        <f t="shared" ca="1" si="288"/>
        <v>7</v>
      </c>
      <c r="BG153">
        <f t="shared" ca="1" si="288"/>
        <v>8</v>
      </c>
      <c r="BH153">
        <f t="shared" ca="1" si="288"/>
        <v>9</v>
      </c>
      <c r="BI153">
        <f t="shared" ca="1" si="288"/>
        <v>9</v>
      </c>
      <c r="BJ153">
        <f t="shared" ca="1" si="288"/>
        <v>9</v>
      </c>
      <c r="BK153">
        <f t="shared" ca="1" si="288"/>
        <v>9</v>
      </c>
      <c r="BL153">
        <f t="shared" ca="1" si="288"/>
        <v>6</v>
      </c>
      <c r="BM153">
        <f t="shared" ca="1" si="288"/>
        <v>3</v>
      </c>
      <c r="BN153">
        <f t="shared" ca="1" si="288"/>
        <v>9</v>
      </c>
      <c r="BO153">
        <f t="shared" ca="1" si="288"/>
        <v>10</v>
      </c>
      <c r="BP153">
        <f t="shared" ca="1" si="288"/>
        <v>10</v>
      </c>
      <c r="BQ153">
        <f t="shared" ref="BQ153:CH153" ca="1" si="289">IFERROR(MIN(RANDBETWEEN(0,BQ145-SUM(BQ148:BQ152)),ROUNDUP(BQ145*2/$C$144,0)),0)</f>
        <v>0</v>
      </c>
      <c r="BR153">
        <f t="shared" ca="1" si="289"/>
        <v>10</v>
      </c>
      <c r="BS153">
        <f t="shared" ca="1" si="289"/>
        <v>10</v>
      </c>
      <c r="BT153">
        <f t="shared" ca="1" si="289"/>
        <v>0</v>
      </c>
      <c r="BU153">
        <f t="shared" ca="1" si="289"/>
        <v>2</v>
      </c>
      <c r="BV153">
        <f t="shared" ca="1" si="289"/>
        <v>8</v>
      </c>
      <c r="BW153">
        <f t="shared" ca="1" si="289"/>
        <v>11</v>
      </c>
      <c r="BX153">
        <f t="shared" ca="1" si="289"/>
        <v>11</v>
      </c>
      <c r="BY153">
        <f t="shared" ca="1" si="289"/>
        <v>11</v>
      </c>
      <c r="BZ153">
        <f t="shared" ca="1" si="289"/>
        <v>8</v>
      </c>
      <c r="CA153">
        <f t="shared" ca="1" si="289"/>
        <v>11</v>
      </c>
      <c r="CB153">
        <f t="shared" ca="1" si="289"/>
        <v>8</v>
      </c>
      <c r="CC153">
        <f t="shared" ca="1" si="289"/>
        <v>8</v>
      </c>
      <c r="CD153">
        <f t="shared" ca="1" si="289"/>
        <v>12</v>
      </c>
      <c r="CE153">
        <f t="shared" ca="1" si="289"/>
        <v>9</v>
      </c>
      <c r="CF153">
        <f t="shared" ca="1" si="289"/>
        <v>12</v>
      </c>
      <c r="CG153">
        <f t="shared" ca="1" si="289"/>
        <v>2</v>
      </c>
      <c r="CH153">
        <f t="shared" ca="1" si="289"/>
        <v>4</v>
      </c>
    </row>
    <row r="154" spans="1:86" x14ac:dyDescent="0.25">
      <c r="A154" s="3">
        <f t="shared" ca="1" si="276"/>
        <v>6</v>
      </c>
      <c r="B154" s="4">
        <f t="shared" ca="1" si="277"/>
        <v>45415</v>
      </c>
      <c r="C154" s="5">
        <v>8</v>
      </c>
      <c r="D154">
        <f ca="1">IFERROR(MIN(RANDBETWEEN(0,D145-SUM(D148:D153)),ROUNDUP(D145*2/$C$144,0)),0)</f>
        <v>0</v>
      </c>
      <c r="E154">
        <f t="shared" ref="E154:BP154" ca="1" si="290">IFERROR(MIN(RANDBETWEEN(0,E145-SUM(E148:E153)),ROUNDUP(E145*2/$C$144,0)),0)</f>
        <v>0</v>
      </c>
      <c r="F154">
        <f t="shared" ca="1" si="290"/>
        <v>0</v>
      </c>
      <c r="G154">
        <f t="shared" ca="1" si="290"/>
        <v>0</v>
      </c>
      <c r="H154">
        <f t="shared" ca="1" si="290"/>
        <v>0</v>
      </c>
      <c r="I154">
        <f t="shared" ca="1" si="290"/>
        <v>0</v>
      </c>
      <c r="J154">
        <f t="shared" ca="1" si="290"/>
        <v>1</v>
      </c>
      <c r="K154">
        <f t="shared" ca="1" si="290"/>
        <v>0</v>
      </c>
      <c r="L154">
        <f t="shared" ca="1" si="290"/>
        <v>1</v>
      </c>
      <c r="M154">
        <f t="shared" ca="1" si="290"/>
        <v>2</v>
      </c>
      <c r="N154">
        <f t="shared" ca="1" si="290"/>
        <v>0</v>
      </c>
      <c r="O154">
        <f t="shared" ca="1" si="290"/>
        <v>2</v>
      </c>
      <c r="P154">
        <f t="shared" ca="1" si="290"/>
        <v>0</v>
      </c>
      <c r="Q154">
        <f t="shared" ca="1" si="290"/>
        <v>2</v>
      </c>
      <c r="R154">
        <f t="shared" ca="1" si="290"/>
        <v>0</v>
      </c>
      <c r="S154">
        <f t="shared" ca="1" si="290"/>
        <v>1</v>
      </c>
      <c r="T154">
        <f t="shared" ca="1" si="290"/>
        <v>1</v>
      </c>
      <c r="U154">
        <f t="shared" ca="1" si="290"/>
        <v>2</v>
      </c>
      <c r="V154">
        <f t="shared" ca="1" si="290"/>
        <v>1</v>
      </c>
      <c r="W154">
        <f t="shared" ca="1" si="290"/>
        <v>3</v>
      </c>
      <c r="X154">
        <f t="shared" ca="1" si="290"/>
        <v>3</v>
      </c>
      <c r="Y154">
        <f t="shared" ca="1" si="290"/>
        <v>2</v>
      </c>
      <c r="Z154">
        <f t="shared" ca="1" si="290"/>
        <v>0</v>
      </c>
      <c r="AA154">
        <f t="shared" ca="1" si="290"/>
        <v>4</v>
      </c>
      <c r="AB154">
        <f t="shared" ca="1" si="290"/>
        <v>3</v>
      </c>
      <c r="AC154">
        <f t="shared" ca="1" si="290"/>
        <v>0</v>
      </c>
      <c r="AD154">
        <f t="shared" ca="1" si="290"/>
        <v>2</v>
      </c>
      <c r="AE154">
        <f t="shared" ca="1" si="290"/>
        <v>4</v>
      </c>
      <c r="AF154">
        <f t="shared" ca="1" si="290"/>
        <v>0</v>
      </c>
      <c r="AG154">
        <f t="shared" ca="1" si="290"/>
        <v>1</v>
      </c>
      <c r="AH154">
        <f t="shared" ca="1" si="290"/>
        <v>1</v>
      </c>
      <c r="AI154">
        <f t="shared" ca="1" si="290"/>
        <v>2</v>
      </c>
      <c r="AJ154">
        <f t="shared" ca="1" si="290"/>
        <v>1</v>
      </c>
      <c r="AK154">
        <f t="shared" ca="1" si="290"/>
        <v>4</v>
      </c>
      <c r="AL154">
        <f t="shared" ca="1" si="290"/>
        <v>2</v>
      </c>
      <c r="AM154">
        <f t="shared" ca="1" si="290"/>
        <v>0</v>
      </c>
      <c r="AN154">
        <f t="shared" ca="1" si="290"/>
        <v>1</v>
      </c>
      <c r="AO154">
        <f t="shared" ca="1" si="290"/>
        <v>1</v>
      </c>
      <c r="AP154">
        <f t="shared" ca="1" si="290"/>
        <v>3</v>
      </c>
      <c r="AQ154">
        <f t="shared" ca="1" si="290"/>
        <v>1</v>
      </c>
      <c r="AR154">
        <f t="shared" ca="1" si="290"/>
        <v>6</v>
      </c>
      <c r="AS154">
        <f t="shared" ca="1" si="290"/>
        <v>6</v>
      </c>
      <c r="AT154">
        <f t="shared" ca="1" si="290"/>
        <v>4</v>
      </c>
      <c r="AU154">
        <f t="shared" ca="1" si="290"/>
        <v>1</v>
      </c>
      <c r="AV154">
        <f t="shared" ca="1" si="290"/>
        <v>0</v>
      </c>
      <c r="AW154">
        <f t="shared" ca="1" si="290"/>
        <v>2</v>
      </c>
      <c r="AX154">
        <f t="shared" ca="1" si="290"/>
        <v>7</v>
      </c>
      <c r="AY154">
        <f t="shared" ca="1" si="290"/>
        <v>2</v>
      </c>
      <c r="AZ154">
        <f t="shared" ca="1" si="290"/>
        <v>7</v>
      </c>
      <c r="BA154">
        <f t="shared" ca="1" si="290"/>
        <v>1</v>
      </c>
      <c r="BB154">
        <f t="shared" ca="1" si="290"/>
        <v>4</v>
      </c>
      <c r="BC154">
        <f t="shared" ca="1" si="290"/>
        <v>1</v>
      </c>
      <c r="BD154">
        <f t="shared" ca="1" si="290"/>
        <v>3</v>
      </c>
      <c r="BE154">
        <f t="shared" ca="1" si="290"/>
        <v>2</v>
      </c>
      <c r="BF154">
        <f t="shared" ca="1" si="290"/>
        <v>8</v>
      </c>
      <c r="BG154">
        <f t="shared" ca="1" si="290"/>
        <v>7</v>
      </c>
      <c r="BH154">
        <f t="shared" ca="1" si="290"/>
        <v>5</v>
      </c>
      <c r="BI154">
        <f t="shared" ca="1" si="290"/>
        <v>9</v>
      </c>
      <c r="BJ154">
        <f t="shared" ca="1" si="290"/>
        <v>5</v>
      </c>
      <c r="BK154">
        <f t="shared" ca="1" si="290"/>
        <v>2</v>
      </c>
      <c r="BL154">
        <f t="shared" ca="1" si="290"/>
        <v>9</v>
      </c>
      <c r="BM154">
        <f t="shared" ca="1" si="290"/>
        <v>9</v>
      </c>
      <c r="BN154">
        <f t="shared" ca="1" si="290"/>
        <v>2</v>
      </c>
      <c r="BO154">
        <f t="shared" ca="1" si="290"/>
        <v>10</v>
      </c>
      <c r="BP154">
        <f t="shared" ca="1" si="290"/>
        <v>10</v>
      </c>
      <c r="BQ154">
        <f t="shared" ref="BQ154:CH154" ca="1" si="291">IFERROR(MIN(RANDBETWEEN(0,BQ145-SUM(BQ148:BQ153)),ROUNDUP(BQ145*2/$C$144,0)),0)</f>
        <v>10</v>
      </c>
      <c r="BR154">
        <f t="shared" ca="1" si="291"/>
        <v>10</v>
      </c>
      <c r="BS154">
        <f t="shared" ca="1" si="291"/>
        <v>8</v>
      </c>
      <c r="BT154">
        <f t="shared" ca="1" si="291"/>
        <v>10</v>
      </c>
      <c r="BU154">
        <f t="shared" ca="1" si="291"/>
        <v>10</v>
      </c>
      <c r="BV154">
        <f t="shared" ca="1" si="291"/>
        <v>11</v>
      </c>
      <c r="BW154">
        <f t="shared" ca="1" si="291"/>
        <v>3</v>
      </c>
      <c r="BX154">
        <f t="shared" ca="1" si="291"/>
        <v>7</v>
      </c>
      <c r="BY154">
        <f t="shared" ca="1" si="291"/>
        <v>1</v>
      </c>
      <c r="BZ154">
        <f t="shared" ca="1" si="291"/>
        <v>11</v>
      </c>
      <c r="CA154">
        <f t="shared" ca="1" si="291"/>
        <v>11</v>
      </c>
      <c r="CB154">
        <f t="shared" ca="1" si="291"/>
        <v>9</v>
      </c>
      <c r="CC154">
        <f t="shared" ca="1" si="291"/>
        <v>4</v>
      </c>
      <c r="CD154">
        <f t="shared" ca="1" si="291"/>
        <v>1</v>
      </c>
      <c r="CE154">
        <f t="shared" ca="1" si="291"/>
        <v>0</v>
      </c>
      <c r="CF154">
        <f t="shared" ca="1" si="291"/>
        <v>9</v>
      </c>
      <c r="CG154">
        <f t="shared" ca="1" si="291"/>
        <v>12</v>
      </c>
      <c r="CH154">
        <f t="shared" ca="1" si="291"/>
        <v>12</v>
      </c>
    </row>
    <row r="155" spans="1:86" x14ac:dyDescent="0.25">
      <c r="A155" s="3">
        <f t="shared" ca="1" si="276"/>
        <v>7</v>
      </c>
      <c r="B155" s="4">
        <f t="shared" ca="1" si="277"/>
        <v>41226</v>
      </c>
      <c r="C155" s="5">
        <v>9</v>
      </c>
      <c r="D155">
        <f ca="1">IFERROR(MIN(RANDBETWEEN(0,D145-SUM(D148:D154)),ROUNDUP(D145*2/$C$144,0)),0)</f>
        <v>0</v>
      </c>
      <c r="E155">
        <f t="shared" ref="E155:BP155" ca="1" si="292">IFERROR(MIN(RANDBETWEEN(0,E145-SUM(E148:E154)),ROUNDUP(E145*2/$C$144,0)),0)</f>
        <v>0</v>
      </c>
      <c r="F155">
        <f t="shared" ca="1" si="292"/>
        <v>0</v>
      </c>
      <c r="G155">
        <f t="shared" ca="1" si="292"/>
        <v>0</v>
      </c>
      <c r="H155">
        <f t="shared" ca="1" si="292"/>
        <v>0</v>
      </c>
      <c r="I155">
        <f t="shared" ca="1" si="292"/>
        <v>0</v>
      </c>
      <c r="J155">
        <f t="shared" ca="1" si="292"/>
        <v>0</v>
      </c>
      <c r="K155">
        <f t="shared" ca="1" si="292"/>
        <v>0</v>
      </c>
      <c r="L155">
        <f t="shared" ca="1" si="292"/>
        <v>0</v>
      </c>
      <c r="M155">
        <f t="shared" ca="1" si="292"/>
        <v>1</v>
      </c>
      <c r="N155">
        <f t="shared" ca="1" si="292"/>
        <v>0</v>
      </c>
      <c r="O155">
        <f t="shared" ca="1" si="292"/>
        <v>0</v>
      </c>
      <c r="P155">
        <f t="shared" ca="1" si="292"/>
        <v>2</v>
      </c>
      <c r="Q155">
        <f t="shared" ca="1" si="292"/>
        <v>0</v>
      </c>
      <c r="R155">
        <f t="shared" ca="1" si="292"/>
        <v>1</v>
      </c>
      <c r="S155">
        <f t="shared" ca="1" si="292"/>
        <v>0</v>
      </c>
      <c r="T155">
        <f t="shared" ca="1" si="292"/>
        <v>0</v>
      </c>
      <c r="U155">
        <f t="shared" ca="1" si="292"/>
        <v>0</v>
      </c>
      <c r="V155">
        <f t="shared" ca="1" si="292"/>
        <v>0</v>
      </c>
      <c r="W155">
        <f t="shared" ca="1" si="292"/>
        <v>1</v>
      </c>
      <c r="X155">
        <f t="shared" ca="1" si="292"/>
        <v>3</v>
      </c>
      <c r="Y155">
        <f t="shared" ca="1" si="292"/>
        <v>0</v>
      </c>
      <c r="Z155">
        <f t="shared" ca="1" si="292"/>
        <v>2</v>
      </c>
      <c r="AA155">
        <f t="shared" ca="1" si="292"/>
        <v>1</v>
      </c>
      <c r="AB155">
        <f t="shared" ca="1" si="292"/>
        <v>0</v>
      </c>
      <c r="AC155">
        <f t="shared" ca="1" si="292"/>
        <v>1</v>
      </c>
      <c r="AD155">
        <f t="shared" ca="1" si="292"/>
        <v>0</v>
      </c>
      <c r="AE155">
        <f t="shared" ca="1" si="292"/>
        <v>2</v>
      </c>
      <c r="AF155">
        <f t="shared" ca="1" si="292"/>
        <v>0</v>
      </c>
      <c r="AG155">
        <f t="shared" ca="1" si="292"/>
        <v>5</v>
      </c>
      <c r="AH155">
        <f t="shared" ca="1" si="292"/>
        <v>3</v>
      </c>
      <c r="AI155">
        <f t="shared" ca="1" si="292"/>
        <v>1</v>
      </c>
      <c r="AJ155">
        <f t="shared" ca="1" si="292"/>
        <v>4</v>
      </c>
      <c r="AK155">
        <f t="shared" ca="1" si="292"/>
        <v>3</v>
      </c>
      <c r="AL155">
        <f t="shared" ca="1" si="292"/>
        <v>4</v>
      </c>
      <c r="AM155">
        <f t="shared" ca="1" si="292"/>
        <v>0</v>
      </c>
      <c r="AN155">
        <f t="shared" ca="1" si="292"/>
        <v>0</v>
      </c>
      <c r="AO155">
        <f t="shared" ca="1" si="292"/>
        <v>5</v>
      </c>
      <c r="AP155">
        <f t="shared" ca="1" si="292"/>
        <v>6</v>
      </c>
      <c r="AQ155">
        <f t="shared" ca="1" si="292"/>
        <v>1</v>
      </c>
      <c r="AR155">
        <f t="shared" ca="1" si="292"/>
        <v>2</v>
      </c>
      <c r="AS155">
        <f t="shared" ca="1" si="292"/>
        <v>3</v>
      </c>
      <c r="AT155">
        <f t="shared" ca="1" si="292"/>
        <v>0</v>
      </c>
      <c r="AU155">
        <f t="shared" ca="1" si="292"/>
        <v>0</v>
      </c>
      <c r="AV155">
        <f t="shared" ca="1" si="292"/>
        <v>7</v>
      </c>
      <c r="AW155">
        <f t="shared" ca="1" si="292"/>
        <v>5</v>
      </c>
      <c r="AX155">
        <f t="shared" ca="1" si="292"/>
        <v>3</v>
      </c>
      <c r="AY155">
        <f t="shared" ca="1" si="292"/>
        <v>0</v>
      </c>
      <c r="AZ155">
        <f t="shared" ca="1" si="292"/>
        <v>1</v>
      </c>
      <c r="BA155">
        <f t="shared" ca="1" si="292"/>
        <v>3</v>
      </c>
      <c r="BB155">
        <f t="shared" ca="1" si="292"/>
        <v>3</v>
      </c>
      <c r="BC155">
        <f t="shared" ca="1" si="292"/>
        <v>5</v>
      </c>
      <c r="BD155">
        <f t="shared" ca="1" si="292"/>
        <v>5</v>
      </c>
      <c r="BE155">
        <f t="shared" ca="1" si="292"/>
        <v>1</v>
      </c>
      <c r="BF155">
        <f t="shared" ca="1" si="292"/>
        <v>8</v>
      </c>
      <c r="BG155">
        <f t="shared" ca="1" si="292"/>
        <v>5</v>
      </c>
      <c r="BH155">
        <f t="shared" ca="1" si="292"/>
        <v>4</v>
      </c>
      <c r="BI155">
        <f t="shared" ca="1" si="292"/>
        <v>1</v>
      </c>
      <c r="BJ155">
        <f t="shared" ca="1" si="292"/>
        <v>1</v>
      </c>
      <c r="BK155">
        <f t="shared" ca="1" si="292"/>
        <v>9</v>
      </c>
      <c r="BL155">
        <f t="shared" ca="1" si="292"/>
        <v>8</v>
      </c>
      <c r="BM155">
        <f t="shared" ca="1" si="292"/>
        <v>2</v>
      </c>
      <c r="BN155">
        <f t="shared" ca="1" si="292"/>
        <v>4</v>
      </c>
      <c r="BO155">
        <f t="shared" ca="1" si="292"/>
        <v>1</v>
      </c>
      <c r="BP155">
        <f t="shared" ca="1" si="292"/>
        <v>3</v>
      </c>
      <c r="BQ155">
        <f t="shared" ref="BQ155:CH155" ca="1" si="293">IFERROR(MIN(RANDBETWEEN(0,BQ145-SUM(BQ148:BQ154)),ROUNDUP(BQ145*2/$C$144,0)),0)</f>
        <v>10</v>
      </c>
      <c r="BR155">
        <f t="shared" ca="1" si="293"/>
        <v>4</v>
      </c>
      <c r="BS155">
        <f t="shared" ca="1" si="293"/>
        <v>8</v>
      </c>
      <c r="BT155">
        <f t="shared" ca="1" si="293"/>
        <v>0</v>
      </c>
      <c r="BU155">
        <f t="shared" ca="1" si="293"/>
        <v>2</v>
      </c>
      <c r="BV155">
        <f t="shared" ca="1" si="293"/>
        <v>1</v>
      </c>
      <c r="BW155">
        <f t="shared" ca="1" si="293"/>
        <v>5</v>
      </c>
      <c r="BX155">
        <f t="shared" ca="1" si="293"/>
        <v>9</v>
      </c>
      <c r="BY155">
        <f t="shared" ca="1" si="293"/>
        <v>5</v>
      </c>
      <c r="BZ155">
        <f t="shared" ca="1" si="293"/>
        <v>0</v>
      </c>
      <c r="CA155">
        <f t="shared" ca="1" si="293"/>
        <v>0</v>
      </c>
      <c r="CB155">
        <f t="shared" ca="1" si="293"/>
        <v>3</v>
      </c>
      <c r="CC155">
        <f t="shared" ca="1" si="293"/>
        <v>1</v>
      </c>
      <c r="CD155">
        <f t="shared" ca="1" si="293"/>
        <v>8</v>
      </c>
      <c r="CE155">
        <f t="shared" ca="1" si="293"/>
        <v>2</v>
      </c>
      <c r="CF155">
        <f t="shared" ca="1" si="293"/>
        <v>0</v>
      </c>
      <c r="CG155">
        <f t="shared" ca="1" si="293"/>
        <v>7</v>
      </c>
      <c r="CH155">
        <f t="shared" ca="1" si="293"/>
        <v>3</v>
      </c>
    </row>
    <row r="156" spans="1:86" x14ac:dyDescent="0.25">
      <c r="A156" s="3">
        <f t="shared" ca="1" si="276"/>
        <v>14</v>
      </c>
      <c r="B156" s="4">
        <f t="shared" ca="1" si="277"/>
        <v>90893</v>
      </c>
      <c r="C156" s="5">
        <v>10</v>
      </c>
      <c r="D156">
        <f ca="1">IFERROR(MIN(RANDBETWEEN(0,D145-SUM(D148:D155)),ROUNDUP(D145*2/$C$144,0)),0)</f>
        <v>0</v>
      </c>
      <c r="E156">
        <f t="shared" ref="E156:BP156" ca="1" si="294">IFERROR(MIN(RANDBETWEEN(0,E145-SUM(E148:E155)),ROUNDUP(E145*2/$C$144,0)),0)</f>
        <v>0</v>
      </c>
      <c r="F156">
        <f t="shared" ca="1" si="294"/>
        <v>0</v>
      </c>
      <c r="G156">
        <f t="shared" ca="1" si="294"/>
        <v>0</v>
      </c>
      <c r="H156">
        <f t="shared" ca="1" si="294"/>
        <v>1</v>
      </c>
      <c r="I156">
        <f t="shared" ca="1" si="294"/>
        <v>1</v>
      </c>
      <c r="J156">
        <f t="shared" ca="1" si="294"/>
        <v>0</v>
      </c>
      <c r="K156">
        <f t="shared" ca="1" si="294"/>
        <v>0</v>
      </c>
      <c r="L156">
        <f t="shared" ca="1" si="294"/>
        <v>0</v>
      </c>
      <c r="M156">
        <f t="shared" ca="1" si="294"/>
        <v>0</v>
      </c>
      <c r="N156">
        <f t="shared" ca="1" si="294"/>
        <v>0</v>
      </c>
      <c r="O156">
        <f t="shared" ca="1" si="294"/>
        <v>1</v>
      </c>
      <c r="P156">
        <f t="shared" ca="1" si="294"/>
        <v>0</v>
      </c>
      <c r="Q156">
        <f t="shared" ca="1" si="294"/>
        <v>0</v>
      </c>
      <c r="R156">
        <f t="shared" ca="1" si="294"/>
        <v>0</v>
      </c>
      <c r="S156">
        <f t="shared" ca="1" si="294"/>
        <v>3</v>
      </c>
      <c r="T156">
        <f t="shared" ca="1" si="294"/>
        <v>0</v>
      </c>
      <c r="U156">
        <f t="shared" ca="1" si="294"/>
        <v>0</v>
      </c>
      <c r="V156">
        <f t="shared" ca="1" si="294"/>
        <v>0</v>
      </c>
      <c r="W156">
        <f t="shared" ca="1" si="294"/>
        <v>1</v>
      </c>
      <c r="X156">
        <f t="shared" ca="1" si="294"/>
        <v>0</v>
      </c>
      <c r="Y156">
        <f t="shared" ca="1" si="294"/>
        <v>0</v>
      </c>
      <c r="Z156">
        <f t="shared" ca="1" si="294"/>
        <v>0</v>
      </c>
      <c r="AA156">
        <f t="shared" ca="1" si="294"/>
        <v>1</v>
      </c>
      <c r="AB156">
        <f t="shared" ca="1" si="294"/>
        <v>3</v>
      </c>
      <c r="AC156">
        <f t="shared" ca="1" si="294"/>
        <v>4</v>
      </c>
      <c r="AD156">
        <f t="shared" ca="1" si="294"/>
        <v>0</v>
      </c>
      <c r="AE156">
        <f t="shared" ca="1" si="294"/>
        <v>0</v>
      </c>
      <c r="AF156">
        <f t="shared" ca="1" si="294"/>
        <v>0</v>
      </c>
      <c r="AG156">
        <f t="shared" ca="1" si="294"/>
        <v>0</v>
      </c>
      <c r="AH156">
        <f t="shared" ca="1" si="294"/>
        <v>0</v>
      </c>
      <c r="AI156">
        <f t="shared" ca="1" si="294"/>
        <v>0</v>
      </c>
      <c r="AJ156">
        <f t="shared" ca="1" si="294"/>
        <v>2</v>
      </c>
      <c r="AK156">
        <f t="shared" ca="1" si="294"/>
        <v>1</v>
      </c>
      <c r="AL156">
        <f t="shared" ca="1" si="294"/>
        <v>0</v>
      </c>
      <c r="AM156">
        <f t="shared" ca="1" si="294"/>
        <v>1</v>
      </c>
      <c r="AN156">
        <f t="shared" ca="1" si="294"/>
        <v>1</v>
      </c>
      <c r="AO156">
        <f t="shared" ca="1" si="294"/>
        <v>1</v>
      </c>
      <c r="AP156">
        <f t="shared" ca="1" si="294"/>
        <v>0</v>
      </c>
      <c r="AQ156">
        <f t="shared" ca="1" si="294"/>
        <v>0</v>
      </c>
      <c r="AR156">
        <f t="shared" ca="1" si="294"/>
        <v>3</v>
      </c>
      <c r="AS156">
        <f t="shared" ca="1" si="294"/>
        <v>2</v>
      </c>
      <c r="AT156">
        <f t="shared" ca="1" si="294"/>
        <v>0</v>
      </c>
      <c r="AU156">
        <f t="shared" ca="1" si="294"/>
        <v>3</v>
      </c>
      <c r="AV156">
        <f t="shared" ca="1" si="294"/>
        <v>7</v>
      </c>
      <c r="AW156">
        <f t="shared" ca="1" si="294"/>
        <v>0</v>
      </c>
      <c r="AX156">
        <f t="shared" ca="1" si="294"/>
        <v>4</v>
      </c>
      <c r="AY156">
        <f t="shared" ca="1" si="294"/>
        <v>0</v>
      </c>
      <c r="AZ156">
        <f t="shared" ca="1" si="294"/>
        <v>0</v>
      </c>
      <c r="BA156">
        <f t="shared" ca="1" si="294"/>
        <v>3</v>
      </c>
      <c r="BB156">
        <f t="shared" ca="1" si="294"/>
        <v>0</v>
      </c>
      <c r="BC156">
        <f t="shared" ca="1" si="294"/>
        <v>1</v>
      </c>
      <c r="BD156">
        <f t="shared" ca="1" si="294"/>
        <v>4</v>
      </c>
      <c r="BE156">
        <f t="shared" ca="1" si="294"/>
        <v>8</v>
      </c>
      <c r="BF156">
        <f t="shared" ca="1" si="294"/>
        <v>2</v>
      </c>
      <c r="BG156">
        <f t="shared" ca="1" si="294"/>
        <v>0</v>
      </c>
      <c r="BH156">
        <f t="shared" ca="1" si="294"/>
        <v>0</v>
      </c>
      <c r="BI156">
        <f t="shared" ca="1" si="294"/>
        <v>0</v>
      </c>
      <c r="BJ156">
        <f t="shared" ca="1" si="294"/>
        <v>1</v>
      </c>
      <c r="BK156">
        <f t="shared" ca="1" si="294"/>
        <v>1</v>
      </c>
      <c r="BL156">
        <f t="shared" ca="1" si="294"/>
        <v>3</v>
      </c>
      <c r="BM156">
        <f t="shared" ca="1" si="294"/>
        <v>7</v>
      </c>
      <c r="BN156">
        <f t="shared" ca="1" si="294"/>
        <v>2</v>
      </c>
      <c r="BO156">
        <f t="shared" ca="1" si="294"/>
        <v>0</v>
      </c>
      <c r="BP156">
        <f t="shared" ca="1" si="294"/>
        <v>4</v>
      </c>
      <c r="BQ156">
        <f t="shared" ref="BQ156:CH156" ca="1" si="295">IFERROR(MIN(RANDBETWEEN(0,BQ145-SUM(BQ148:BQ155)),ROUNDUP(BQ145*2/$C$144,0)),0)</f>
        <v>5</v>
      </c>
      <c r="BR156">
        <f t="shared" ca="1" si="295"/>
        <v>1</v>
      </c>
      <c r="BS156">
        <f t="shared" ca="1" si="295"/>
        <v>2</v>
      </c>
      <c r="BT156">
        <f t="shared" ca="1" si="295"/>
        <v>1</v>
      </c>
      <c r="BU156">
        <f t="shared" ca="1" si="295"/>
        <v>0</v>
      </c>
      <c r="BV156">
        <f t="shared" ca="1" si="295"/>
        <v>4</v>
      </c>
      <c r="BW156">
        <f t="shared" ca="1" si="295"/>
        <v>4</v>
      </c>
      <c r="BX156">
        <f t="shared" ca="1" si="295"/>
        <v>3</v>
      </c>
      <c r="BY156">
        <f t="shared" ca="1" si="295"/>
        <v>4</v>
      </c>
      <c r="BZ156">
        <f t="shared" ca="1" si="295"/>
        <v>11</v>
      </c>
      <c r="CA156">
        <f t="shared" ca="1" si="295"/>
        <v>1</v>
      </c>
      <c r="CB156">
        <f t="shared" ca="1" si="295"/>
        <v>2</v>
      </c>
      <c r="CC156">
        <f t="shared" ca="1" si="295"/>
        <v>0</v>
      </c>
      <c r="CD156">
        <f t="shared" ca="1" si="295"/>
        <v>1</v>
      </c>
      <c r="CE156">
        <f t="shared" ca="1" si="295"/>
        <v>12</v>
      </c>
      <c r="CF156">
        <f t="shared" ca="1" si="295"/>
        <v>0</v>
      </c>
      <c r="CG156">
        <f t="shared" ca="1" si="295"/>
        <v>1</v>
      </c>
      <c r="CH156">
        <f t="shared" ca="1" si="295"/>
        <v>2</v>
      </c>
    </row>
    <row r="157" spans="1:86" x14ac:dyDescent="0.25">
      <c r="A157" s="3">
        <f t="shared" ca="1" si="276"/>
        <v>10</v>
      </c>
      <c r="B157" s="4">
        <f t="shared" ca="1" si="277"/>
        <v>10171</v>
      </c>
      <c r="C157" s="5">
        <v>11</v>
      </c>
      <c r="D157">
        <f ca="1">IFERROR(MIN(RANDBETWEEN(0,D145-SUM(D148:D156)),ROUNDUP(D145*2/$C$144,0)),0)</f>
        <v>0</v>
      </c>
      <c r="E157">
        <f t="shared" ref="E157:BP157" ca="1" si="296">IFERROR(MIN(RANDBETWEEN(0,E145-SUM(E148:E156)),ROUNDUP(E145*2/$C$144,0)),0)</f>
        <v>0</v>
      </c>
      <c r="F157">
        <f t="shared" ca="1" si="296"/>
        <v>0</v>
      </c>
      <c r="G157">
        <f t="shared" ca="1" si="296"/>
        <v>0</v>
      </c>
      <c r="H157">
        <f t="shared" ca="1" si="296"/>
        <v>0</v>
      </c>
      <c r="I157">
        <f t="shared" ca="1" si="296"/>
        <v>0</v>
      </c>
      <c r="J157">
        <f t="shared" ca="1" si="296"/>
        <v>0</v>
      </c>
      <c r="K157">
        <f t="shared" ca="1" si="296"/>
        <v>0</v>
      </c>
      <c r="L157">
        <f t="shared" ca="1" si="296"/>
        <v>0</v>
      </c>
      <c r="M157">
        <f t="shared" ca="1" si="296"/>
        <v>0</v>
      </c>
      <c r="N157">
        <f t="shared" ca="1" si="296"/>
        <v>0</v>
      </c>
      <c r="O157">
        <f t="shared" ca="1" si="296"/>
        <v>0</v>
      </c>
      <c r="P157">
        <f t="shared" ca="1" si="296"/>
        <v>1</v>
      </c>
      <c r="Q157">
        <f t="shared" ca="1" si="296"/>
        <v>2</v>
      </c>
      <c r="R157">
        <f t="shared" ca="1" si="296"/>
        <v>1</v>
      </c>
      <c r="S157">
        <f t="shared" ca="1" si="296"/>
        <v>0</v>
      </c>
      <c r="T157">
        <f t="shared" ca="1" si="296"/>
        <v>0</v>
      </c>
      <c r="U157">
        <f t="shared" ca="1" si="296"/>
        <v>0</v>
      </c>
      <c r="V157">
        <f t="shared" ca="1" si="296"/>
        <v>0</v>
      </c>
      <c r="W157">
        <f t="shared" ca="1" si="296"/>
        <v>0</v>
      </c>
      <c r="X157">
        <f t="shared" ca="1" si="296"/>
        <v>0</v>
      </c>
      <c r="Y157">
        <f t="shared" ca="1" si="296"/>
        <v>3</v>
      </c>
      <c r="Z157">
        <f t="shared" ca="1" si="296"/>
        <v>1</v>
      </c>
      <c r="AA157">
        <f t="shared" ca="1" si="296"/>
        <v>0</v>
      </c>
      <c r="AB157">
        <f t="shared" ca="1" si="296"/>
        <v>0</v>
      </c>
      <c r="AC157">
        <f t="shared" ca="1" si="296"/>
        <v>0</v>
      </c>
      <c r="AD157">
        <f t="shared" ca="1" si="296"/>
        <v>1</v>
      </c>
      <c r="AE157">
        <f t="shared" ca="1" si="296"/>
        <v>0</v>
      </c>
      <c r="AF157">
        <f t="shared" ca="1" si="296"/>
        <v>0</v>
      </c>
      <c r="AG157">
        <f t="shared" ca="1" si="296"/>
        <v>1</v>
      </c>
      <c r="AH157">
        <f t="shared" ca="1" si="296"/>
        <v>0</v>
      </c>
      <c r="AI157">
        <f t="shared" ca="1" si="296"/>
        <v>0</v>
      </c>
      <c r="AJ157">
        <f t="shared" ca="1" si="296"/>
        <v>0</v>
      </c>
      <c r="AK157">
        <f t="shared" ca="1" si="296"/>
        <v>0</v>
      </c>
      <c r="AL157">
        <f t="shared" ca="1" si="296"/>
        <v>0</v>
      </c>
      <c r="AM157">
        <f t="shared" ca="1" si="296"/>
        <v>0</v>
      </c>
      <c r="AN157">
        <f t="shared" ca="1" si="296"/>
        <v>0</v>
      </c>
      <c r="AO157">
        <f t="shared" ca="1" si="296"/>
        <v>0</v>
      </c>
      <c r="AP157">
        <f t="shared" ca="1" si="296"/>
        <v>1</v>
      </c>
      <c r="AQ157">
        <f t="shared" ca="1" si="296"/>
        <v>2</v>
      </c>
      <c r="AR157">
        <f t="shared" ca="1" si="296"/>
        <v>0</v>
      </c>
      <c r="AS157">
        <f t="shared" ca="1" si="296"/>
        <v>0</v>
      </c>
      <c r="AT157">
        <f t="shared" ca="1" si="296"/>
        <v>0</v>
      </c>
      <c r="AU157">
        <f t="shared" ca="1" si="296"/>
        <v>0</v>
      </c>
      <c r="AV157">
        <f t="shared" ca="1" si="296"/>
        <v>0</v>
      </c>
      <c r="AW157">
        <f t="shared" ca="1" si="296"/>
        <v>0</v>
      </c>
      <c r="AX157">
        <f t="shared" ca="1" si="296"/>
        <v>0</v>
      </c>
      <c r="AY157">
        <f t="shared" ca="1" si="296"/>
        <v>3</v>
      </c>
      <c r="AZ157">
        <f t="shared" ca="1" si="296"/>
        <v>1</v>
      </c>
      <c r="BA157">
        <f t="shared" ca="1" si="296"/>
        <v>0</v>
      </c>
      <c r="BB157">
        <f t="shared" ca="1" si="296"/>
        <v>0</v>
      </c>
      <c r="BC157">
        <f t="shared" ca="1" si="296"/>
        <v>0</v>
      </c>
      <c r="BD157">
        <f t="shared" ca="1" si="296"/>
        <v>1</v>
      </c>
      <c r="BE157">
        <f t="shared" ca="1" si="296"/>
        <v>3</v>
      </c>
      <c r="BF157">
        <f t="shared" ca="1" si="296"/>
        <v>1</v>
      </c>
      <c r="BG157">
        <f t="shared" ca="1" si="296"/>
        <v>3</v>
      </c>
      <c r="BH157">
        <f t="shared" ca="1" si="296"/>
        <v>0</v>
      </c>
      <c r="BI157">
        <f t="shared" ca="1" si="296"/>
        <v>0</v>
      </c>
      <c r="BJ157">
        <f t="shared" ca="1" si="296"/>
        <v>0</v>
      </c>
      <c r="BK157">
        <f t="shared" ca="1" si="296"/>
        <v>1</v>
      </c>
      <c r="BL157">
        <f t="shared" ca="1" si="296"/>
        <v>0</v>
      </c>
      <c r="BM157">
        <f t="shared" ca="1" si="296"/>
        <v>2</v>
      </c>
      <c r="BN157">
        <f t="shared" ca="1" si="296"/>
        <v>0</v>
      </c>
      <c r="BO157">
        <f t="shared" ca="1" si="296"/>
        <v>2</v>
      </c>
      <c r="BP157">
        <f t="shared" ca="1" si="296"/>
        <v>3</v>
      </c>
      <c r="BQ157">
        <f t="shared" ref="BQ157:CH157" ca="1" si="297">IFERROR(MIN(RANDBETWEEN(0,BQ145-SUM(BQ148:BQ156)),ROUNDUP(BQ145*2/$C$144,0)),0)</f>
        <v>2</v>
      </c>
      <c r="BR157">
        <f t="shared" ca="1" si="297"/>
        <v>1</v>
      </c>
      <c r="BS157">
        <f t="shared" ca="1" si="297"/>
        <v>0</v>
      </c>
      <c r="BT157">
        <f t="shared" ca="1" si="297"/>
        <v>2</v>
      </c>
      <c r="BU157">
        <f t="shared" ca="1" si="297"/>
        <v>1</v>
      </c>
      <c r="BV157">
        <f t="shared" ca="1" si="297"/>
        <v>2</v>
      </c>
      <c r="BW157">
        <f t="shared" ca="1" si="297"/>
        <v>0</v>
      </c>
      <c r="BX157">
        <f t="shared" ca="1" si="297"/>
        <v>0</v>
      </c>
      <c r="BY157">
        <f t="shared" ca="1" si="297"/>
        <v>4</v>
      </c>
      <c r="BZ157">
        <f t="shared" ca="1" si="297"/>
        <v>0</v>
      </c>
      <c r="CA157">
        <f t="shared" ca="1" si="297"/>
        <v>4</v>
      </c>
      <c r="CB157">
        <f t="shared" ca="1" si="297"/>
        <v>0</v>
      </c>
      <c r="CC157">
        <f t="shared" ca="1" si="297"/>
        <v>1</v>
      </c>
      <c r="CD157">
        <f t="shared" ca="1" si="297"/>
        <v>2</v>
      </c>
      <c r="CE157">
        <f t="shared" ca="1" si="297"/>
        <v>0</v>
      </c>
      <c r="CF157">
        <f t="shared" ca="1" si="297"/>
        <v>0</v>
      </c>
      <c r="CG157">
        <f t="shared" ca="1" si="297"/>
        <v>0</v>
      </c>
      <c r="CH157">
        <f t="shared" ca="1" si="297"/>
        <v>3</v>
      </c>
    </row>
    <row r="158" spans="1:86" x14ac:dyDescent="0.25">
      <c r="A158" s="3">
        <f t="shared" ca="1" si="276"/>
        <v>2</v>
      </c>
      <c r="B158" s="4">
        <f ca="1">RANDBETWEEN(0,100000)</f>
        <v>32826</v>
      </c>
      <c r="C158" s="5">
        <v>12</v>
      </c>
      <c r="D158">
        <f ca="1">IFERROR(MIN(RANDBETWEEN(0,D145-SUM(D148:D157)),ROUNDUP(D145*2/$C$144,0)),0)</f>
        <v>0</v>
      </c>
      <c r="E158">
        <f t="shared" ref="E158:BP158" ca="1" si="298">IFERROR(MIN(RANDBETWEEN(0,E145-SUM(E148:E157)),ROUNDUP(E145*2/$C$144,0)),0)</f>
        <v>0</v>
      </c>
      <c r="F158">
        <f t="shared" ca="1" si="298"/>
        <v>0</v>
      </c>
      <c r="G158">
        <f t="shared" ca="1" si="298"/>
        <v>0</v>
      </c>
      <c r="H158">
        <f t="shared" ca="1" si="298"/>
        <v>0</v>
      </c>
      <c r="I158">
        <f t="shared" ca="1" si="298"/>
        <v>1</v>
      </c>
      <c r="J158">
        <f t="shared" ca="1" si="298"/>
        <v>0</v>
      </c>
      <c r="K158">
        <f t="shared" ca="1" si="298"/>
        <v>0</v>
      </c>
      <c r="L158">
        <f t="shared" ca="1" si="298"/>
        <v>0</v>
      </c>
      <c r="M158">
        <f t="shared" ca="1" si="298"/>
        <v>0</v>
      </c>
      <c r="N158">
        <f t="shared" ca="1" si="298"/>
        <v>0</v>
      </c>
      <c r="O158">
        <f t="shared" ca="1" si="298"/>
        <v>0</v>
      </c>
      <c r="P158">
        <f t="shared" ca="1" si="298"/>
        <v>0</v>
      </c>
      <c r="Q158">
        <f t="shared" ca="1" si="298"/>
        <v>1</v>
      </c>
      <c r="R158">
        <f t="shared" ca="1" si="298"/>
        <v>0</v>
      </c>
      <c r="S158">
        <f t="shared" ca="1" si="298"/>
        <v>0</v>
      </c>
      <c r="T158">
        <f t="shared" ca="1" si="298"/>
        <v>0</v>
      </c>
      <c r="U158">
        <f t="shared" ca="1" si="298"/>
        <v>0</v>
      </c>
      <c r="V158">
        <f t="shared" ca="1" si="298"/>
        <v>0</v>
      </c>
      <c r="W158">
        <f t="shared" ca="1" si="298"/>
        <v>0</v>
      </c>
      <c r="X158">
        <f t="shared" ca="1" si="298"/>
        <v>0</v>
      </c>
      <c r="Y158">
        <f t="shared" ca="1" si="298"/>
        <v>0</v>
      </c>
      <c r="Z158">
        <f t="shared" ca="1" si="298"/>
        <v>0</v>
      </c>
      <c r="AA158">
        <f t="shared" ca="1" si="298"/>
        <v>0</v>
      </c>
      <c r="AB158">
        <f t="shared" ca="1" si="298"/>
        <v>0</v>
      </c>
      <c r="AC158">
        <f t="shared" ca="1" si="298"/>
        <v>0</v>
      </c>
      <c r="AD158">
        <f t="shared" ca="1" si="298"/>
        <v>0</v>
      </c>
      <c r="AE158">
        <f t="shared" ca="1" si="298"/>
        <v>0</v>
      </c>
      <c r="AF158">
        <f t="shared" ca="1" si="298"/>
        <v>0</v>
      </c>
      <c r="AG158">
        <f t="shared" ca="1" si="298"/>
        <v>1</v>
      </c>
      <c r="AH158">
        <f t="shared" ca="1" si="298"/>
        <v>0</v>
      </c>
      <c r="AI158">
        <f t="shared" ca="1" si="298"/>
        <v>2</v>
      </c>
      <c r="AJ158">
        <f t="shared" ca="1" si="298"/>
        <v>1</v>
      </c>
      <c r="AK158">
        <f t="shared" ca="1" si="298"/>
        <v>0</v>
      </c>
      <c r="AL158">
        <f t="shared" ca="1" si="298"/>
        <v>0</v>
      </c>
      <c r="AM158">
        <f t="shared" ca="1" si="298"/>
        <v>0</v>
      </c>
      <c r="AN158">
        <f t="shared" ca="1" si="298"/>
        <v>0</v>
      </c>
      <c r="AO158">
        <f t="shared" ca="1" si="298"/>
        <v>0</v>
      </c>
      <c r="AP158">
        <f t="shared" ca="1" si="298"/>
        <v>3</v>
      </c>
      <c r="AQ158">
        <f t="shared" ca="1" si="298"/>
        <v>0</v>
      </c>
      <c r="AR158">
        <f t="shared" ca="1" si="298"/>
        <v>0</v>
      </c>
      <c r="AS158">
        <f t="shared" ca="1" si="298"/>
        <v>0</v>
      </c>
      <c r="AT158">
        <f t="shared" ca="1" si="298"/>
        <v>0</v>
      </c>
      <c r="AU158">
        <f t="shared" ca="1" si="298"/>
        <v>0</v>
      </c>
      <c r="AV158">
        <f t="shared" ca="1" si="298"/>
        <v>2</v>
      </c>
      <c r="AW158">
        <f t="shared" ca="1" si="298"/>
        <v>0</v>
      </c>
      <c r="AX158">
        <f t="shared" ca="1" si="298"/>
        <v>1</v>
      </c>
      <c r="AY158">
        <f t="shared" ca="1" si="298"/>
        <v>4</v>
      </c>
      <c r="AZ158">
        <f t="shared" ca="1" si="298"/>
        <v>0</v>
      </c>
      <c r="BA158">
        <f t="shared" ca="1" si="298"/>
        <v>0</v>
      </c>
      <c r="BB158">
        <f t="shared" ca="1" si="298"/>
        <v>0</v>
      </c>
      <c r="BC158">
        <f t="shared" ca="1" si="298"/>
        <v>0</v>
      </c>
      <c r="BD158">
        <f t="shared" ca="1" si="298"/>
        <v>0</v>
      </c>
      <c r="BE158">
        <f t="shared" ca="1" si="298"/>
        <v>5</v>
      </c>
      <c r="BF158">
        <f t="shared" ca="1" si="298"/>
        <v>0</v>
      </c>
      <c r="BG158">
        <f t="shared" ca="1" si="298"/>
        <v>1</v>
      </c>
      <c r="BH158">
        <f t="shared" ca="1" si="298"/>
        <v>0</v>
      </c>
      <c r="BI158">
        <f t="shared" ca="1" si="298"/>
        <v>0</v>
      </c>
      <c r="BJ158">
        <f t="shared" ca="1" si="298"/>
        <v>1</v>
      </c>
      <c r="BK158">
        <f t="shared" ca="1" si="298"/>
        <v>1</v>
      </c>
      <c r="BL158">
        <f t="shared" ca="1" si="298"/>
        <v>0</v>
      </c>
      <c r="BM158">
        <f t="shared" ca="1" si="298"/>
        <v>0</v>
      </c>
      <c r="BN158">
        <f t="shared" ca="1" si="298"/>
        <v>0</v>
      </c>
      <c r="BO158">
        <f t="shared" ca="1" si="298"/>
        <v>0</v>
      </c>
      <c r="BP158">
        <f t="shared" ca="1" si="298"/>
        <v>0</v>
      </c>
      <c r="BQ158">
        <f t="shared" ref="BQ158:CH158" ca="1" si="299">IFERROR(MIN(RANDBETWEEN(0,BQ145-SUM(BQ148:BQ157)),ROUNDUP(BQ145*2/$C$144,0)),0)</f>
        <v>1</v>
      </c>
      <c r="BR158">
        <f t="shared" ca="1" si="299"/>
        <v>0</v>
      </c>
      <c r="BS158">
        <f t="shared" ca="1" si="299"/>
        <v>1</v>
      </c>
      <c r="BT158">
        <f t="shared" ca="1" si="299"/>
        <v>2</v>
      </c>
      <c r="BU158">
        <f t="shared" ca="1" si="299"/>
        <v>1</v>
      </c>
      <c r="BV158">
        <f t="shared" ca="1" si="299"/>
        <v>0</v>
      </c>
      <c r="BW158">
        <f t="shared" ca="1" si="299"/>
        <v>0</v>
      </c>
      <c r="BX158">
        <f t="shared" ca="1" si="299"/>
        <v>0</v>
      </c>
      <c r="BY158">
        <f t="shared" ca="1" si="299"/>
        <v>0</v>
      </c>
      <c r="BZ158">
        <f t="shared" ca="1" si="299"/>
        <v>0</v>
      </c>
      <c r="CA158">
        <f t="shared" ca="1" si="299"/>
        <v>4</v>
      </c>
      <c r="CB158">
        <f t="shared" ca="1" si="299"/>
        <v>0</v>
      </c>
      <c r="CC158">
        <f t="shared" ca="1" si="299"/>
        <v>0</v>
      </c>
      <c r="CD158">
        <f t="shared" ca="1" si="299"/>
        <v>0</v>
      </c>
      <c r="CE158">
        <f t="shared" ca="1" si="299"/>
        <v>0</v>
      </c>
      <c r="CF158">
        <f t="shared" ca="1" si="299"/>
        <v>0</v>
      </c>
      <c r="CG158">
        <f t="shared" ca="1" si="299"/>
        <v>2</v>
      </c>
      <c r="CH158">
        <f t="shared" ca="1" si="299"/>
        <v>0</v>
      </c>
    </row>
    <row r="159" spans="1:86" x14ac:dyDescent="0.25">
      <c r="A159" s="3">
        <f t="shared" ca="1" si="276"/>
        <v>5</v>
      </c>
      <c r="B159" s="4">
        <f t="shared" ca="1" si="277"/>
        <v>55482</v>
      </c>
      <c r="C159" s="5">
        <v>13</v>
      </c>
      <c r="D159">
        <f ca="1">IFERROR(MIN(RANDBETWEEN(0,D145-SUM(D148:D158)),ROUNDUP(D145*2/$C$144,0)),0)</f>
        <v>0</v>
      </c>
      <c r="E159">
        <f t="shared" ref="E159:BP159" ca="1" si="300">IFERROR(MIN(RANDBETWEEN(0,E145-SUM(E148:E158)),ROUNDUP(E145*2/$C$144,0)),0)</f>
        <v>0</v>
      </c>
      <c r="F159">
        <f t="shared" ca="1" si="300"/>
        <v>0</v>
      </c>
      <c r="G159">
        <f t="shared" ca="1" si="300"/>
        <v>0</v>
      </c>
      <c r="H159">
        <f t="shared" ca="1" si="300"/>
        <v>0</v>
      </c>
      <c r="I159">
        <f t="shared" ca="1" si="300"/>
        <v>0</v>
      </c>
      <c r="J159">
        <f t="shared" ca="1" si="300"/>
        <v>0</v>
      </c>
      <c r="K159">
        <f t="shared" ca="1" si="300"/>
        <v>0</v>
      </c>
      <c r="L159">
        <f t="shared" ca="1" si="300"/>
        <v>0</v>
      </c>
      <c r="M159">
        <f t="shared" ca="1" si="300"/>
        <v>0</v>
      </c>
      <c r="N159">
        <f t="shared" ca="1" si="300"/>
        <v>0</v>
      </c>
      <c r="O159">
        <f t="shared" ca="1" si="300"/>
        <v>0</v>
      </c>
      <c r="P159">
        <f t="shared" ca="1" si="300"/>
        <v>0</v>
      </c>
      <c r="Q159">
        <f t="shared" ca="1" si="300"/>
        <v>0</v>
      </c>
      <c r="R159">
        <f t="shared" ca="1" si="300"/>
        <v>1</v>
      </c>
      <c r="S159">
        <f t="shared" ca="1" si="300"/>
        <v>0</v>
      </c>
      <c r="T159">
        <f t="shared" ca="1" si="300"/>
        <v>0</v>
      </c>
      <c r="U159">
        <f t="shared" ca="1" si="300"/>
        <v>0</v>
      </c>
      <c r="V159">
        <f t="shared" ca="1" si="300"/>
        <v>0</v>
      </c>
      <c r="W159">
        <f t="shared" ca="1" si="300"/>
        <v>1</v>
      </c>
      <c r="X159">
        <f t="shared" ca="1" si="300"/>
        <v>0</v>
      </c>
      <c r="Y159">
        <f t="shared" ca="1" si="300"/>
        <v>0</v>
      </c>
      <c r="Z159">
        <f t="shared" ca="1" si="300"/>
        <v>0</v>
      </c>
      <c r="AA159">
        <f t="shared" ca="1" si="300"/>
        <v>0</v>
      </c>
      <c r="AB159">
        <f t="shared" ca="1" si="300"/>
        <v>0</v>
      </c>
      <c r="AC159">
        <f t="shared" ca="1" si="300"/>
        <v>0</v>
      </c>
      <c r="AD159">
        <f t="shared" ca="1" si="300"/>
        <v>0</v>
      </c>
      <c r="AE159">
        <f t="shared" ca="1" si="300"/>
        <v>0</v>
      </c>
      <c r="AF159">
        <f t="shared" ca="1" si="300"/>
        <v>0</v>
      </c>
      <c r="AG159">
        <f t="shared" ca="1" si="300"/>
        <v>0</v>
      </c>
      <c r="AH159">
        <f t="shared" ca="1" si="300"/>
        <v>0</v>
      </c>
      <c r="AI159">
        <f t="shared" ca="1" si="300"/>
        <v>0</v>
      </c>
      <c r="AJ159">
        <f t="shared" ca="1" si="300"/>
        <v>0</v>
      </c>
      <c r="AK159">
        <f t="shared" ca="1" si="300"/>
        <v>0</v>
      </c>
      <c r="AL159">
        <f t="shared" ca="1" si="300"/>
        <v>0</v>
      </c>
      <c r="AM159">
        <f t="shared" ca="1" si="300"/>
        <v>0</v>
      </c>
      <c r="AN159">
        <f t="shared" ca="1" si="300"/>
        <v>0</v>
      </c>
      <c r="AO159">
        <f t="shared" ca="1" si="300"/>
        <v>0</v>
      </c>
      <c r="AP159">
        <f t="shared" ca="1" si="300"/>
        <v>0</v>
      </c>
      <c r="AQ159">
        <f t="shared" ca="1" si="300"/>
        <v>0</v>
      </c>
      <c r="AR159">
        <f t="shared" ca="1" si="300"/>
        <v>0</v>
      </c>
      <c r="AS159">
        <f t="shared" ca="1" si="300"/>
        <v>0</v>
      </c>
      <c r="AT159">
        <f t="shared" ca="1" si="300"/>
        <v>0</v>
      </c>
      <c r="AU159">
        <f t="shared" ca="1" si="300"/>
        <v>0</v>
      </c>
      <c r="AV159">
        <f t="shared" ca="1" si="300"/>
        <v>0</v>
      </c>
      <c r="AW159">
        <f t="shared" ca="1" si="300"/>
        <v>0</v>
      </c>
      <c r="AX159">
        <f t="shared" ca="1" si="300"/>
        <v>0</v>
      </c>
      <c r="AY159">
        <f t="shared" ca="1" si="300"/>
        <v>4</v>
      </c>
      <c r="AZ159">
        <f t="shared" ca="1" si="300"/>
        <v>0</v>
      </c>
      <c r="BA159">
        <f t="shared" ca="1" si="300"/>
        <v>0</v>
      </c>
      <c r="BB159">
        <f t="shared" ca="1" si="300"/>
        <v>0</v>
      </c>
      <c r="BC159">
        <f t="shared" ca="1" si="300"/>
        <v>0</v>
      </c>
      <c r="BD159">
        <f t="shared" ca="1" si="300"/>
        <v>0</v>
      </c>
      <c r="BE159">
        <f t="shared" ca="1" si="300"/>
        <v>0</v>
      </c>
      <c r="BF159">
        <f t="shared" ca="1" si="300"/>
        <v>0</v>
      </c>
      <c r="BG159">
        <f t="shared" ca="1" si="300"/>
        <v>0</v>
      </c>
      <c r="BH159">
        <f t="shared" ca="1" si="300"/>
        <v>0</v>
      </c>
      <c r="BI159">
        <f t="shared" ca="1" si="300"/>
        <v>0</v>
      </c>
      <c r="BJ159">
        <f t="shared" ca="1" si="300"/>
        <v>0</v>
      </c>
      <c r="BK159">
        <f t="shared" ca="1" si="300"/>
        <v>0</v>
      </c>
      <c r="BL159">
        <f t="shared" ca="1" si="300"/>
        <v>0</v>
      </c>
      <c r="BM159">
        <f t="shared" ca="1" si="300"/>
        <v>0</v>
      </c>
      <c r="BN159">
        <f t="shared" ca="1" si="300"/>
        <v>1</v>
      </c>
      <c r="BO159">
        <f t="shared" ca="1" si="300"/>
        <v>0</v>
      </c>
      <c r="BP159">
        <f t="shared" ca="1" si="300"/>
        <v>0</v>
      </c>
      <c r="BQ159">
        <f t="shared" ref="BQ159:CH159" ca="1" si="301">IFERROR(MIN(RANDBETWEEN(0,BQ145-SUM(BQ148:BQ158)),ROUNDUP(BQ145*2/$C$144,0)),0)</f>
        <v>0</v>
      </c>
      <c r="BR159">
        <f t="shared" ca="1" si="301"/>
        <v>0</v>
      </c>
      <c r="BS159">
        <f t="shared" ca="1" si="301"/>
        <v>0</v>
      </c>
      <c r="BT159">
        <f t="shared" ca="1" si="301"/>
        <v>6</v>
      </c>
      <c r="BU159">
        <f t="shared" ca="1" si="301"/>
        <v>0</v>
      </c>
      <c r="BV159">
        <f t="shared" ca="1" si="301"/>
        <v>0</v>
      </c>
      <c r="BW159">
        <f t="shared" ca="1" si="301"/>
        <v>0</v>
      </c>
      <c r="BX159">
        <f t="shared" ca="1" si="301"/>
        <v>0</v>
      </c>
      <c r="BY159">
        <f t="shared" ca="1" si="301"/>
        <v>0</v>
      </c>
      <c r="BZ159">
        <f t="shared" ca="1" si="301"/>
        <v>0</v>
      </c>
      <c r="CA159">
        <f t="shared" ca="1" si="301"/>
        <v>0</v>
      </c>
      <c r="CB159">
        <f t="shared" ca="1" si="301"/>
        <v>0</v>
      </c>
      <c r="CC159">
        <f t="shared" ca="1" si="301"/>
        <v>2</v>
      </c>
      <c r="CD159">
        <f t="shared" ca="1" si="301"/>
        <v>2</v>
      </c>
      <c r="CE159">
        <f t="shared" ca="1" si="301"/>
        <v>1</v>
      </c>
      <c r="CF159">
        <f t="shared" ca="1" si="301"/>
        <v>0</v>
      </c>
      <c r="CG159">
        <f t="shared" ca="1" si="301"/>
        <v>3</v>
      </c>
      <c r="CH159">
        <f t="shared" ca="1" si="301"/>
        <v>1</v>
      </c>
    </row>
    <row r="160" spans="1:86" x14ac:dyDescent="0.25">
      <c r="A160" s="3">
        <f t="shared" ca="1" si="276"/>
        <v>1</v>
      </c>
      <c r="B160" s="4">
        <f ca="1">RANDBETWEEN(0,100000)</f>
        <v>70697</v>
      </c>
      <c r="C160" s="5">
        <v>14</v>
      </c>
      <c r="D160">
        <f ca="1">IFERROR(MIN(RANDBETWEEN(0,D145-SUM(D148:D159)),ROUNDUP(D145*2/$C$144,0)),0)</f>
        <v>0</v>
      </c>
      <c r="E160">
        <f t="shared" ref="E160:BP160" ca="1" si="302">IFERROR(MIN(RANDBETWEEN(0,E145-SUM(E148:E159)),ROUNDUP(E145*2/$C$144,0)),0)</f>
        <v>0</v>
      </c>
      <c r="F160">
        <f t="shared" ca="1" si="302"/>
        <v>0</v>
      </c>
      <c r="G160">
        <f t="shared" ca="1" si="302"/>
        <v>0</v>
      </c>
      <c r="H160">
        <f t="shared" ca="1" si="302"/>
        <v>0</v>
      </c>
      <c r="I160">
        <f t="shared" ca="1" si="302"/>
        <v>0</v>
      </c>
      <c r="J160">
        <f t="shared" ca="1" si="302"/>
        <v>0</v>
      </c>
      <c r="K160">
        <f t="shared" ca="1" si="302"/>
        <v>0</v>
      </c>
      <c r="L160">
        <f t="shared" ca="1" si="302"/>
        <v>0</v>
      </c>
      <c r="M160">
        <f t="shared" ca="1" si="302"/>
        <v>0</v>
      </c>
      <c r="N160">
        <f t="shared" ca="1" si="302"/>
        <v>0</v>
      </c>
      <c r="O160">
        <f t="shared" ca="1" si="302"/>
        <v>0</v>
      </c>
      <c r="P160">
        <f t="shared" ca="1" si="302"/>
        <v>0</v>
      </c>
      <c r="Q160">
        <f t="shared" ca="1" si="302"/>
        <v>0</v>
      </c>
      <c r="R160">
        <f t="shared" ca="1" si="302"/>
        <v>0</v>
      </c>
      <c r="S160">
        <f t="shared" ca="1" si="302"/>
        <v>0</v>
      </c>
      <c r="T160">
        <f t="shared" ca="1" si="302"/>
        <v>0</v>
      </c>
      <c r="U160">
        <f t="shared" ca="1" si="302"/>
        <v>0</v>
      </c>
      <c r="V160">
        <f t="shared" ca="1" si="302"/>
        <v>0</v>
      </c>
      <c r="W160">
        <f t="shared" ca="1" si="302"/>
        <v>0</v>
      </c>
      <c r="X160">
        <f t="shared" ca="1" si="302"/>
        <v>1</v>
      </c>
      <c r="Y160">
        <f t="shared" ca="1" si="302"/>
        <v>0</v>
      </c>
      <c r="Z160">
        <f t="shared" ca="1" si="302"/>
        <v>0</v>
      </c>
      <c r="AA160">
        <f t="shared" ca="1" si="302"/>
        <v>0</v>
      </c>
      <c r="AB160">
        <f t="shared" ca="1" si="302"/>
        <v>0</v>
      </c>
      <c r="AC160">
        <f t="shared" ca="1" si="302"/>
        <v>1</v>
      </c>
      <c r="AD160">
        <f t="shared" ca="1" si="302"/>
        <v>0</v>
      </c>
      <c r="AE160">
        <f t="shared" ca="1" si="302"/>
        <v>0</v>
      </c>
      <c r="AF160">
        <f t="shared" ca="1" si="302"/>
        <v>0</v>
      </c>
      <c r="AG160">
        <f t="shared" ca="1" si="302"/>
        <v>0</v>
      </c>
      <c r="AH160">
        <f t="shared" ca="1" si="302"/>
        <v>0</v>
      </c>
      <c r="AI160">
        <f t="shared" ca="1" si="302"/>
        <v>0</v>
      </c>
      <c r="AJ160">
        <f t="shared" ca="1" si="302"/>
        <v>0</v>
      </c>
      <c r="AK160">
        <f t="shared" ca="1" si="302"/>
        <v>0</v>
      </c>
      <c r="AL160">
        <f t="shared" ca="1" si="302"/>
        <v>0</v>
      </c>
      <c r="AM160">
        <f t="shared" ca="1" si="302"/>
        <v>0</v>
      </c>
      <c r="AN160">
        <f t="shared" ca="1" si="302"/>
        <v>0</v>
      </c>
      <c r="AO160">
        <f t="shared" ca="1" si="302"/>
        <v>0</v>
      </c>
      <c r="AP160">
        <f t="shared" ca="1" si="302"/>
        <v>0</v>
      </c>
      <c r="AQ160">
        <f t="shared" ca="1" si="302"/>
        <v>0</v>
      </c>
      <c r="AR160">
        <f t="shared" ca="1" si="302"/>
        <v>0</v>
      </c>
      <c r="AS160">
        <f t="shared" ca="1" si="302"/>
        <v>0</v>
      </c>
      <c r="AT160">
        <f t="shared" ca="1" si="302"/>
        <v>0</v>
      </c>
      <c r="AU160">
        <f t="shared" ca="1" si="302"/>
        <v>0</v>
      </c>
      <c r="AV160">
        <f t="shared" ca="1" si="302"/>
        <v>0</v>
      </c>
      <c r="AW160">
        <f t="shared" ca="1" si="302"/>
        <v>0</v>
      </c>
      <c r="AX160">
        <f t="shared" ca="1" si="302"/>
        <v>0</v>
      </c>
      <c r="AY160">
        <f t="shared" ca="1" si="302"/>
        <v>0</v>
      </c>
      <c r="AZ160">
        <f t="shared" ca="1" si="302"/>
        <v>0</v>
      </c>
      <c r="BA160">
        <f t="shared" ca="1" si="302"/>
        <v>0</v>
      </c>
      <c r="BB160">
        <f t="shared" ca="1" si="302"/>
        <v>0</v>
      </c>
      <c r="BC160">
        <f t="shared" ca="1" si="302"/>
        <v>0</v>
      </c>
      <c r="BD160">
        <f t="shared" ca="1" si="302"/>
        <v>0</v>
      </c>
      <c r="BE160">
        <f t="shared" ca="1" si="302"/>
        <v>0</v>
      </c>
      <c r="BF160">
        <f t="shared" ca="1" si="302"/>
        <v>1</v>
      </c>
      <c r="BG160">
        <f t="shared" ca="1" si="302"/>
        <v>0</v>
      </c>
      <c r="BH160">
        <f t="shared" ca="1" si="302"/>
        <v>0</v>
      </c>
      <c r="BI160">
        <f t="shared" ca="1" si="302"/>
        <v>0</v>
      </c>
      <c r="BJ160">
        <f t="shared" ca="1" si="302"/>
        <v>0</v>
      </c>
      <c r="BK160">
        <f t="shared" ca="1" si="302"/>
        <v>0</v>
      </c>
      <c r="BL160">
        <f t="shared" ca="1" si="302"/>
        <v>0</v>
      </c>
      <c r="BM160">
        <f t="shared" ca="1" si="302"/>
        <v>0</v>
      </c>
      <c r="BN160">
        <f t="shared" ca="1" si="302"/>
        <v>0</v>
      </c>
      <c r="BO160">
        <f t="shared" ca="1" si="302"/>
        <v>0</v>
      </c>
      <c r="BP160">
        <f t="shared" ca="1" si="302"/>
        <v>1</v>
      </c>
      <c r="BQ160">
        <f t="shared" ref="BQ160:CH160" ca="1" si="303">IFERROR(MIN(RANDBETWEEN(0,BQ145-SUM(BQ148:BQ159)),ROUNDUP(BQ145*2/$C$144,0)),0)</f>
        <v>0</v>
      </c>
      <c r="BR160">
        <f t="shared" ca="1" si="303"/>
        <v>0</v>
      </c>
      <c r="BS160">
        <f t="shared" ca="1" si="303"/>
        <v>0</v>
      </c>
      <c r="BT160">
        <f t="shared" ca="1" si="303"/>
        <v>0</v>
      </c>
      <c r="BU160">
        <f t="shared" ca="1" si="303"/>
        <v>4</v>
      </c>
      <c r="BV160">
        <f t="shared" ca="1" si="303"/>
        <v>0</v>
      </c>
      <c r="BW160">
        <f t="shared" ca="1" si="303"/>
        <v>0</v>
      </c>
      <c r="BX160">
        <f t="shared" ca="1" si="303"/>
        <v>4</v>
      </c>
      <c r="BY160">
        <f t="shared" ca="1" si="303"/>
        <v>0</v>
      </c>
      <c r="BZ160">
        <f t="shared" ca="1" si="303"/>
        <v>0</v>
      </c>
      <c r="CA160">
        <f t="shared" ca="1" si="303"/>
        <v>0</v>
      </c>
      <c r="CB160">
        <f t="shared" ca="1" si="303"/>
        <v>0</v>
      </c>
      <c r="CC160">
        <f t="shared" ca="1" si="303"/>
        <v>1</v>
      </c>
      <c r="CD160">
        <f t="shared" ca="1" si="303"/>
        <v>0</v>
      </c>
      <c r="CE160">
        <f t="shared" ca="1" si="303"/>
        <v>0</v>
      </c>
      <c r="CF160">
        <f t="shared" ca="1" si="303"/>
        <v>0</v>
      </c>
      <c r="CG160">
        <f t="shared" ca="1" si="303"/>
        <v>9</v>
      </c>
      <c r="CH160">
        <f t="shared" ca="1" si="303"/>
        <v>0</v>
      </c>
    </row>
  </sheetData>
  <mergeCells count="12">
    <mergeCell ref="D52:I52"/>
    <mergeCell ref="D7:I7"/>
    <mergeCell ref="D14:I14"/>
    <mergeCell ref="D22:I22"/>
    <mergeCell ref="D31:I31"/>
    <mergeCell ref="D41:I41"/>
    <mergeCell ref="D93:I93"/>
    <mergeCell ref="D109:I109"/>
    <mergeCell ref="D126:I126"/>
    <mergeCell ref="D144:I144"/>
    <mergeCell ref="D64:I64"/>
    <mergeCell ref="D78:I78"/>
  </mergeCells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2:CH160"/>
  <sheetViews>
    <sheetView topLeftCell="A76" workbookViewId="0">
      <selection activeCell="A93" sqref="A93:XFD160"/>
    </sheetView>
  </sheetViews>
  <sheetFormatPr baseColWidth="10" defaultRowHeight="15" x14ac:dyDescent="0.25"/>
  <cols>
    <col min="1" max="1" width="11.5703125" style="3"/>
    <col min="2" max="2" width="2.7109375" style="4" customWidth="1"/>
    <col min="3" max="3" width="2.7109375" style="5" customWidth="1"/>
    <col min="4" max="4" width="11.85546875" bestFit="1" customWidth="1"/>
    <col min="38" max="38" width="11.85546875" bestFit="1" customWidth="1"/>
  </cols>
  <sheetData>
    <row r="2" spans="1:83" x14ac:dyDescent="0.25">
      <c r="D2" s="2" t="s">
        <v>78</v>
      </c>
      <c r="E2" s="2"/>
      <c r="F2" s="2"/>
      <c r="G2" s="2"/>
    </row>
    <row r="3" spans="1:83" x14ac:dyDescent="0.25">
      <c r="D3" s="3">
        <v>1</v>
      </c>
      <c r="E3" s="3">
        <v>2</v>
      </c>
      <c r="F3" s="3">
        <v>3</v>
      </c>
      <c r="G3" s="3">
        <v>4</v>
      </c>
      <c r="H3" s="3">
        <v>5</v>
      </c>
      <c r="I3" s="3">
        <v>6</v>
      </c>
      <c r="J3" s="3">
        <v>7</v>
      </c>
      <c r="K3" s="3">
        <v>8</v>
      </c>
      <c r="L3" s="3">
        <v>9</v>
      </c>
      <c r="M3" s="3">
        <v>10</v>
      </c>
      <c r="N3" s="3">
        <v>11</v>
      </c>
      <c r="O3" s="3">
        <v>12</v>
      </c>
      <c r="P3" s="3">
        <v>13</v>
      </c>
      <c r="Q3" s="3">
        <v>14</v>
      </c>
      <c r="R3" s="3">
        <v>15</v>
      </c>
      <c r="S3" s="3">
        <v>16</v>
      </c>
      <c r="T3" s="3">
        <v>17</v>
      </c>
      <c r="U3" s="3">
        <v>18</v>
      </c>
      <c r="V3" s="3">
        <v>19</v>
      </c>
      <c r="W3" s="3">
        <v>20</v>
      </c>
      <c r="X3" s="3">
        <v>21</v>
      </c>
      <c r="Y3" s="3">
        <v>22</v>
      </c>
      <c r="Z3" s="3">
        <v>23</v>
      </c>
      <c r="AA3" s="3">
        <v>24</v>
      </c>
      <c r="AB3" s="3">
        <v>25</v>
      </c>
      <c r="AC3" s="3">
        <v>26</v>
      </c>
      <c r="AD3" s="3">
        <v>27</v>
      </c>
      <c r="AE3" s="3">
        <v>28</v>
      </c>
      <c r="AF3" s="3">
        <v>29</v>
      </c>
      <c r="AG3" s="3">
        <v>30</v>
      </c>
      <c r="AH3" s="3">
        <v>31</v>
      </c>
      <c r="AI3" s="3">
        <v>32</v>
      </c>
      <c r="AJ3" s="3">
        <v>33</v>
      </c>
      <c r="AK3" s="3">
        <v>34</v>
      </c>
      <c r="AL3" s="3">
        <v>35</v>
      </c>
      <c r="AM3" s="3">
        <v>36</v>
      </c>
      <c r="AN3" s="3">
        <v>37</v>
      </c>
      <c r="AO3" s="3">
        <v>38</v>
      </c>
      <c r="AP3" s="3">
        <v>39</v>
      </c>
      <c r="AQ3" s="3">
        <v>40</v>
      </c>
      <c r="AR3" s="3">
        <v>41</v>
      </c>
      <c r="AS3" s="3">
        <v>42</v>
      </c>
      <c r="AT3" s="3">
        <v>43</v>
      </c>
      <c r="AU3" s="3">
        <v>44</v>
      </c>
      <c r="AV3" s="3">
        <v>45</v>
      </c>
      <c r="AW3" s="3">
        <v>46</v>
      </c>
      <c r="AX3" s="3">
        <v>47</v>
      </c>
      <c r="AY3" s="3">
        <v>48</v>
      </c>
      <c r="AZ3" s="3">
        <v>49</v>
      </c>
      <c r="BA3" s="3">
        <v>50</v>
      </c>
      <c r="BB3" s="3">
        <v>51</v>
      </c>
      <c r="BC3" s="3">
        <v>52</v>
      </c>
      <c r="BD3" s="3">
        <v>53</v>
      </c>
      <c r="BE3" s="3">
        <v>54</v>
      </c>
      <c r="BF3" s="3">
        <v>55</v>
      </c>
      <c r="BG3" s="3">
        <v>56</v>
      </c>
      <c r="BH3" s="3">
        <v>57</v>
      </c>
      <c r="BI3" s="3">
        <v>58</v>
      </c>
      <c r="BJ3" s="3">
        <v>59</v>
      </c>
      <c r="BK3" s="3">
        <v>60</v>
      </c>
      <c r="BL3" s="3">
        <v>61</v>
      </c>
      <c r="BM3" s="3">
        <v>62</v>
      </c>
      <c r="BN3" s="3">
        <v>63</v>
      </c>
      <c r="BO3" s="3">
        <v>64</v>
      </c>
      <c r="BP3" s="3">
        <v>65</v>
      </c>
      <c r="BQ3" s="3">
        <v>66</v>
      </c>
      <c r="BR3" s="3">
        <v>67</v>
      </c>
      <c r="BS3" s="3">
        <v>68</v>
      </c>
      <c r="BT3" s="3">
        <v>69</v>
      </c>
      <c r="BU3" s="3">
        <v>70</v>
      </c>
      <c r="BV3" s="3">
        <v>71</v>
      </c>
      <c r="BW3" s="3">
        <v>72</v>
      </c>
      <c r="BX3" s="3">
        <v>73</v>
      </c>
      <c r="BY3" s="3">
        <v>74</v>
      </c>
      <c r="BZ3" s="3">
        <v>75</v>
      </c>
      <c r="CA3" s="3">
        <v>76</v>
      </c>
      <c r="CB3" s="3">
        <v>77</v>
      </c>
      <c r="CC3" s="3">
        <v>78</v>
      </c>
      <c r="CD3" s="3">
        <v>79</v>
      </c>
      <c r="CE3" s="3">
        <v>80</v>
      </c>
    </row>
    <row r="4" spans="1:83" x14ac:dyDescent="0.25">
      <c r="A4" s="3">
        <f ca="1">VLOOKUP(SMALL(B4:B5,1),B4:C5,2,0)</f>
        <v>1</v>
      </c>
      <c r="B4" s="4">
        <f ca="1">RANDBETWEEN(0,100000)</f>
        <v>47039</v>
      </c>
      <c r="C4" s="5">
        <v>1</v>
      </c>
      <c r="D4">
        <f ca="1">RANDBETWEEN(0,D3)</f>
        <v>1</v>
      </c>
      <c r="E4">
        <f t="shared" ref="E4:AL4" ca="1" si="0">RANDBETWEEN(0,E3)</f>
        <v>0</v>
      </c>
      <c r="F4">
        <f t="shared" ca="1" si="0"/>
        <v>1</v>
      </c>
      <c r="G4">
        <f t="shared" ca="1" si="0"/>
        <v>4</v>
      </c>
      <c r="H4">
        <f t="shared" ca="1" si="0"/>
        <v>4</v>
      </c>
      <c r="I4">
        <f t="shared" ca="1" si="0"/>
        <v>3</v>
      </c>
      <c r="J4">
        <f t="shared" ca="1" si="0"/>
        <v>7</v>
      </c>
      <c r="K4">
        <f t="shared" ca="1" si="0"/>
        <v>2</v>
      </c>
      <c r="L4">
        <f t="shared" ca="1" si="0"/>
        <v>1</v>
      </c>
      <c r="M4">
        <f t="shared" ca="1" si="0"/>
        <v>9</v>
      </c>
      <c r="N4">
        <f t="shared" ca="1" si="0"/>
        <v>3</v>
      </c>
      <c r="O4">
        <f t="shared" ca="1" si="0"/>
        <v>9</v>
      </c>
      <c r="P4">
        <f t="shared" ca="1" si="0"/>
        <v>3</v>
      </c>
      <c r="Q4">
        <f t="shared" ca="1" si="0"/>
        <v>3</v>
      </c>
      <c r="R4">
        <f t="shared" ca="1" si="0"/>
        <v>14</v>
      </c>
      <c r="S4">
        <f t="shared" ca="1" si="0"/>
        <v>4</v>
      </c>
      <c r="T4">
        <f t="shared" ca="1" si="0"/>
        <v>11</v>
      </c>
      <c r="U4">
        <f t="shared" ca="1" si="0"/>
        <v>12</v>
      </c>
      <c r="V4">
        <f t="shared" ca="1" si="0"/>
        <v>14</v>
      </c>
      <c r="W4">
        <f t="shared" ca="1" si="0"/>
        <v>16</v>
      </c>
      <c r="X4">
        <f t="shared" ca="1" si="0"/>
        <v>8</v>
      </c>
      <c r="Y4">
        <f t="shared" ca="1" si="0"/>
        <v>17</v>
      </c>
      <c r="Z4">
        <f t="shared" ca="1" si="0"/>
        <v>10</v>
      </c>
      <c r="AA4">
        <f t="shared" ca="1" si="0"/>
        <v>3</v>
      </c>
      <c r="AB4">
        <f t="shared" ca="1" si="0"/>
        <v>11</v>
      </c>
      <c r="AC4">
        <f t="shared" ca="1" si="0"/>
        <v>26</v>
      </c>
      <c r="AD4">
        <f t="shared" ca="1" si="0"/>
        <v>26</v>
      </c>
      <c r="AE4">
        <f t="shared" ca="1" si="0"/>
        <v>25</v>
      </c>
      <c r="AF4">
        <f t="shared" ca="1" si="0"/>
        <v>24</v>
      </c>
      <c r="AG4">
        <f t="shared" ca="1" si="0"/>
        <v>7</v>
      </c>
      <c r="AH4">
        <f t="shared" ca="1" si="0"/>
        <v>5</v>
      </c>
      <c r="AI4">
        <f t="shared" ca="1" si="0"/>
        <v>20</v>
      </c>
      <c r="AJ4">
        <f t="shared" ca="1" si="0"/>
        <v>27</v>
      </c>
      <c r="AK4">
        <f t="shared" ca="1" si="0"/>
        <v>33</v>
      </c>
      <c r="AL4">
        <f t="shared" ca="1" si="0"/>
        <v>3</v>
      </c>
      <c r="AM4">
        <f t="shared" ref="AM4:CE4" ca="1" si="1">RANDBETWEEN(0,AM3)</f>
        <v>14</v>
      </c>
      <c r="AN4">
        <f t="shared" ca="1" si="1"/>
        <v>18</v>
      </c>
      <c r="AO4">
        <f t="shared" ca="1" si="1"/>
        <v>24</v>
      </c>
      <c r="AP4">
        <f t="shared" ca="1" si="1"/>
        <v>28</v>
      </c>
      <c r="AQ4">
        <f t="shared" ca="1" si="1"/>
        <v>37</v>
      </c>
      <c r="AR4">
        <f t="shared" ca="1" si="1"/>
        <v>35</v>
      </c>
      <c r="AS4">
        <f t="shared" ca="1" si="1"/>
        <v>4</v>
      </c>
      <c r="AT4">
        <f t="shared" ca="1" si="1"/>
        <v>37</v>
      </c>
      <c r="AU4">
        <f t="shared" ca="1" si="1"/>
        <v>39</v>
      </c>
      <c r="AV4">
        <f t="shared" ca="1" si="1"/>
        <v>4</v>
      </c>
      <c r="AW4">
        <f t="shared" ca="1" si="1"/>
        <v>44</v>
      </c>
      <c r="AX4">
        <f t="shared" ca="1" si="1"/>
        <v>13</v>
      </c>
      <c r="AY4">
        <f t="shared" ca="1" si="1"/>
        <v>23</v>
      </c>
      <c r="AZ4">
        <f t="shared" ca="1" si="1"/>
        <v>23</v>
      </c>
      <c r="BA4">
        <f t="shared" ca="1" si="1"/>
        <v>21</v>
      </c>
      <c r="BB4">
        <f t="shared" ca="1" si="1"/>
        <v>38</v>
      </c>
      <c r="BC4">
        <f t="shared" ca="1" si="1"/>
        <v>5</v>
      </c>
      <c r="BD4">
        <f t="shared" ca="1" si="1"/>
        <v>7</v>
      </c>
      <c r="BE4">
        <f t="shared" ca="1" si="1"/>
        <v>24</v>
      </c>
      <c r="BF4">
        <f t="shared" ca="1" si="1"/>
        <v>47</v>
      </c>
      <c r="BG4">
        <f t="shared" ca="1" si="1"/>
        <v>35</v>
      </c>
      <c r="BH4">
        <f t="shared" ca="1" si="1"/>
        <v>44</v>
      </c>
      <c r="BI4">
        <f t="shared" ca="1" si="1"/>
        <v>6</v>
      </c>
      <c r="BJ4">
        <f t="shared" ca="1" si="1"/>
        <v>29</v>
      </c>
      <c r="BK4">
        <f t="shared" ca="1" si="1"/>
        <v>8</v>
      </c>
      <c r="BL4">
        <f t="shared" ca="1" si="1"/>
        <v>14</v>
      </c>
      <c r="BM4">
        <f t="shared" ca="1" si="1"/>
        <v>5</v>
      </c>
      <c r="BN4">
        <f t="shared" ca="1" si="1"/>
        <v>41</v>
      </c>
      <c r="BO4">
        <f t="shared" ca="1" si="1"/>
        <v>13</v>
      </c>
      <c r="BP4">
        <f t="shared" ca="1" si="1"/>
        <v>56</v>
      </c>
      <c r="BQ4">
        <f t="shared" ca="1" si="1"/>
        <v>48</v>
      </c>
      <c r="BR4">
        <f t="shared" ca="1" si="1"/>
        <v>0</v>
      </c>
      <c r="BS4">
        <f t="shared" ca="1" si="1"/>
        <v>60</v>
      </c>
      <c r="BT4">
        <f t="shared" ca="1" si="1"/>
        <v>20</v>
      </c>
      <c r="BU4">
        <f t="shared" ca="1" si="1"/>
        <v>3</v>
      </c>
      <c r="BV4">
        <f t="shared" ca="1" si="1"/>
        <v>69</v>
      </c>
      <c r="BW4">
        <f t="shared" ca="1" si="1"/>
        <v>59</v>
      </c>
      <c r="BX4">
        <f t="shared" ca="1" si="1"/>
        <v>57</v>
      </c>
      <c r="BY4">
        <f t="shared" ca="1" si="1"/>
        <v>56</v>
      </c>
      <c r="BZ4">
        <f t="shared" ca="1" si="1"/>
        <v>20</v>
      </c>
      <c r="CA4">
        <f t="shared" ca="1" si="1"/>
        <v>58</v>
      </c>
      <c r="CB4">
        <f t="shared" ca="1" si="1"/>
        <v>8</v>
      </c>
      <c r="CC4">
        <f t="shared" ca="1" si="1"/>
        <v>41</v>
      </c>
      <c r="CD4">
        <f t="shared" ca="1" si="1"/>
        <v>28</v>
      </c>
      <c r="CE4">
        <f t="shared" ca="1" si="1"/>
        <v>70</v>
      </c>
    </row>
    <row r="5" spans="1:83" x14ac:dyDescent="0.25">
      <c r="A5" s="3">
        <f ca="1">VLOOKUP(SMALL(B4:B5,2),B4:C5,2,0)</f>
        <v>2</v>
      </c>
      <c r="B5" s="4">
        <f ca="1">RANDBETWEEN(0,100000)</f>
        <v>92581</v>
      </c>
      <c r="C5" s="5">
        <v>2</v>
      </c>
      <c r="D5">
        <f ca="1">D3-D4</f>
        <v>0</v>
      </c>
      <c r="E5">
        <f t="shared" ref="E5:AL5" ca="1" si="2">E3-E4</f>
        <v>2</v>
      </c>
      <c r="F5">
        <f t="shared" ca="1" si="2"/>
        <v>2</v>
      </c>
      <c r="G5">
        <f t="shared" ca="1" si="2"/>
        <v>0</v>
      </c>
      <c r="H5">
        <f t="shared" ca="1" si="2"/>
        <v>1</v>
      </c>
      <c r="I5">
        <f t="shared" ca="1" si="2"/>
        <v>3</v>
      </c>
      <c r="J5">
        <f t="shared" ca="1" si="2"/>
        <v>0</v>
      </c>
      <c r="K5">
        <f t="shared" ca="1" si="2"/>
        <v>6</v>
      </c>
      <c r="L5">
        <f t="shared" ca="1" si="2"/>
        <v>8</v>
      </c>
      <c r="M5">
        <f t="shared" ca="1" si="2"/>
        <v>1</v>
      </c>
      <c r="N5">
        <f t="shared" ca="1" si="2"/>
        <v>8</v>
      </c>
      <c r="O5">
        <f t="shared" ca="1" si="2"/>
        <v>3</v>
      </c>
      <c r="P5">
        <f t="shared" ca="1" si="2"/>
        <v>10</v>
      </c>
      <c r="Q5">
        <f t="shared" ca="1" si="2"/>
        <v>11</v>
      </c>
      <c r="R5">
        <f t="shared" ca="1" si="2"/>
        <v>1</v>
      </c>
      <c r="S5">
        <f t="shared" ca="1" si="2"/>
        <v>12</v>
      </c>
      <c r="T5">
        <f t="shared" ca="1" si="2"/>
        <v>6</v>
      </c>
      <c r="U5">
        <f t="shared" ca="1" si="2"/>
        <v>6</v>
      </c>
      <c r="V5">
        <f t="shared" ca="1" si="2"/>
        <v>5</v>
      </c>
      <c r="W5">
        <f t="shared" ca="1" si="2"/>
        <v>4</v>
      </c>
      <c r="X5">
        <f t="shared" ca="1" si="2"/>
        <v>13</v>
      </c>
      <c r="Y5">
        <f t="shared" ca="1" si="2"/>
        <v>5</v>
      </c>
      <c r="Z5">
        <f t="shared" ca="1" si="2"/>
        <v>13</v>
      </c>
      <c r="AA5">
        <f t="shared" ca="1" si="2"/>
        <v>21</v>
      </c>
      <c r="AB5">
        <f t="shared" ca="1" si="2"/>
        <v>14</v>
      </c>
      <c r="AC5">
        <f t="shared" ca="1" si="2"/>
        <v>0</v>
      </c>
      <c r="AD5">
        <f t="shared" ca="1" si="2"/>
        <v>1</v>
      </c>
      <c r="AE5">
        <f t="shared" ca="1" si="2"/>
        <v>3</v>
      </c>
      <c r="AF5">
        <f t="shared" ca="1" si="2"/>
        <v>5</v>
      </c>
      <c r="AG5">
        <f t="shared" ca="1" si="2"/>
        <v>23</v>
      </c>
      <c r="AH5">
        <f t="shared" ca="1" si="2"/>
        <v>26</v>
      </c>
      <c r="AI5">
        <f t="shared" ca="1" si="2"/>
        <v>12</v>
      </c>
      <c r="AJ5">
        <f t="shared" ca="1" si="2"/>
        <v>6</v>
      </c>
      <c r="AK5">
        <f t="shared" ca="1" si="2"/>
        <v>1</v>
      </c>
      <c r="AL5">
        <f t="shared" ca="1" si="2"/>
        <v>32</v>
      </c>
      <c r="AM5">
        <f t="shared" ref="AM5:CE5" ca="1" si="3">AM3-AM4</f>
        <v>22</v>
      </c>
      <c r="AN5">
        <f t="shared" ca="1" si="3"/>
        <v>19</v>
      </c>
      <c r="AO5">
        <f t="shared" ca="1" si="3"/>
        <v>14</v>
      </c>
      <c r="AP5">
        <f t="shared" ca="1" si="3"/>
        <v>11</v>
      </c>
      <c r="AQ5">
        <f t="shared" ca="1" si="3"/>
        <v>3</v>
      </c>
      <c r="AR5">
        <f t="shared" ca="1" si="3"/>
        <v>6</v>
      </c>
      <c r="AS5">
        <f t="shared" ca="1" si="3"/>
        <v>38</v>
      </c>
      <c r="AT5">
        <f t="shared" ca="1" si="3"/>
        <v>6</v>
      </c>
      <c r="AU5">
        <f t="shared" ca="1" si="3"/>
        <v>5</v>
      </c>
      <c r="AV5">
        <f t="shared" ca="1" si="3"/>
        <v>41</v>
      </c>
      <c r="AW5">
        <f t="shared" ca="1" si="3"/>
        <v>2</v>
      </c>
      <c r="AX5">
        <f t="shared" ca="1" si="3"/>
        <v>34</v>
      </c>
      <c r="AY5">
        <f t="shared" ca="1" si="3"/>
        <v>25</v>
      </c>
      <c r="AZ5">
        <f t="shared" ca="1" si="3"/>
        <v>26</v>
      </c>
      <c r="BA5">
        <f t="shared" ca="1" si="3"/>
        <v>29</v>
      </c>
      <c r="BB5">
        <f t="shared" ca="1" si="3"/>
        <v>13</v>
      </c>
      <c r="BC5">
        <f t="shared" ca="1" si="3"/>
        <v>47</v>
      </c>
      <c r="BD5">
        <f t="shared" ca="1" si="3"/>
        <v>46</v>
      </c>
      <c r="BE5">
        <f t="shared" ca="1" si="3"/>
        <v>30</v>
      </c>
      <c r="BF5">
        <f t="shared" ca="1" si="3"/>
        <v>8</v>
      </c>
      <c r="BG5">
        <f t="shared" ca="1" si="3"/>
        <v>21</v>
      </c>
      <c r="BH5">
        <f t="shared" ca="1" si="3"/>
        <v>13</v>
      </c>
      <c r="BI5">
        <f t="shared" ca="1" si="3"/>
        <v>52</v>
      </c>
      <c r="BJ5">
        <f t="shared" ca="1" si="3"/>
        <v>30</v>
      </c>
      <c r="BK5">
        <f t="shared" ca="1" si="3"/>
        <v>52</v>
      </c>
      <c r="BL5">
        <f t="shared" ca="1" si="3"/>
        <v>47</v>
      </c>
      <c r="BM5">
        <f t="shared" ca="1" si="3"/>
        <v>57</v>
      </c>
      <c r="BN5">
        <f t="shared" ca="1" si="3"/>
        <v>22</v>
      </c>
      <c r="BO5">
        <f t="shared" ca="1" si="3"/>
        <v>51</v>
      </c>
      <c r="BP5">
        <f t="shared" ca="1" si="3"/>
        <v>9</v>
      </c>
      <c r="BQ5">
        <f t="shared" ca="1" si="3"/>
        <v>18</v>
      </c>
      <c r="BR5">
        <f t="shared" ca="1" si="3"/>
        <v>67</v>
      </c>
      <c r="BS5">
        <f t="shared" ca="1" si="3"/>
        <v>8</v>
      </c>
      <c r="BT5">
        <f t="shared" ca="1" si="3"/>
        <v>49</v>
      </c>
      <c r="BU5">
        <f t="shared" ca="1" si="3"/>
        <v>67</v>
      </c>
      <c r="BV5">
        <f t="shared" ca="1" si="3"/>
        <v>2</v>
      </c>
      <c r="BW5">
        <f t="shared" ca="1" si="3"/>
        <v>13</v>
      </c>
      <c r="BX5">
        <f t="shared" ca="1" si="3"/>
        <v>16</v>
      </c>
      <c r="BY5">
        <f t="shared" ca="1" si="3"/>
        <v>18</v>
      </c>
      <c r="BZ5">
        <f t="shared" ca="1" si="3"/>
        <v>55</v>
      </c>
      <c r="CA5">
        <f t="shared" ca="1" si="3"/>
        <v>18</v>
      </c>
      <c r="CB5">
        <f t="shared" ca="1" si="3"/>
        <v>69</v>
      </c>
      <c r="CC5">
        <f t="shared" ca="1" si="3"/>
        <v>37</v>
      </c>
      <c r="CD5">
        <f t="shared" ca="1" si="3"/>
        <v>51</v>
      </c>
      <c r="CE5">
        <f t="shared" ca="1" si="3"/>
        <v>10</v>
      </c>
    </row>
    <row r="7" spans="1:83" x14ac:dyDescent="0.25">
      <c r="C7" s="4">
        <v>3</v>
      </c>
      <c r="D7" s="197" t="s">
        <v>77</v>
      </c>
      <c r="E7" s="197"/>
      <c r="F7" s="197"/>
      <c r="G7" s="197"/>
      <c r="H7" s="197"/>
      <c r="I7" s="197"/>
    </row>
    <row r="8" spans="1:83" x14ac:dyDescent="0.25">
      <c r="D8" s="3">
        <v>1</v>
      </c>
      <c r="E8" s="3">
        <v>2</v>
      </c>
      <c r="F8" s="3">
        <v>3</v>
      </c>
      <c r="G8" s="3">
        <v>4</v>
      </c>
      <c r="H8" s="3">
        <v>5</v>
      </c>
      <c r="I8" s="3">
        <v>6</v>
      </c>
      <c r="J8" s="3">
        <v>7</v>
      </c>
      <c r="K8" s="3">
        <v>8</v>
      </c>
      <c r="L8" s="3">
        <v>9</v>
      </c>
      <c r="M8" s="3">
        <v>10</v>
      </c>
      <c r="N8" s="3">
        <v>11</v>
      </c>
      <c r="O8" s="3">
        <v>12</v>
      </c>
      <c r="P8" s="3">
        <v>13</v>
      </c>
      <c r="Q8" s="3">
        <v>14</v>
      </c>
      <c r="R8" s="3">
        <v>15</v>
      </c>
      <c r="S8" s="3">
        <v>16</v>
      </c>
      <c r="T8" s="3">
        <v>17</v>
      </c>
      <c r="U8" s="3">
        <v>18</v>
      </c>
      <c r="V8" s="3">
        <v>19</v>
      </c>
      <c r="W8" s="3">
        <v>20</v>
      </c>
      <c r="X8" s="3">
        <v>21</v>
      </c>
      <c r="Y8" s="3">
        <v>22</v>
      </c>
      <c r="Z8" s="3">
        <v>23</v>
      </c>
      <c r="AA8" s="3">
        <v>24</v>
      </c>
      <c r="AB8" s="3">
        <v>25</v>
      </c>
      <c r="AC8" s="3">
        <v>26</v>
      </c>
      <c r="AD8" s="3">
        <v>27</v>
      </c>
      <c r="AE8" s="3">
        <v>28</v>
      </c>
      <c r="AF8" s="3">
        <v>29</v>
      </c>
      <c r="AG8" s="3">
        <v>30</v>
      </c>
      <c r="AH8" s="3">
        <v>31</v>
      </c>
      <c r="AI8" s="3">
        <v>32</v>
      </c>
      <c r="AJ8" s="3">
        <v>33</v>
      </c>
      <c r="AK8" s="3">
        <v>34</v>
      </c>
      <c r="AL8" s="3">
        <v>35</v>
      </c>
      <c r="AM8" s="3">
        <v>36</v>
      </c>
      <c r="AN8" s="3">
        <v>37</v>
      </c>
      <c r="AO8" s="3">
        <v>38</v>
      </c>
      <c r="AP8" s="3">
        <v>39</v>
      </c>
      <c r="AQ8" s="3">
        <v>40</v>
      </c>
      <c r="AR8" s="3">
        <v>41</v>
      </c>
      <c r="AS8" s="3">
        <v>42</v>
      </c>
      <c r="AT8" s="3">
        <v>43</v>
      </c>
      <c r="AU8" s="3">
        <v>44</v>
      </c>
      <c r="AV8" s="3">
        <v>45</v>
      </c>
      <c r="AW8" s="3">
        <v>46</v>
      </c>
      <c r="AX8" s="3">
        <v>47</v>
      </c>
      <c r="AY8" s="3">
        <v>48</v>
      </c>
      <c r="AZ8" s="3">
        <v>49</v>
      </c>
      <c r="BA8" s="3">
        <v>50</v>
      </c>
      <c r="BB8" s="3">
        <v>51</v>
      </c>
      <c r="BC8" s="3">
        <v>52</v>
      </c>
      <c r="BD8" s="3">
        <v>53</v>
      </c>
      <c r="BE8" s="3">
        <v>54</v>
      </c>
      <c r="BF8" s="3">
        <v>55</v>
      </c>
      <c r="BG8" s="3">
        <v>56</v>
      </c>
      <c r="BH8" s="3">
        <v>57</v>
      </c>
      <c r="BI8" s="3">
        <v>58</v>
      </c>
      <c r="BJ8" s="3">
        <v>59</v>
      </c>
      <c r="BK8" s="3">
        <v>60</v>
      </c>
      <c r="BL8" s="3">
        <v>61</v>
      </c>
      <c r="BM8" s="3">
        <v>62</v>
      </c>
      <c r="BN8" s="3">
        <v>63</v>
      </c>
      <c r="BO8" s="3">
        <v>64</v>
      </c>
      <c r="BP8" s="3">
        <v>65</v>
      </c>
      <c r="BQ8" s="3">
        <v>66</v>
      </c>
      <c r="BR8" s="3">
        <v>67</v>
      </c>
      <c r="BS8" s="3">
        <v>68</v>
      </c>
      <c r="BT8" s="3">
        <v>69</v>
      </c>
      <c r="BU8" s="3">
        <v>70</v>
      </c>
      <c r="BV8" s="3">
        <v>71</v>
      </c>
      <c r="BW8" s="3">
        <v>72</v>
      </c>
      <c r="BX8" s="3">
        <v>73</v>
      </c>
      <c r="BY8" s="3">
        <v>74</v>
      </c>
      <c r="BZ8" s="3">
        <v>75</v>
      </c>
      <c r="CA8" s="3">
        <v>76</v>
      </c>
      <c r="CB8" s="3">
        <v>77</v>
      </c>
      <c r="CC8" s="3">
        <v>78</v>
      </c>
      <c r="CD8" s="3">
        <v>79</v>
      </c>
      <c r="CE8" s="3">
        <v>80</v>
      </c>
    </row>
    <row r="9" spans="1:83" x14ac:dyDescent="0.25">
      <c r="C9" s="4"/>
      <c r="D9" s="4">
        <v>1</v>
      </c>
      <c r="E9" s="4">
        <v>2</v>
      </c>
      <c r="F9" s="4">
        <f t="shared" ref="F9:AL9" si="4">ROUNDDOWN(F8*1/2,0)</f>
        <v>1</v>
      </c>
      <c r="G9" s="4">
        <f t="shared" si="4"/>
        <v>2</v>
      </c>
      <c r="H9" s="4">
        <f t="shared" si="4"/>
        <v>2</v>
      </c>
      <c r="I9" s="4">
        <f t="shared" si="4"/>
        <v>3</v>
      </c>
      <c r="J9" s="4">
        <f t="shared" si="4"/>
        <v>3</v>
      </c>
      <c r="K9" s="4">
        <f t="shared" si="4"/>
        <v>4</v>
      </c>
      <c r="L9" s="4">
        <f t="shared" si="4"/>
        <v>4</v>
      </c>
      <c r="M9" s="4">
        <f t="shared" si="4"/>
        <v>5</v>
      </c>
      <c r="N9" s="4">
        <f t="shared" si="4"/>
        <v>5</v>
      </c>
      <c r="O9" s="4">
        <f t="shared" si="4"/>
        <v>6</v>
      </c>
      <c r="P9" s="4">
        <f t="shared" si="4"/>
        <v>6</v>
      </c>
      <c r="Q9" s="4">
        <f t="shared" si="4"/>
        <v>7</v>
      </c>
      <c r="R9" s="4">
        <f t="shared" si="4"/>
        <v>7</v>
      </c>
      <c r="S9" s="4">
        <f t="shared" si="4"/>
        <v>8</v>
      </c>
      <c r="T9" s="4">
        <f t="shared" si="4"/>
        <v>8</v>
      </c>
      <c r="U9" s="4">
        <f t="shared" si="4"/>
        <v>9</v>
      </c>
      <c r="V9" s="4">
        <f t="shared" si="4"/>
        <v>9</v>
      </c>
      <c r="W9" s="4">
        <f t="shared" si="4"/>
        <v>10</v>
      </c>
      <c r="X9" s="4">
        <f t="shared" si="4"/>
        <v>10</v>
      </c>
      <c r="Y9" s="4">
        <f t="shared" si="4"/>
        <v>11</v>
      </c>
      <c r="Z9" s="4">
        <f t="shared" si="4"/>
        <v>11</v>
      </c>
      <c r="AA9" s="4">
        <f t="shared" si="4"/>
        <v>12</v>
      </c>
      <c r="AB9" s="4">
        <f t="shared" si="4"/>
        <v>12</v>
      </c>
      <c r="AC9" s="4">
        <f t="shared" si="4"/>
        <v>13</v>
      </c>
      <c r="AD9" s="4">
        <f t="shared" si="4"/>
        <v>13</v>
      </c>
      <c r="AE9" s="4">
        <f t="shared" si="4"/>
        <v>14</v>
      </c>
      <c r="AF9" s="4">
        <f t="shared" si="4"/>
        <v>14</v>
      </c>
      <c r="AG9" s="4">
        <f t="shared" si="4"/>
        <v>15</v>
      </c>
      <c r="AH9" s="4">
        <f t="shared" si="4"/>
        <v>15</v>
      </c>
      <c r="AI9" s="4">
        <f t="shared" si="4"/>
        <v>16</v>
      </c>
      <c r="AJ9" s="4">
        <f t="shared" si="4"/>
        <v>16</v>
      </c>
      <c r="AK9" s="4">
        <f t="shared" si="4"/>
        <v>17</v>
      </c>
      <c r="AL9" s="4">
        <f t="shared" si="4"/>
        <v>17</v>
      </c>
      <c r="AM9" s="4">
        <f t="shared" ref="AM9:CE9" si="5">ROUNDDOWN(AM8*1/2,0)</f>
        <v>18</v>
      </c>
      <c r="AN9" s="4">
        <f t="shared" si="5"/>
        <v>18</v>
      </c>
      <c r="AO9" s="4">
        <f t="shared" si="5"/>
        <v>19</v>
      </c>
      <c r="AP9" s="4">
        <f t="shared" si="5"/>
        <v>19</v>
      </c>
      <c r="AQ9" s="4">
        <f t="shared" si="5"/>
        <v>20</v>
      </c>
      <c r="AR9" s="4">
        <f t="shared" si="5"/>
        <v>20</v>
      </c>
      <c r="AS9" s="4">
        <f t="shared" si="5"/>
        <v>21</v>
      </c>
      <c r="AT9" s="4">
        <f t="shared" si="5"/>
        <v>21</v>
      </c>
      <c r="AU9" s="4">
        <f t="shared" si="5"/>
        <v>22</v>
      </c>
      <c r="AV9" s="4">
        <f t="shared" si="5"/>
        <v>22</v>
      </c>
      <c r="AW9" s="4">
        <f t="shared" si="5"/>
        <v>23</v>
      </c>
      <c r="AX9" s="4">
        <f t="shared" si="5"/>
        <v>23</v>
      </c>
      <c r="AY9" s="4">
        <f t="shared" si="5"/>
        <v>24</v>
      </c>
      <c r="AZ9" s="4">
        <f t="shared" si="5"/>
        <v>24</v>
      </c>
      <c r="BA9" s="4">
        <f t="shared" si="5"/>
        <v>25</v>
      </c>
      <c r="BB9" s="4">
        <f t="shared" si="5"/>
        <v>25</v>
      </c>
      <c r="BC9" s="4">
        <f t="shared" si="5"/>
        <v>26</v>
      </c>
      <c r="BD9" s="4">
        <f t="shared" si="5"/>
        <v>26</v>
      </c>
      <c r="BE9" s="4">
        <f t="shared" si="5"/>
        <v>27</v>
      </c>
      <c r="BF9" s="4">
        <f t="shared" si="5"/>
        <v>27</v>
      </c>
      <c r="BG9" s="4">
        <f t="shared" si="5"/>
        <v>28</v>
      </c>
      <c r="BH9" s="4">
        <f t="shared" si="5"/>
        <v>28</v>
      </c>
      <c r="BI9" s="4">
        <f t="shared" si="5"/>
        <v>29</v>
      </c>
      <c r="BJ9" s="4">
        <f t="shared" si="5"/>
        <v>29</v>
      </c>
      <c r="BK9" s="4">
        <f t="shared" si="5"/>
        <v>30</v>
      </c>
      <c r="BL9" s="4">
        <f t="shared" si="5"/>
        <v>30</v>
      </c>
      <c r="BM9" s="4">
        <f t="shared" si="5"/>
        <v>31</v>
      </c>
      <c r="BN9" s="4">
        <f t="shared" si="5"/>
        <v>31</v>
      </c>
      <c r="BO9" s="4">
        <f t="shared" si="5"/>
        <v>32</v>
      </c>
      <c r="BP9" s="4">
        <f t="shared" si="5"/>
        <v>32</v>
      </c>
      <c r="BQ9" s="4">
        <f t="shared" si="5"/>
        <v>33</v>
      </c>
      <c r="BR9" s="4">
        <f t="shared" si="5"/>
        <v>33</v>
      </c>
      <c r="BS9" s="4">
        <f t="shared" si="5"/>
        <v>34</v>
      </c>
      <c r="BT9" s="4">
        <f t="shared" si="5"/>
        <v>34</v>
      </c>
      <c r="BU9" s="4">
        <f t="shared" si="5"/>
        <v>35</v>
      </c>
      <c r="BV9" s="4">
        <f t="shared" si="5"/>
        <v>35</v>
      </c>
      <c r="BW9" s="4">
        <f t="shared" si="5"/>
        <v>36</v>
      </c>
      <c r="BX9" s="4">
        <f t="shared" si="5"/>
        <v>36</v>
      </c>
      <c r="BY9" s="4">
        <f t="shared" si="5"/>
        <v>37</v>
      </c>
      <c r="BZ9" s="4">
        <f t="shared" si="5"/>
        <v>37</v>
      </c>
      <c r="CA9" s="4">
        <f t="shared" si="5"/>
        <v>38</v>
      </c>
      <c r="CB9" s="4">
        <f t="shared" si="5"/>
        <v>38</v>
      </c>
      <c r="CC9" s="4">
        <f t="shared" si="5"/>
        <v>39</v>
      </c>
      <c r="CD9" s="4">
        <f t="shared" si="5"/>
        <v>39</v>
      </c>
      <c r="CE9" s="4">
        <f t="shared" si="5"/>
        <v>40</v>
      </c>
    </row>
    <row r="10" spans="1:83" x14ac:dyDescent="0.25">
      <c r="A10" s="3">
        <f ca="1">VLOOKUP(SMALL(B10:B12,1),B10:C12,2,0)</f>
        <v>2</v>
      </c>
      <c r="B10" s="4">
        <f ca="1">RANDBETWEEN(0,100000)</f>
        <v>78684</v>
      </c>
      <c r="C10" s="5">
        <v>1</v>
      </c>
      <c r="D10">
        <f ca="1">D8-SUM(D11:D12)</f>
        <v>0</v>
      </c>
      <c r="E10">
        <f t="shared" ref="E10:AL10" ca="1" si="6">E8-SUM(E11:E12)</f>
        <v>0</v>
      </c>
      <c r="F10">
        <f t="shared" ca="1" si="6"/>
        <v>2</v>
      </c>
      <c r="G10">
        <f t="shared" ca="1" si="6"/>
        <v>1</v>
      </c>
      <c r="H10">
        <f t="shared" ca="1" si="6"/>
        <v>4</v>
      </c>
      <c r="I10">
        <f t="shared" ca="1" si="6"/>
        <v>2</v>
      </c>
      <c r="J10">
        <f t="shared" ca="1" si="6"/>
        <v>6</v>
      </c>
      <c r="K10">
        <f t="shared" ca="1" si="6"/>
        <v>7</v>
      </c>
      <c r="L10">
        <f t="shared" ca="1" si="6"/>
        <v>3</v>
      </c>
      <c r="M10">
        <f t="shared" ca="1" si="6"/>
        <v>6</v>
      </c>
      <c r="N10">
        <f t="shared" ca="1" si="6"/>
        <v>6</v>
      </c>
      <c r="O10">
        <f t="shared" ca="1" si="6"/>
        <v>4</v>
      </c>
      <c r="P10">
        <f t="shared" ca="1" si="6"/>
        <v>5</v>
      </c>
      <c r="Q10">
        <f t="shared" ca="1" si="6"/>
        <v>4</v>
      </c>
      <c r="R10">
        <f t="shared" ca="1" si="6"/>
        <v>5</v>
      </c>
      <c r="S10">
        <f t="shared" ca="1" si="6"/>
        <v>14</v>
      </c>
      <c r="T10">
        <f t="shared" ca="1" si="6"/>
        <v>7</v>
      </c>
      <c r="U10">
        <f t="shared" ca="1" si="6"/>
        <v>6</v>
      </c>
      <c r="V10">
        <f t="shared" ca="1" si="6"/>
        <v>6</v>
      </c>
      <c r="W10">
        <f t="shared" ca="1" si="6"/>
        <v>7</v>
      </c>
      <c r="X10">
        <f t="shared" ca="1" si="6"/>
        <v>11</v>
      </c>
      <c r="Y10">
        <f t="shared" ca="1" si="6"/>
        <v>14</v>
      </c>
      <c r="Z10">
        <f t="shared" ca="1" si="6"/>
        <v>14</v>
      </c>
      <c r="AA10">
        <f t="shared" ca="1" si="6"/>
        <v>17</v>
      </c>
      <c r="AB10">
        <f t="shared" ca="1" si="6"/>
        <v>8</v>
      </c>
      <c r="AC10">
        <f t="shared" ca="1" si="6"/>
        <v>8</v>
      </c>
      <c r="AD10">
        <f t="shared" ca="1" si="6"/>
        <v>9</v>
      </c>
      <c r="AE10">
        <f t="shared" ca="1" si="6"/>
        <v>21</v>
      </c>
      <c r="AF10">
        <f t="shared" ca="1" si="6"/>
        <v>12</v>
      </c>
      <c r="AG10">
        <f t="shared" ca="1" si="6"/>
        <v>13</v>
      </c>
      <c r="AH10">
        <f t="shared" ca="1" si="6"/>
        <v>12</v>
      </c>
      <c r="AI10">
        <f t="shared" ca="1" si="6"/>
        <v>20</v>
      </c>
      <c r="AJ10">
        <f t="shared" ca="1" si="6"/>
        <v>12</v>
      </c>
      <c r="AK10">
        <f t="shared" ca="1" si="6"/>
        <v>23</v>
      </c>
      <c r="AL10">
        <f t="shared" ca="1" si="6"/>
        <v>17</v>
      </c>
      <c r="AM10">
        <f t="shared" ref="AM10:CE10" ca="1" si="7">AM8-SUM(AM11:AM12)</f>
        <v>24</v>
      </c>
      <c r="AN10">
        <f t="shared" ca="1" si="7"/>
        <v>13</v>
      </c>
      <c r="AO10">
        <f t="shared" ca="1" si="7"/>
        <v>25</v>
      </c>
      <c r="AP10">
        <f t="shared" ca="1" si="7"/>
        <v>35</v>
      </c>
      <c r="AQ10">
        <f t="shared" ca="1" si="7"/>
        <v>13</v>
      </c>
      <c r="AR10">
        <f t="shared" ca="1" si="7"/>
        <v>21</v>
      </c>
      <c r="AS10">
        <f t="shared" ca="1" si="7"/>
        <v>21</v>
      </c>
      <c r="AT10">
        <f t="shared" ca="1" si="7"/>
        <v>18</v>
      </c>
      <c r="AU10">
        <f t="shared" ca="1" si="7"/>
        <v>29</v>
      </c>
      <c r="AV10">
        <f t="shared" ca="1" si="7"/>
        <v>27</v>
      </c>
      <c r="AW10">
        <f t="shared" ca="1" si="7"/>
        <v>26</v>
      </c>
      <c r="AX10">
        <f t="shared" ca="1" si="7"/>
        <v>15</v>
      </c>
      <c r="AY10">
        <f t="shared" ca="1" si="7"/>
        <v>16</v>
      </c>
      <c r="AZ10">
        <f t="shared" ca="1" si="7"/>
        <v>37</v>
      </c>
      <c r="BA10">
        <f t="shared" ca="1" si="7"/>
        <v>27</v>
      </c>
      <c r="BB10">
        <f t="shared" ca="1" si="7"/>
        <v>20</v>
      </c>
      <c r="BC10">
        <f t="shared" ca="1" si="7"/>
        <v>30</v>
      </c>
      <c r="BD10">
        <f t="shared" ca="1" si="7"/>
        <v>17</v>
      </c>
      <c r="BE10">
        <f t="shared" ca="1" si="7"/>
        <v>25</v>
      </c>
      <c r="BF10">
        <f t="shared" ca="1" si="7"/>
        <v>18</v>
      </c>
      <c r="BG10">
        <f t="shared" ca="1" si="7"/>
        <v>35</v>
      </c>
      <c r="BH10">
        <f t="shared" ca="1" si="7"/>
        <v>44</v>
      </c>
      <c r="BI10">
        <f t="shared" ca="1" si="7"/>
        <v>48</v>
      </c>
      <c r="BJ10">
        <f t="shared" ca="1" si="7"/>
        <v>32</v>
      </c>
      <c r="BK10">
        <f t="shared" ca="1" si="7"/>
        <v>20</v>
      </c>
      <c r="BL10">
        <f t="shared" ca="1" si="7"/>
        <v>20</v>
      </c>
      <c r="BM10">
        <f t="shared" ca="1" si="7"/>
        <v>31</v>
      </c>
      <c r="BN10">
        <f t="shared" ca="1" si="7"/>
        <v>35</v>
      </c>
      <c r="BO10">
        <f t="shared" ca="1" si="7"/>
        <v>25</v>
      </c>
      <c r="BP10">
        <f t="shared" ca="1" si="7"/>
        <v>25</v>
      </c>
      <c r="BQ10">
        <f t="shared" ca="1" si="7"/>
        <v>22</v>
      </c>
      <c r="BR10">
        <f t="shared" ca="1" si="7"/>
        <v>39</v>
      </c>
      <c r="BS10">
        <f t="shared" ca="1" si="7"/>
        <v>33</v>
      </c>
      <c r="BT10">
        <f t="shared" ca="1" si="7"/>
        <v>44</v>
      </c>
      <c r="BU10">
        <f t="shared" ca="1" si="7"/>
        <v>23</v>
      </c>
      <c r="BV10">
        <f t="shared" ca="1" si="7"/>
        <v>26</v>
      </c>
      <c r="BW10">
        <f t="shared" ca="1" si="7"/>
        <v>24</v>
      </c>
      <c r="BX10">
        <f t="shared" ca="1" si="7"/>
        <v>37</v>
      </c>
      <c r="BY10">
        <f t="shared" ca="1" si="7"/>
        <v>24</v>
      </c>
      <c r="BZ10">
        <f t="shared" ca="1" si="7"/>
        <v>56</v>
      </c>
      <c r="CA10">
        <f t="shared" ca="1" si="7"/>
        <v>25</v>
      </c>
      <c r="CB10">
        <f t="shared" ca="1" si="7"/>
        <v>25</v>
      </c>
      <c r="CC10">
        <f t="shared" ca="1" si="7"/>
        <v>26</v>
      </c>
      <c r="CD10">
        <f t="shared" ca="1" si="7"/>
        <v>42</v>
      </c>
      <c r="CE10">
        <f t="shared" ca="1" si="7"/>
        <v>26</v>
      </c>
    </row>
    <row r="11" spans="1:83" x14ac:dyDescent="0.25">
      <c r="A11" s="3">
        <f ca="1">VLOOKUP(SMALL(B10:B12,2),B10:C12,2,0)</f>
        <v>3</v>
      </c>
      <c r="B11" s="4">
        <f ca="1">RANDBETWEEN(0,100000)</f>
        <v>2266</v>
      </c>
      <c r="C11" s="5">
        <v>2</v>
      </c>
      <c r="D11">
        <f ca="1">MIN(RANDBETWEEN(0,D8),ROUNDUP(D8*2/$C$7,0))</f>
        <v>1</v>
      </c>
      <c r="E11">
        <f t="shared" ref="E11:AL11" ca="1" si="8">MIN(RANDBETWEEN(0,E8),ROUNDUP(E8*2/$C$7,0))</f>
        <v>1</v>
      </c>
      <c r="F11">
        <f t="shared" ca="1" si="8"/>
        <v>1</v>
      </c>
      <c r="G11">
        <f t="shared" ca="1" si="8"/>
        <v>3</v>
      </c>
      <c r="H11">
        <f t="shared" ca="1" si="8"/>
        <v>0</v>
      </c>
      <c r="I11">
        <f t="shared" ca="1" si="8"/>
        <v>4</v>
      </c>
      <c r="J11">
        <f t="shared" ca="1" si="8"/>
        <v>1</v>
      </c>
      <c r="K11">
        <f t="shared" ca="1" si="8"/>
        <v>1</v>
      </c>
      <c r="L11">
        <f t="shared" ca="1" si="8"/>
        <v>6</v>
      </c>
      <c r="M11">
        <f t="shared" ca="1" si="8"/>
        <v>4</v>
      </c>
      <c r="N11">
        <f t="shared" ca="1" si="8"/>
        <v>4</v>
      </c>
      <c r="O11">
        <f t="shared" ca="1" si="8"/>
        <v>8</v>
      </c>
      <c r="P11">
        <f t="shared" ca="1" si="8"/>
        <v>8</v>
      </c>
      <c r="Q11">
        <f t="shared" ca="1" si="8"/>
        <v>10</v>
      </c>
      <c r="R11">
        <f t="shared" ca="1" si="8"/>
        <v>10</v>
      </c>
      <c r="S11">
        <f t="shared" ca="1" si="8"/>
        <v>2</v>
      </c>
      <c r="T11">
        <f t="shared" ca="1" si="8"/>
        <v>10</v>
      </c>
      <c r="U11">
        <f t="shared" ca="1" si="8"/>
        <v>12</v>
      </c>
      <c r="V11">
        <f t="shared" ca="1" si="8"/>
        <v>13</v>
      </c>
      <c r="W11">
        <f t="shared" ca="1" si="8"/>
        <v>13</v>
      </c>
      <c r="X11">
        <f t="shared" ca="1" si="8"/>
        <v>3</v>
      </c>
      <c r="Y11">
        <f t="shared" ca="1" si="8"/>
        <v>8</v>
      </c>
      <c r="Z11">
        <f t="shared" ca="1" si="8"/>
        <v>9</v>
      </c>
      <c r="AA11">
        <f t="shared" ca="1" si="8"/>
        <v>5</v>
      </c>
      <c r="AB11">
        <f t="shared" ca="1" si="8"/>
        <v>17</v>
      </c>
      <c r="AC11">
        <f t="shared" ca="1" si="8"/>
        <v>18</v>
      </c>
      <c r="AD11">
        <f t="shared" ca="1" si="8"/>
        <v>18</v>
      </c>
      <c r="AE11">
        <f t="shared" ca="1" si="8"/>
        <v>4</v>
      </c>
      <c r="AF11">
        <f t="shared" ca="1" si="8"/>
        <v>17</v>
      </c>
      <c r="AG11">
        <f t="shared" ca="1" si="8"/>
        <v>17</v>
      </c>
      <c r="AH11">
        <f t="shared" ca="1" si="8"/>
        <v>19</v>
      </c>
      <c r="AI11">
        <f t="shared" ca="1" si="8"/>
        <v>5</v>
      </c>
      <c r="AJ11">
        <f t="shared" ca="1" si="8"/>
        <v>21</v>
      </c>
      <c r="AK11">
        <f t="shared" ca="1" si="8"/>
        <v>9</v>
      </c>
      <c r="AL11">
        <f t="shared" ca="1" si="8"/>
        <v>18</v>
      </c>
      <c r="AM11">
        <f t="shared" ref="AM11:CE11" ca="1" si="9">MIN(RANDBETWEEN(0,AM8),ROUNDUP(AM8*2/$C$7,0))</f>
        <v>7</v>
      </c>
      <c r="AN11">
        <f t="shared" ca="1" si="9"/>
        <v>24</v>
      </c>
      <c r="AO11">
        <f t="shared" ca="1" si="9"/>
        <v>10</v>
      </c>
      <c r="AP11">
        <f t="shared" ca="1" si="9"/>
        <v>0</v>
      </c>
      <c r="AQ11">
        <f t="shared" ca="1" si="9"/>
        <v>27</v>
      </c>
      <c r="AR11">
        <f t="shared" ca="1" si="9"/>
        <v>12</v>
      </c>
      <c r="AS11">
        <f t="shared" ca="1" si="9"/>
        <v>20</v>
      </c>
      <c r="AT11">
        <f t="shared" ca="1" si="9"/>
        <v>25</v>
      </c>
      <c r="AU11">
        <f t="shared" ca="1" si="9"/>
        <v>14</v>
      </c>
      <c r="AV11">
        <f t="shared" ca="1" si="9"/>
        <v>14</v>
      </c>
      <c r="AW11">
        <f t="shared" ca="1" si="9"/>
        <v>8</v>
      </c>
      <c r="AX11">
        <f t="shared" ca="1" si="9"/>
        <v>32</v>
      </c>
      <c r="AY11">
        <f t="shared" ca="1" si="9"/>
        <v>32</v>
      </c>
      <c r="AZ11">
        <f t="shared" ca="1" si="9"/>
        <v>1</v>
      </c>
      <c r="BA11">
        <f t="shared" ca="1" si="9"/>
        <v>20</v>
      </c>
      <c r="BB11">
        <f t="shared" ca="1" si="9"/>
        <v>31</v>
      </c>
      <c r="BC11">
        <f t="shared" ca="1" si="9"/>
        <v>13</v>
      </c>
      <c r="BD11">
        <f t="shared" ca="1" si="9"/>
        <v>36</v>
      </c>
      <c r="BE11">
        <f t="shared" ca="1" si="9"/>
        <v>29</v>
      </c>
      <c r="BF11">
        <f t="shared" ca="1" si="9"/>
        <v>37</v>
      </c>
      <c r="BG11">
        <f t="shared" ca="1" si="9"/>
        <v>17</v>
      </c>
      <c r="BH11">
        <f t="shared" ca="1" si="9"/>
        <v>2</v>
      </c>
      <c r="BI11">
        <f t="shared" ca="1" si="9"/>
        <v>4</v>
      </c>
      <c r="BJ11">
        <f t="shared" ca="1" si="9"/>
        <v>26</v>
      </c>
      <c r="BK11">
        <f t="shared" ca="1" si="9"/>
        <v>40</v>
      </c>
      <c r="BL11">
        <f t="shared" ca="1" si="9"/>
        <v>41</v>
      </c>
      <c r="BM11">
        <f t="shared" ca="1" si="9"/>
        <v>28</v>
      </c>
      <c r="BN11">
        <f t="shared" ca="1" si="9"/>
        <v>28</v>
      </c>
      <c r="BO11">
        <f t="shared" ca="1" si="9"/>
        <v>39</v>
      </c>
      <c r="BP11">
        <f t="shared" ca="1" si="9"/>
        <v>40</v>
      </c>
      <c r="BQ11">
        <f t="shared" ca="1" si="9"/>
        <v>44</v>
      </c>
      <c r="BR11">
        <f t="shared" ca="1" si="9"/>
        <v>18</v>
      </c>
      <c r="BS11">
        <f t="shared" ca="1" si="9"/>
        <v>35</v>
      </c>
      <c r="BT11">
        <f t="shared" ca="1" si="9"/>
        <v>25</v>
      </c>
      <c r="BU11">
        <f t="shared" ca="1" si="9"/>
        <v>47</v>
      </c>
      <c r="BV11">
        <f t="shared" ca="1" si="9"/>
        <v>45</v>
      </c>
      <c r="BW11">
        <f t="shared" ca="1" si="9"/>
        <v>48</v>
      </c>
      <c r="BX11">
        <f t="shared" ca="1" si="9"/>
        <v>23</v>
      </c>
      <c r="BY11">
        <f t="shared" ca="1" si="9"/>
        <v>50</v>
      </c>
      <c r="BZ11">
        <f t="shared" ca="1" si="9"/>
        <v>15</v>
      </c>
      <c r="CA11">
        <f t="shared" ca="1" si="9"/>
        <v>51</v>
      </c>
      <c r="CB11">
        <f t="shared" ca="1" si="9"/>
        <v>52</v>
      </c>
      <c r="CC11">
        <f t="shared" ca="1" si="9"/>
        <v>52</v>
      </c>
      <c r="CD11">
        <f t="shared" ca="1" si="9"/>
        <v>11</v>
      </c>
      <c r="CE11">
        <f t="shared" ca="1" si="9"/>
        <v>54</v>
      </c>
    </row>
    <row r="12" spans="1:83" x14ac:dyDescent="0.25">
      <c r="A12" s="3">
        <f ca="1">VLOOKUP(SMALL(B10:B12,3),B10:C12,2,0)</f>
        <v>1</v>
      </c>
      <c r="B12" s="4">
        <f ca="1">RANDBETWEEN(0,100000)</f>
        <v>14418</v>
      </c>
      <c r="C12" s="5">
        <v>3</v>
      </c>
      <c r="D12">
        <f ca="1">IFERROR(MIN(RANDBETWEEN(0,D9-D11),ROUNDUP(D9*2/$C$7,0)),0)</f>
        <v>0</v>
      </c>
      <c r="E12">
        <f t="shared" ref="E12:AL12" ca="1" si="10">IFERROR(MIN(RANDBETWEEN(0,E9-E11),ROUNDUP(E9*2/$C$7,0)),0)</f>
        <v>1</v>
      </c>
      <c r="F12">
        <f t="shared" ca="1" si="10"/>
        <v>0</v>
      </c>
      <c r="G12">
        <f t="shared" ca="1" si="10"/>
        <v>0</v>
      </c>
      <c r="H12">
        <f t="shared" ca="1" si="10"/>
        <v>1</v>
      </c>
      <c r="I12">
        <f t="shared" ca="1" si="10"/>
        <v>0</v>
      </c>
      <c r="J12">
        <f t="shared" ca="1" si="10"/>
        <v>0</v>
      </c>
      <c r="K12">
        <f t="shared" ca="1" si="10"/>
        <v>0</v>
      </c>
      <c r="L12">
        <f t="shared" ca="1" si="10"/>
        <v>0</v>
      </c>
      <c r="M12">
        <f t="shared" ca="1" si="10"/>
        <v>0</v>
      </c>
      <c r="N12">
        <f t="shared" ca="1" si="10"/>
        <v>1</v>
      </c>
      <c r="O12">
        <f t="shared" ca="1" si="10"/>
        <v>0</v>
      </c>
      <c r="P12">
        <f t="shared" ca="1" si="10"/>
        <v>0</v>
      </c>
      <c r="Q12">
        <f t="shared" ca="1" si="10"/>
        <v>0</v>
      </c>
      <c r="R12">
        <f t="shared" ca="1" si="10"/>
        <v>0</v>
      </c>
      <c r="S12">
        <f t="shared" ca="1" si="10"/>
        <v>0</v>
      </c>
      <c r="T12">
        <f t="shared" ca="1" si="10"/>
        <v>0</v>
      </c>
      <c r="U12">
        <f t="shared" ca="1" si="10"/>
        <v>0</v>
      </c>
      <c r="V12">
        <f t="shared" ca="1" si="10"/>
        <v>0</v>
      </c>
      <c r="W12">
        <f t="shared" ca="1" si="10"/>
        <v>0</v>
      </c>
      <c r="X12">
        <f t="shared" ca="1" si="10"/>
        <v>7</v>
      </c>
      <c r="Y12">
        <f t="shared" ca="1" si="10"/>
        <v>0</v>
      </c>
      <c r="Z12">
        <f t="shared" ca="1" si="10"/>
        <v>0</v>
      </c>
      <c r="AA12">
        <f t="shared" ca="1" si="10"/>
        <v>2</v>
      </c>
      <c r="AB12">
        <f t="shared" ca="1" si="10"/>
        <v>0</v>
      </c>
      <c r="AC12">
        <f t="shared" ca="1" si="10"/>
        <v>0</v>
      </c>
      <c r="AD12">
        <f t="shared" ca="1" si="10"/>
        <v>0</v>
      </c>
      <c r="AE12">
        <f t="shared" ca="1" si="10"/>
        <v>3</v>
      </c>
      <c r="AF12">
        <f t="shared" ca="1" si="10"/>
        <v>0</v>
      </c>
      <c r="AG12">
        <f t="shared" ca="1" si="10"/>
        <v>0</v>
      </c>
      <c r="AH12">
        <f t="shared" ca="1" si="10"/>
        <v>0</v>
      </c>
      <c r="AI12">
        <f t="shared" ca="1" si="10"/>
        <v>7</v>
      </c>
      <c r="AJ12">
        <f t="shared" ca="1" si="10"/>
        <v>0</v>
      </c>
      <c r="AK12">
        <f t="shared" ca="1" si="10"/>
        <v>2</v>
      </c>
      <c r="AL12">
        <f t="shared" ca="1" si="10"/>
        <v>0</v>
      </c>
      <c r="AM12">
        <f t="shared" ref="AM12:CE12" ca="1" si="11">IFERROR(MIN(RANDBETWEEN(0,AM9-AM11),ROUNDUP(AM9*2/$C$7,0)),0)</f>
        <v>5</v>
      </c>
      <c r="AN12">
        <f t="shared" ca="1" si="11"/>
        <v>0</v>
      </c>
      <c r="AO12">
        <f t="shared" ca="1" si="11"/>
        <v>3</v>
      </c>
      <c r="AP12">
        <f t="shared" ca="1" si="11"/>
        <v>4</v>
      </c>
      <c r="AQ12">
        <f t="shared" ca="1" si="11"/>
        <v>0</v>
      </c>
      <c r="AR12">
        <f t="shared" ca="1" si="11"/>
        <v>8</v>
      </c>
      <c r="AS12">
        <f t="shared" ca="1" si="11"/>
        <v>1</v>
      </c>
      <c r="AT12">
        <f t="shared" ca="1" si="11"/>
        <v>0</v>
      </c>
      <c r="AU12">
        <f t="shared" ca="1" si="11"/>
        <v>1</v>
      </c>
      <c r="AV12">
        <f t="shared" ca="1" si="11"/>
        <v>4</v>
      </c>
      <c r="AW12">
        <f t="shared" ca="1" si="11"/>
        <v>12</v>
      </c>
      <c r="AX12">
        <f t="shared" ca="1" si="11"/>
        <v>0</v>
      </c>
      <c r="AY12">
        <f t="shared" ca="1" si="11"/>
        <v>0</v>
      </c>
      <c r="AZ12">
        <f t="shared" ca="1" si="11"/>
        <v>11</v>
      </c>
      <c r="BA12">
        <f t="shared" ca="1" si="11"/>
        <v>3</v>
      </c>
      <c r="BB12">
        <f t="shared" ca="1" si="11"/>
        <v>0</v>
      </c>
      <c r="BC12">
        <f t="shared" ca="1" si="11"/>
        <v>9</v>
      </c>
      <c r="BD12">
        <f t="shared" ca="1" si="11"/>
        <v>0</v>
      </c>
      <c r="BE12">
        <f t="shared" ca="1" si="11"/>
        <v>0</v>
      </c>
      <c r="BF12">
        <f t="shared" ca="1" si="11"/>
        <v>0</v>
      </c>
      <c r="BG12">
        <f t="shared" ca="1" si="11"/>
        <v>4</v>
      </c>
      <c r="BH12">
        <f t="shared" ca="1" si="11"/>
        <v>11</v>
      </c>
      <c r="BI12">
        <f t="shared" ca="1" si="11"/>
        <v>6</v>
      </c>
      <c r="BJ12">
        <f t="shared" ca="1" si="11"/>
        <v>1</v>
      </c>
      <c r="BK12">
        <f t="shared" ca="1" si="11"/>
        <v>0</v>
      </c>
      <c r="BL12">
        <f t="shared" ca="1" si="11"/>
        <v>0</v>
      </c>
      <c r="BM12">
        <f t="shared" ca="1" si="11"/>
        <v>3</v>
      </c>
      <c r="BN12">
        <f t="shared" ca="1" si="11"/>
        <v>0</v>
      </c>
      <c r="BO12">
        <f t="shared" ca="1" si="11"/>
        <v>0</v>
      </c>
      <c r="BP12">
        <f t="shared" ca="1" si="11"/>
        <v>0</v>
      </c>
      <c r="BQ12">
        <f t="shared" ca="1" si="11"/>
        <v>0</v>
      </c>
      <c r="BR12">
        <f t="shared" ca="1" si="11"/>
        <v>10</v>
      </c>
      <c r="BS12">
        <f t="shared" ca="1" si="11"/>
        <v>0</v>
      </c>
      <c r="BT12">
        <f t="shared" ca="1" si="11"/>
        <v>0</v>
      </c>
      <c r="BU12">
        <f t="shared" ca="1" si="11"/>
        <v>0</v>
      </c>
      <c r="BV12">
        <f t="shared" ca="1" si="11"/>
        <v>0</v>
      </c>
      <c r="BW12">
        <f t="shared" ca="1" si="11"/>
        <v>0</v>
      </c>
      <c r="BX12">
        <f t="shared" ca="1" si="11"/>
        <v>13</v>
      </c>
      <c r="BY12">
        <f t="shared" ca="1" si="11"/>
        <v>0</v>
      </c>
      <c r="BZ12">
        <f t="shared" ca="1" si="11"/>
        <v>4</v>
      </c>
      <c r="CA12">
        <f t="shared" ca="1" si="11"/>
        <v>0</v>
      </c>
      <c r="CB12">
        <f t="shared" ca="1" si="11"/>
        <v>0</v>
      </c>
      <c r="CC12">
        <f t="shared" ca="1" si="11"/>
        <v>0</v>
      </c>
      <c r="CD12">
        <f t="shared" ca="1" si="11"/>
        <v>26</v>
      </c>
      <c r="CE12">
        <f t="shared" ca="1" si="11"/>
        <v>0</v>
      </c>
    </row>
    <row r="14" spans="1:83" x14ac:dyDescent="0.25">
      <c r="C14" s="5">
        <v>4</v>
      </c>
      <c r="D14" s="197" t="s">
        <v>79</v>
      </c>
      <c r="E14" s="197"/>
      <c r="F14" s="197"/>
      <c r="G14" s="197"/>
      <c r="H14" s="197"/>
      <c r="I14" s="197"/>
    </row>
    <row r="15" spans="1:83" x14ac:dyDescent="0.25">
      <c r="D15" s="3">
        <v>1</v>
      </c>
      <c r="E15" s="3">
        <v>2</v>
      </c>
      <c r="F15" s="3">
        <v>3</v>
      </c>
      <c r="G15" s="3">
        <v>4</v>
      </c>
      <c r="H15" s="3">
        <v>5</v>
      </c>
      <c r="I15" s="3">
        <v>6</v>
      </c>
      <c r="J15" s="3">
        <v>7</v>
      </c>
      <c r="K15" s="3">
        <v>8</v>
      </c>
      <c r="L15" s="3">
        <v>9</v>
      </c>
      <c r="M15" s="3">
        <v>10</v>
      </c>
      <c r="N15" s="3">
        <v>11</v>
      </c>
      <c r="O15" s="3">
        <v>12</v>
      </c>
      <c r="P15" s="3">
        <v>13</v>
      </c>
      <c r="Q15" s="3">
        <v>14</v>
      </c>
      <c r="R15" s="3">
        <v>15</v>
      </c>
      <c r="S15" s="3">
        <v>16</v>
      </c>
      <c r="T15" s="3">
        <v>17</v>
      </c>
      <c r="U15" s="3">
        <v>18</v>
      </c>
      <c r="V15" s="3">
        <v>19</v>
      </c>
      <c r="W15" s="3">
        <v>20</v>
      </c>
      <c r="X15" s="3">
        <v>21</v>
      </c>
      <c r="Y15" s="3">
        <v>22</v>
      </c>
      <c r="Z15" s="3">
        <v>23</v>
      </c>
      <c r="AA15" s="3">
        <v>24</v>
      </c>
      <c r="AB15" s="3">
        <v>25</v>
      </c>
      <c r="AC15" s="3">
        <v>26</v>
      </c>
      <c r="AD15" s="3">
        <v>27</v>
      </c>
      <c r="AE15" s="3">
        <v>28</v>
      </c>
      <c r="AF15" s="3">
        <v>29</v>
      </c>
      <c r="AG15" s="3">
        <v>30</v>
      </c>
      <c r="AH15" s="3">
        <v>31</v>
      </c>
      <c r="AI15" s="3">
        <v>32</v>
      </c>
      <c r="AJ15" s="3">
        <v>33</v>
      </c>
      <c r="AK15" s="3">
        <v>34</v>
      </c>
      <c r="AL15" s="3">
        <v>35</v>
      </c>
      <c r="AM15" s="3">
        <v>36</v>
      </c>
      <c r="AN15" s="3">
        <v>37</v>
      </c>
      <c r="AO15" s="3">
        <v>38</v>
      </c>
      <c r="AP15" s="3">
        <v>39</v>
      </c>
      <c r="AQ15" s="3">
        <v>40</v>
      </c>
      <c r="AR15" s="3">
        <v>41</v>
      </c>
      <c r="AS15" s="3">
        <v>42</v>
      </c>
      <c r="AT15" s="3">
        <v>43</v>
      </c>
      <c r="AU15" s="3">
        <v>44</v>
      </c>
      <c r="AV15" s="3">
        <v>45</v>
      </c>
      <c r="AW15" s="3">
        <v>46</v>
      </c>
      <c r="AX15" s="3">
        <v>47</v>
      </c>
      <c r="AY15" s="3">
        <v>48</v>
      </c>
      <c r="AZ15" s="3">
        <v>49</v>
      </c>
      <c r="BA15" s="3">
        <v>50</v>
      </c>
      <c r="BB15" s="3">
        <v>51</v>
      </c>
      <c r="BC15" s="3">
        <v>52</v>
      </c>
      <c r="BD15" s="3">
        <v>53</v>
      </c>
      <c r="BE15" s="3">
        <v>54</v>
      </c>
      <c r="BF15" s="3">
        <v>55</v>
      </c>
      <c r="BG15" s="3">
        <v>56</v>
      </c>
      <c r="BH15" s="3">
        <v>57</v>
      </c>
      <c r="BI15" s="3">
        <v>58</v>
      </c>
      <c r="BJ15" s="3">
        <v>59</v>
      </c>
      <c r="BK15" s="3">
        <v>60</v>
      </c>
      <c r="BL15" s="3">
        <v>61</v>
      </c>
      <c r="BM15" s="3">
        <v>62</v>
      </c>
      <c r="BN15" s="3">
        <v>63</v>
      </c>
      <c r="BO15" s="3">
        <v>64</v>
      </c>
      <c r="BP15" s="3">
        <v>65</v>
      </c>
      <c r="BQ15" s="3">
        <v>66</v>
      </c>
      <c r="BR15" s="3">
        <v>67</v>
      </c>
      <c r="BS15" s="3">
        <v>68</v>
      </c>
      <c r="BT15" s="3">
        <v>69</v>
      </c>
      <c r="BU15" s="3">
        <v>70</v>
      </c>
      <c r="BV15" s="3">
        <v>71</v>
      </c>
      <c r="BW15" s="3">
        <v>72</v>
      </c>
      <c r="BX15" s="3">
        <v>73</v>
      </c>
      <c r="BY15" s="3">
        <v>74</v>
      </c>
      <c r="BZ15" s="3">
        <v>75</v>
      </c>
      <c r="CA15" s="3">
        <v>76</v>
      </c>
      <c r="CB15" s="3">
        <v>77</v>
      </c>
      <c r="CC15" s="3">
        <v>78</v>
      </c>
      <c r="CD15" s="3">
        <v>79</v>
      </c>
      <c r="CE15" s="3">
        <v>80</v>
      </c>
    </row>
    <row r="16" spans="1:83" x14ac:dyDescent="0.25">
      <c r="C16" s="4"/>
      <c r="D16" s="4">
        <v>1</v>
      </c>
      <c r="E16" s="4">
        <v>2</v>
      </c>
      <c r="F16" s="4">
        <f t="shared" ref="F16:AL16" si="12">ROUNDDOWN(F15*1/2,0)</f>
        <v>1</v>
      </c>
      <c r="G16" s="4">
        <f t="shared" si="12"/>
        <v>2</v>
      </c>
      <c r="H16" s="4">
        <f t="shared" si="12"/>
        <v>2</v>
      </c>
      <c r="I16" s="4">
        <f t="shared" si="12"/>
        <v>3</v>
      </c>
      <c r="J16" s="4">
        <f t="shared" si="12"/>
        <v>3</v>
      </c>
      <c r="K16" s="4">
        <f t="shared" si="12"/>
        <v>4</v>
      </c>
      <c r="L16" s="4">
        <f t="shared" si="12"/>
        <v>4</v>
      </c>
      <c r="M16" s="4">
        <f t="shared" si="12"/>
        <v>5</v>
      </c>
      <c r="N16" s="4">
        <f t="shared" si="12"/>
        <v>5</v>
      </c>
      <c r="O16" s="4">
        <f t="shared" si="12"/>
        <v>6</v>
      </c>
      <c r="P16" s="4">
        <f t="shared" si="12"/>
        <v>6</v>
      </c>
      <c r="Q16" s="4">
        <f t="shared" si="12"/>
        <v>7</v>
      </c>
      <c r="R16" s="4">
        <f t="shared" si="12"/>
        <v>7</v>
      </c>
      <c r="S16" s="4">
        <f t="shared" si="12"/>
        <v>8</v>
      </c>
      <c r="T16" s="4">
        <f t="shared" si="12"/>
        <v>8</v>
      </c>
      <c r="U16" s="4">
        <f t="shared" si="12"/>
        <v>9</v>
      </c>
      <c r="V16" s="4">
        <f t="shared" si="12"/>
        <v>9</v>
      </c>
      <c r="W16" s="4">
        <f t="shared" si="12"/>
        <v>10</v>
      </c>
      <c r="X16" s="4">
        <f t="shared" si="12"/>
        <v>10</v>
      </c>
      <c r="Y16" s="4">
        <f t="shared" si="12"/>
        <v>11</v>
      </c>
      <c r="Z16" s="4">
        <f t="shared" si="12"/>
        <v>11</v>
      </c>
      <c r="AA16" s="4">
        <f t="shared" si="12"/>
        <v>12</v>
      </c>
      <c r="AB16" s="4">
        <f t="shared" si="12"/>
        <v>12</v>
      </c>
      <c r="AC16" s="4">
        <f t="shared" si="12"/>
        <v>13</v>
      </c>
      <c r="AD16" s="4">
        <f t="shared" si="12"/>
        <v>13</v>
      </c>
      <c r="AE16" s="4">
        <f t="shared" si="12"/>
        <v>14</v>
      </c>
      <c r="AF16" s="4">
        <f t="shared" si="12"/>
        <v>14</v>
      </c>
      <c r="AG16" s="4">
        <f t="shared" si="12"/>
        <v>15</v>
      </c>
      <c r="AH16" s="4">
        <f t="shared" si="12"/>
        <v>15</v>
      </c>
      <c r="AI16" s="4">
        <f t="shared" si="12"/>
        <v>16</v>
      </c>
      <c r="AJ16" s="4">
        <f t="shared" si="12"/>
        <v>16</v>
      </c>
      <c r="AK16" s="4">
        <f t="shared" si="12"/>
        <v>17</v>
      </c>
      <c r="AL16" s="4">
        <f t="shared" si="12"/>
        <v>17</v>
      </c>
      <c r="AM16" s="4">
        <f t="shared" ref="AM16:CB16" si="13">ROUNDDOWN(AM15*1/2,0)</f>
        <v>18</v>
      </c>
      <c r="AN16" s="4">
        <f t="shared" si="13"/>
        <v>18</v>
      </c>
      <c r="AO16" s="4">
        <f t="shared" si="13"/>
        <v>19</v>
      </c>
      <c r="AP16" s="4">
        <f t="shared" si="13"/>
        <v>19</v>
      </c>
      <c r="AQ16" s="4">
        <f t="shared" si="13"/>
        <v>20</v>
      </c>
      <c r="AR16" s="4">
        <f t="shared" si="13"/>
        <v>20</v>
      </c>
      <c r="AS16" s="4">
        <f t="shared" si="13"/>
        <v>21</v>
      </c>
      <c r="AT16" s="4">
        <f t="shared" si="13"/>
        <v>21</v>
      </c>
      <c r="AU16" s="4">
        <f t="shared" si="13"/>
        <v>22</v>
      </c>
      <c r="AV16" s="4">
        <f t="shared" si="13"/>
        <v>22</v>
      </c>
      <c r="AW16" s="4">
        <f t="shared" si="13"/>
        <v>23</v>
      </c>
      <c r="AX16" s="4">
        <f t="shared" si="13"/>
        <v>23</v>
      </c>
      <c r="AY16" s="4">
        <f t="shared" si="13"/>
        <v>24</v>
      </c>
      <c r="AZ16" s="4">
        <f t="shared" si="13"/>
        <v>24</v>
      </c>
      <c r="BA16" s="4">
        <f t="shared" si="13"/>
        <v>25</v>
      </c>
      <c r="BB16" s="4">
        <f t="shared" si="13"/>
        <v>25</v>
      </c>
      <c r="BC16" s="4">
        <f t="shared" si="13"/>
        <v>26</v>
      </c>
      <c r="BD16" s="4">
        <f t="shared" si="13"/>
        <v>26</v>
      </c>
      <c r="BE16" s="4">
        <f t="shared" si="13"/>
        <v>27</v>
      </c>
      <c r="BF16" s="4">
        <f t="shared" si="13"/>
        <v>27</v>
      </c>
      <c r="BG16" s="4">
        <f t="shared" si="13"/>
        <v>28</v>
      </c>
      <c r="BH16" s="4">
        <f t="shared" si="13"/>
        <v>28</v>
      </c>
      <c r="BI16" s="4">
        <f t="shared" si="13"/>
        <v>29</v>
      </c>
      <c r="BJ16" s="4">
        <f t="shared" si="13"/>
        <v>29</v>
      </c>
      <c r="BK16" s="4">
        <f t="shared" si="13"/>
        <v>30</v>
      </c>
      <c r="BL16" s="4">
        <f t="shared" si="13"/>
        <v>30</v>
      </c>
      <c r="BM16" s="4">
        <f t="shared" si="13"/>
        <v>31</v>
      </c>
      <c r="BN16" s="4">
        <f t="shared" si="13"/>
        <v>31</v>
      </c>
      <c r="BO16" s="4">
        <f t="shared" si="13"/>
        <v>32</v>
      </c>
      <c r="BP16" s="4">
        <f t="shared" si="13"/>
        <v>32</v>
      </c>
      <c r="BQ16" s="4">
        <f t="shared" si="13"/>
        <v>33</v>
      </c>
      <c r="BR16" s="4">
        <f t="shared" si="13"/>
        <v>33</v>
      </c>
      <c r="BS16" s="4">
        <f t="shared" si="13"/>
        <v>34</v>
      </c>
      <c r="BT16" s="4">
        <f t="shared" si="13"/>
        <v>34</v>
      </c>
      <c r="BU16" s="4">
        <f t="shared" si="13"/>
        <v>35</v>
      </c>
      <c r="BV16" s="4">
        <f t="shared" si="13"/>
        <v>35</v>
      </c>
      <c r="BW16" s="4">
        <f t="shared" si="13"/>
        <v>36</v>
      </c>
      <c r="BX16" s="4">
        <f t="shared" si="13"/>
        <v>36</v>
      </c>
      <c r="BY16" s="4">
        <f t="shared" si="13"/>
        <v>37</v>
      </c>
      <c r="BZ16" s="4">
        <f t="shared" si="13"/>
        <v>37</v>
      </c>
      <c r="CA16" s="4">
        <f t="shared" si="13"/>
        <v>38</v>
      </c>
      <c r="CB16" s="4">
        <f t="shared" si="13"/>
        <v>38</v>
      </c>
      <c r="CC16" s="4">
        <f t="shared" ref="CC16:CE16" si="14">ROUNDDOWN(CC15*1/2,0)</f>
        <v>39</v>
      </c>
      <c r="CD16" s="4">
        <f t="shared" si="14"/>
        <v>39</v>
      </c>
      <c r="CE16" s="4">
        <f t="shared" si="14"/>
        <v>40</v>
      </c>
    </row>
    <row r="17" spans="1:83" x14ac:dyDescent="0.25">
      <c r="A17" s="3">
        <f ca="1">VLOOKUP(SMALL(B17:B20,1),B17:C20,2,0)</f>
        <v>4</v>
      </c>
      <c r="B17" s="4">
        <f ca="1">RANDBETWEEN(0,100000)</f>
        <v>91780</v>
      </c>
      <c r="C17" s="5">
        <v>1</v>
      </c>
      <c r="D17">
        <f ca="1">D15-SUM(D18:D20)</f>
        <v>0</v>
      </c>
      <c r="E17">
        <f t="shared" ref="E17" ca="1" si="15">E15-SUM(E18:E20)</f>
        <v>0</v>
      </c>
      <c r="F17">
        <f t="shared" ref="F17:AL17" ca="1" si="16">F15-SUM(F18:F20)</f>
        <v>0</v>
      </c>
      <c r="G17">
        <f t="shared" ca="1" si="16"/>
        <v>1</v>
      </c>
      <c r="H17">
        <f t="shared" ca="1" si="16"/>
        <v>0</v>
      </c>
      <c r="I17">
        <f t="shared" ca="1" si="16"/>
        <v>1</v>
      </c>
      <c r="J17">
        <f t="shared" ca="1" si="16"/>
        <v>3</v>
      </c>
      <c r="K17">
        <f t="shared" ca="1" si="16"/>
        <v>3</v>
      </c>
      <c r="L17">
        <f t="shared" ca="1" si="16"/>
        <v>0</v>
      </c>
      <c r="M17">
        <f t="shared" ca="1" si="16"/>
        <v>0</v>
      </c>
      <c r="N17">
        <f t="shared" ca="1" si="16"/>
        <v>4</v>
      </c>
      <c r="O17">
        <f t="shared" ca="1" si="16"/>
        <v>0</v>
      </c>
      <c r="P17">
        <f t="shared" ca="1" si="16"/>
        <v>1</v>
      </c>
      <c r="Q17">
        <f t="shared" ca="1" si="16"/>
        <v>1</v>
      </c>
      <c r="R17">
        <f t="shared" ca="1" si="16"/>
        <v>3</v>
      </c>
      <c r="S17">
        <f t="shared" ca="1" si="16"/>
        <v>0</v>
      </c>
      <c r="T17">
        <f t="shared" ca="1" si="16"/>
        <v>10</v>
      </c>
      <c r="U17">
        <f t="shared" ca="1" si="16"/>
        <v>1</v>
      </c>
      <c r="V17">
        <f t="shared" ca="1" si="16"/>
        <v>0</v>
      </c>
      <c r="W17">
        <f t="shared" ca="1" si="16"/>
        <v>4</v>
      </c>
      <c r="X17">
        <f t="shared" ca="1" si="16"/>
        <v>9</v>
      </c>
      <c r="Y17">
        <f t="shared" ca="1" si="16"/>
        <v>1</v>
      </c>
      <c r="Z17">
        <f t="shared" ca="1" si="16"/>
        <v>12</v>
      </c>
      <c r="AA17">
        <f t="shared" ca="1" si="16"/>
        <v>5</v>
      </c>
      <c r="AB17">
        <f t="shared" ca="1" si="16"/>
        <v>6</v>
      </c>
      <c r="AC17">
        <f t="shared" ca="1" si="16"/>
        <v>10</v>
      </c>
      <c r="AD17">
        <f t="shared" ca="1" si="16"/>
        <v>8</v>
      </c>
      <c r="AE17">
        <f t="shared" ca="1" si="16"/>
        <v>4</v>
      </c>
      <c r="AF17">
        <f t="shared" ca="1" si="16"/>
        <v>2</v>
      </c>
      <c r="AG17">
        <f t="shared" ca="1" si="16"/>
        <v>1</v>
      </c>
      <c r="AH17">
        <f t="shared" ca="1" si="16"/>
        <v>9</v>
      </c>
      <c r="AI17">
        <f t="shared" ca="1" si="16"/>
        <v>13</v>
      </c>
      <c r="AJ17">
        <f t="shared" ca="1" si="16"/>
        <v>2</v>
      </c>
      <c r="AK17">
        <f t="shared" ca="1" si="16"/>
        <v>5</v>
      </c>
      <c r="AL17">
        <f t="shared" ca="1" si="16"/>
        <v>0</v>
      </c>
      <c r="AM17">
        <f t="shared" ref="AM17:CB17" ca="1" si="17">AM15-SUM(AM18:AM20)</f>
        <v>5</v>
      </c>
      <c r="AN17">
        <f t="shared" ca="1" si="17"/>
        <v>11</v>
      </c>
      <c r="AO17">
        <f t="shared" ca="1" si="17"/>
        <v>1</v>
      </c>
      <c r="AP17">
        <f t="shared" ca="1" si="17"/>
        <v>0</v>
      </c>
      <c r="AQ17">
        <f t="shared" ca="1" si="17"/>
        <v>8</v>
      </c>
      <c r="AR17">
        <f t="shared" ca="1" si="17"/>
        <v>6</v>
      </c>
      <c r="AS17">
        <f t="shared" ca="1" si="17"/>
        <v>9</v>
      </c>
      <c r="AT17">
        <f t="shared" ca="1" si="17"/>
        <v>8</v>
      </c>
      <c r="AU17">
        <f t="shared" ca="1" si="17"/>
        <v>2</v>
      </c>
      <c r="AV17">
        <f t="shared" ca="1" si="17"/>
        <v>8</v>
      </c>
      <c r="AW17">
        <f t="shared" ca="1" si="17"/>
        <v>2</v>
      </c>
      <c r="AX17">
        <f t="shared" ca="1" si="17"/>
        <v>16</v>
      </c>
      <c r="AY17">
        <f t="shared" ca="1" si="17"/>
        <v>7</v>
      </c>
      <c r="AZ17">
        <f t="shared" ca="1" si="17"/>
        <v>15</v>
      </c>
      <c r="BA17">
        <f t="shared" ca="1" si="17"/>
        <v>17</v>
      </c>
      <c r="BB17">
        <f t="shared" ca="1" si="17"/>
        <v>22</v>
      </c>
      <c r="BC17">
        <f t="shared" ca="1" si="17"/>
        <v>6</v>
      </c>
      <c r="BD17">
        <f t="shared" ca="1" si="17"/>
        <v>1</v>
      </c>
      <c r="BE17">
        <f t="shared" ca="1" si="17"/>
        <v>9</v>
      </c>
      <c r="BF17">
        <f t="shared" ca="1" si="17"/>
        <v>17</v>
      </c>
      <c r="BG17">
        <f t="shared" ca="1" si="17"/>
        <v>10</v>
      </c>
      <c r="BH17">
        <f t="shared" ca="1" si="17"/>
        <v>1</v>
      </c>
      <c r="BI17">
        <f t="shared" ca="1" si="17"/>
        <v>18</v>
      </c>
      <c r="BJ17">
        <f t="shared" ca="1" si="17"/>
        <v>18</v>
      </c>
      <c r="BK17">
        <f t="shared" ca="1" si="17"/>
        <v>12</v>
      </c>
      <c r="BL17">
        <f t="shared" ca="1" si="17"/>
        <v>16</v>
      </c>
      <c r="BM17">
        <f t="shared" ca="1" si="17"/>
        <v>28</v>
      </c>
      <c r="BN17">
        <f t="shared" ca="1" si="17"/>
        <v>2</v>
      </c>
      <c r="BO17">
        <f t="shared" ca="1" si="17"/>
        <v>13</v>
      </c>
      <c r="BP17">
        <f t="shared" ca="1" si="17"/>
        <v>2</v>
      </c>
      <c r="BQ17">
        <f t="shared" ca="1" si="17"/>
        <v>2</v>
      </c>
      <c r="BR17">
        <f t="shared" ca="1" si="17"/>
        <v>7</v>
      </c>
      <c r="BS17">
        <f t="shared" ca="1" si="17"/>
        <v>1</v>
      </c>
      <c r="BT17">
        <f t="shared" ca="1" si="17"/>
        <v>4</v>
      </c>
      <c r="BU17">
        <f t="shared" ca="1" si="17"/>
        <v>0</v>
      </c>
      <c r="BV17">
        <f t="shared" ca="1" si="17"/>
        <v>2</v>
      </c>
      <c r="BW17">
        <f t="shared" ca="1" si="17"/>
        <v>27</v>
      </c>
      <c r="BX17">
        <f t="shared" ca="1" si="17"/>
        <v>14</v>
      </c>
      <c r="BY17">
        <f t="shared" ca="1" si="17"/>
        <v>17</v>
      </c>
      <c r="BZ17">
        <f t="shared" ca="1" si="17"/>
        <v>11</v>
      </c>
      <c r="CA17">
        <f t="shared" ca="1" si="17"/>
        <v>34</v>
      </c>
      <c r="CB17">
        <f t="shared" ca="1" si="17"/>
        <v>1</v>
      </c>
      <c r="CC17">
        <f t="shared" ref="CC17:CE17" ca="1" si="18">CC15-SUM(CC18:CC20)</f>
        <v>12</v>
      </c>
      <c r="CD17">
        <f t="shared" ca="1" si="18"/>
        <v>0</v>
      </c>
      <c r="CE17">
        <f t="shared" ca="1" si="18"/>
        <v>9</v>
      </c>
    </row>
    <row r="18" spans="1:83" x14ac:dyDescent="0.25">
      <c r="A18" s="3">
        <f ca="1">VLOOKUP(SMALL(B17:B20,2),B17:C20,2,0)</f>
        <v>2</v>
      </c>
      <c r="B18" s="4">
        <f t="shared" ref="B18:B20" ca="1" si="19">RANDBETWEEN(0,100000)</f>
        <v>79931</v>
      </c>
      <c r="C18" s="5">
        <v>2</v>
      </c>
      <c r="D18">
        <f t="shared" ref="D18:AL18" ca="1" si="20">MIN(RANDBETWEEN(0,D15),ROUNDUP(D15*2/$C$14,0))</f>
        <v>0</v>
      </c>
      <c r="E18">
        <f t="shared" ca="1" si="20"/>
        <v>1</v>
      </c>
      <c r="F18">
        <f t="shared" ca="1" si="20"/>
        <v>2</v>
      </c>
      <c r="G18">
        <f t="shared" ca="1" si="20"/>
        <v>1</v>
      </c>
      <c r="H18">
        <f t="shared" ca="1" si="20"/>
        <v>2</v>
      </c>
      <c r="I18">
        <f t="shared" ca="1" si="20"/>
        <v>3</v>
      </c>
      <c r="J18">
        <f t="shared" ca="1" si="20"/>
        <v>3</v>
      </c>
      <c r="K18">
        <f t="shared" ca="1" si="20"/>
        <v>4</v>
      </c>
      <c r="L18">
        <f t="shared" ca="1" si="20"/>
        <v>1</v>
      </c>
      <c r="M18">
        <f t="shared" ca="1" si="20"/>
        <v>5</v>
      </c>
      <c r="N18">
        <f t="shared" ca="1" si="20"/>
        <v>0</v>
      </c>
      <c r="O18">
        <f t="shared" ca="1" si="20"/>
        <v>4</v>
      </c>
      <c r="P18">
        <f t="shared" ca="1" si="20"/>
        <v>7</v>
      </c>
      <c r="Q18">
        <f t="shared" ca="1" si="20"/>
        <v>7</v>
      </c>
      <c r="R18">
        <f t="shared" ca="1" si="20"/>
        <v>8</v>
      </c>
      <c r="S18">
        <f t="shared" ca="1" si="20"/>
        <v>7</v>
      </c>
      <c r="T18">
        <f t="shared" ca="1" si="20"/>
        <v>2</v>
      </c>
      <c r="U18">
        <f t="shared" ca="1" si="20"/>
        <v>9</v>
      </c>
      <c r="V18">
        <f t="shared" ca="1" si="20"/>
        <v>10</v>
      </c>
      <c r="W18">
        <f t="shared" ca="1" si="20"/>
        <v>3</v>
      </c>
      <c r="X18">
        <f t="shared" ca="1" si="20"/>
        <v>4</v>
      </c>
      <c r="Y18">
        <f t="shared" ca="1" si="20"/>
        <v>11</v>
      </c>
      <c r="Z18">
        <f t="shared" ca="1" si="20"/>
        <v>4</v>
      </c>
      <c r="AA18">
        <f t="shared" ca="1" si="20"/>
        <v>12</v>
      </c>
      <c r="AB18">
        <f t="shared" ca="1" si="20"/>
        <v>13</v>
      </c>
      <c r="AC18">
        <f t="shared" ca="1" si="20"/>
        <v>0</v>
      </c>
      <c r="AD18">
        <f t="shared" ca="1" si="20"/>
        <v>3</v>
      </c>
      <c r="AE18">
        <f t="shared" ca="1" si="20"/>
        <v>13</v>
      </c>
      <c r="AF18">
        <f t="shared" ca="1" si="20"/>
        <v>4</v>
      </c>
      <c r="AG18">
        <f t="shared" ca="1" si="20"/>
        <v>15</v>
      </c>
      <c r="AH18">
        <f t="shared" ca="1" si="20"/>
        <v>2</v>
      </c>
      <c r="AI18">
        <f t="shared" ca="1" si="20"/>
        <v>1</v>
      </c>
      <c r="AJ18">
        <f t="shared" ca="1" si="20"/>
        <v>17</v>
      </c>
      <c r="AK18">
        <f t="shared" ca="1" si="20"/>
        <v>2</v>
      </c>
      <c r="AL18">
        <f t="shared" ca="1" si="20"/>
        <v>18</v>
      </c>
      <c r="AM18">
        <f t="shared" ref="AM18:CB18" ca="1" si="21">MIN(RANDBETWEEN(0,AM15),ROUNDUP(AM15*2/$C$14,0))</f>
        <v>18</v>
      </c>
      <c r="AN18">
        <f t="shared" ca="1" si="21"/>
        <v>11</v>
      </c>
      <c r="AO18">
        <f t="shared" ca="1" si="21"/>
        <v>19</v>
      </c>
      <c r="AP18">
        <f t="shared" ca="1" si="21"/>
        <v>20</v>
      </c>
      <c r="AQ18">
        <f t="shared" ca="1" si="21"/>
        <v>20</v>
      </c>
      <c r="AR18">
        <f t="shared" ca="1" si="21"/>
        <v>21</v>
      </c>
      <c r="AS18">
        <f t="shared" ca="1" si="21"/>
        <v>21</v>
      </c>
      <c r="AT18">
        <f t="shared" ca="1" si="21"/>
        <v>9</v>
      </c>
      <c r="AU18">
        <f t="shared" ca="1" si="21"/>
        <v>22</v>
      </c>
      <c r="AV18">
        <f t="shared" ca="1" si="21"/>
        <v>12</v>
      </c>
      <c r="AW18">
        <f t="shared" ca="1" si="21"/>
        <v>23</v>
      </c>
      <c r="AX18">
        <f t="shared" ca="1" si="21"/>
        <v>24</v>
      </c>
      <c r="AY18">
        <f t="shared" ca="1" si="21"/>
        <v>21</v>
      </c>
      <c r="AZ18">
        <f t="shared" ca="1" si="21"/>
        <v>2</v>
      </c>
      <c r="BA18">
        <f t="shared" ca="1" si="21"/>
        <v>7</v>
      </c>
      <c r="BB18">
        <f t="shared" ca="1" si="21"/>
        <v>9</v>
      </c>
      <c r="BC18">
        <f t="shared" ca="1" si="21"/>
        <v>26</v>
      </c>
      <c r="BD18">
        <f t="shared" ca="1" si="21"/>
        <v>17</v>
      </c>
      <c r="BE18">
        <f t="shared" ca="1" si="21"/>
        <v>16</v>
      </c>
      <c r="BF18">
        <f t="shared" ca="1" si="21"/>
        <v>18</v>
      </c>
      <c r="BG18">
        <f t="shared" ca="1" si="21"/>
        <v>9</v>
      </c>
      <c r="BH18">
        <f t="shared" ca="1" si="21"/>
        <v>29</v>
      </c>
      <c r="BI18">
        <f t="shared" ca="1" si="21"/>
        <v>7</v>
      </c>
      <c r="BJ18">
        <f t="shared" ca="1" si="21"/>
        <v>3</v>
      </c>
      <c r="BK18">
        <f t="shared" ca="1" si="21"/>
        <v>30</v>
      </c>
      <c r="BL18">
        <f t="shared" ca="1" si="21"/>
        <v>13</v>
      </c>
      <c r="BM18">
        <f t="shared" ca="1" si="21"/>
        <v>2</v>
      </c>
      <c r="BN18">
        <f t="shared" ca="1" si="21"/>
        <v>30</v>
      </c>
      <c r="BO18">
        <f t="shared" ca="1" si="21"/>
        <v>15</v>
      </c>
      <c r="BP18">
        <f t="shared" ca="1" si="21"/>
        <v>19</v>
      </c>
      <c r="BQ18">
        <f t="shared" ca="1" si="21"/>
        <v>33</v>
      </c>
      <c r="BR18">
        <f t="shared" ca="1" si="21"/>
        <v>34</v>
      </c>
      <c r="BS18">
        <f t="shared" ca="1" si="21"/>
        <v>18</v>
      </c>
      <c r="BT18">
        <f t="shared" ca="1" si="21"/>
        <v>35</v>
      </c>
      <c r="BU18">
        <f t="shared" ca="1" si="21"/>
        <v>35</v>
      </c>
      <c r="BV18">
        <f t="shared" ca="1" si="21"/>
        <v>36</v>
      </c>
      <c r="BW18">
        <f t="shared" ca="1" si="21"/>
        <v>6</v>
      </c>
      <c r="BX18">
        <f t="shared" ca="1" si="21"/>
        <v>37</v>
      </c>
      <c r="BY18">
        <f t="shared" ca="1" si="21"/>
        <v>37</v>
      </c>
      <c r="BZ18">
        <f t="shared" ca="1" si="21"/>
        <v>36</v>
      </c>
      <c r="CA18">
        <f t="shared" ca="1" si="21"/>
        <v>32</v>
      </c>
      <c r="CB18">
        <f t="shared" ca="1" si="21"/>
        <v>33</v>
      </c>
      <c r="CC18">
        <f t="shared" ref="CC18:CE18" ca="1" si="22">MIN(RANDBETWEEN(0,CC15),ROUNDUP(CC15*2/$C$14,0))</f>
        <v>29</v>
      </c>
      <c r="CD18">
        <f t="shared" ca="1" si="22"/>
        <v>40</v>
      </c>
      <c r="CE18">
        <f t="shared" ca="1" si="22"/>
        <v>40</v>
      </c>
    </row>
    <row r="19" spans="1:83" x14ac:dyDescent="0.25">
      <c r="A19" s="3">
        <f ca="1">VLOOKUP(SMALL(B17:B20,3),B17:C20,2,0)</f>
        <v>1</v>
      </c>
      <c r="B19" s="4">
        <f t="shared" ca="1" si="19"/>
        <v>95937</v>
      </c>
      <c r="C19" s="5">
        <v>3</v>
      </c>
      <c r="D19">
        <f t="shared" ref="D19:AK19" ca="1" si="23">IFERROR(MIN(RANDBETWEEN(0,D15-D18),ROUNDUP(D15*2/$C$14,0)),0)</f>
        <v>1</v>
      </c>
      <c r="E19">
        <f t="shared" ca="1" si="23"/>
        <v>0</v>
      </c>
      <c r="F19">
        <f t="shared" ca="1" si="23"/>
        <v>1</v>
      </c>
      <c r="G19">
        <f t="shared" ca="1" si="23"/>
        <v>2</v>
      </c>
      <c r="H19">
        <f t="shared" ca="1" si="23"/>
        <v>3</v>
      </c>
      <c r="I19">
        <f t="shared" ca="1" si="23"/>
        <v>2</v>
      </c>
      <c r="J19">
        <f t="shared" ca="1" si="23"/>
        <v>0</v>
      </c>
      <c r="K19">
        <f t="shared" ca="1" si="23"/>
        <v>1</v>
      </c>
      <c r="L19">
        <f t="shared" ca="1" si="23"/>
        <v>5</v>
      </c>
      <c r="M19">
        <f t="shared" ca="1" si="23"/>
        <v>5</v>
      </c>
      <c r="N19">
        <f t="shared" ca="1" si="23"/>
        <v>1</v>
      </c>
      <c r="O19">
        <f t="shared" ca="1" si="23"/>
        <v>6</v>
      </c>
      <c r="P19">
        <f t="shared" ca="1" si="23"/>
        <v>2</v>
      </c>
      <c r="Q19">
        <f t="shared" ca="1" si="23"/>
        <v>6</v>
      </c>
      <c r="R19">
        <f t="shared" ca="1" si="23"/>
        <v>2</v>
      </c>
      <c r="S19">
        <f t="shared" ca="1" si="23"/>
        <v>3</v>
      </c>
      <c r="T19">
        <f t="shared" ca="1" si="23"/>
        <v>0</v>
      </c>
      <c r="U19">
        <f t="shared" ca="1" si="23"/>
        <v>4</v>
      </c>
      <c r="V19">
        <f t="shared" ca="1" si="23"/>
        <v>4</v>
      </c>
      <c r="W19">
        <f t="shared" ca="1" si="23"/>
        <v>6</v>
      </c>
      <c r="X19">
        <f t="shared" ca="1" si="23"/>
        <v>2</v>
      </c>
      <c r="Y19">
        <f t="shared" ca="1" si="23"/>
        <v>10</v>
      </c>
      <c r="Z19">
        <f t="shared" ca="1" si="23"/>
        <v>0</v>
      </c>
      <c r="AA19">
        <f t="shared" ca="1" si="23"/>
        <v>7</v>
      </c>
      <c r="AB19">
        <f t="shared" ca="1" si="23"/>
        <v>0</v>
      </c>
      <c r="AC19">
        <f t="shared" ca="1" si="23"/>
        <v>13</v>
      </c>
      <c r="AD19">
        <f t="shared" ca="1" si="23"/>
        <v>2</v>
      </c>
      <c r="AE19">
        <f t="shared" ca="1" si="23"/>
        <v>9</v>
      </c>
      <c r="AF19">
        <f t="shared" ca="1" si="23"/>
        <v>15</v>
      </c>
      <c r="AG19">
        <f t="shared" ca="1" si="23"/>
        <v>10</v>
      </c>
      <c r="AH19">
        <f t="shared" ca="1" si="23"/>
        <v>13</v>
      </c>
      <c r="AI19">
        <f t="shared" ca="1" si="23"/>
        <v>2</v>
      </c>
      <c r="AJ19">
        <f t="shared" ca="1" si="23"/>
        <v>14</v>
      </c>
      <c r="AK19">
        <f t="shared" ca="1" si="23"/>
        <v>17</v>
      </c>
      <c r="AL19">
        <f ca="1">IFERROR(MIN(RANDBETWEEN(0,AL15-AL18),ROUNDUP(AL15*2/$C$14,0)),0)</f>
        <v>15</v>
      </c>
      <c r="AM19">
        <f t="shared" ref="AM19:CA19" ca="1" si="24">IFERROR(MIN(RANDBETWEEN(0,AM15-AM18),ROUNDUP(AM15*2/$C$14,0)),0)</f>
        <v>13</v>
      </c>
      <c r="AN19">
        <f t="shared" ca="1" si="24"/>
        <v>9</v>
      </c>
      <c r="AO19">
        <f t="shared" ca="1" si="24"/>
        <v>14</v>
      </c>
      <c r="AP19">
        <f t="shared" ca="1" si="24"/>
        <v>19</v>
      </c>
      <c r="AQ19">
        <f t="shared" ca="1" si="24"/>
        <v>5</v>
      </c>
      <c r="AR19">
        <f t="shared" ca="1" si="24"/>
        <v>3</v>
      </c>
      <c r="AS19">
        <f t="shared" ca="1" si="24"/>
        <v>9</v>
      </c>
      <c r="AT19">
        <f t="shared" ca="1" si="24"/>
        <v>4</v>
      </c>
      <c r="AU19">
        <f t="shared" ca="1" si="24"/>
        <v>7</v>
      </c>
      <c r="AV19">
        <f t="shared" ca="1" si="24"/>
        <v>23</v>
      </c>
      <c r="AW19">
        <f t="shared" ca="1" si="24"/>
        <v>21</v>
      </c>
      <c r="AX19">
        <f t="shared" ca="1" si="24"/>
        <v>6</v>
      </c>
      <c r="AY19">
        <f t="shared" ca="1" si="24"/>
        <v>6</v>
      </c>
      <c r="AZ19">
        <f t="shared" ca="1" si="24"/>
        <v>25</v>
      </c>
      <c r="BA19">
        <f t="shared" ca="1" si="24"/>
        <v>25</v>
      </c>
      <c r="BB19">
        <f t="shared" ca="1" si="24"/>
        <v>19</v>
      </c>
      <c r="BC19">
        <f t="shared" ca="1" si="24"/>
        <v>9</v>
      </c>
      <c r="BD19">
        <f t="shared" ca="1" si="24"/>
        <v>17</v>
      </c>
      <c r="BE19">
        <f t="shared" ca="1" si="24"/>
        <v>27</v>
      </c>
      <c r="BF19">
        <f t="shared" ca="1" si="24"/>
        <v>19</v>
      </c>
      <c r="BG19">
        <f t="shared" ca="1" si="24"/>
        <v>28</v>
      </c>
      <c r="BH19">
        <f t="shared" ca="1" si="24"/>
        <v>5</v>
      </c>
      <c r="BI19">
        <f t="shared" ca="1" si="24"/>
        <v>29</v>
      </c>
      <c r="BJ19">
        <f t="shared" ca="1" si="24"/>
        <v>9</v>
      </c>
      <c r="BK19">
        <f t="shared" ca="1" si="24"/>
        <v>5</v>
      </c>
      <c r="BL19">
        <f t="shared" ca="1" si="24"/>
        <v>14</v>
      </c>
      <c r="BM19">
        <f t="shared" ca="1" si="24"/>
        <v>1</v>
      </c>
      <c r="BN19">
        <f t="shared" ca="1" si="24"/>
        <v>31</v>
      </c>
      <c r="BO19">
        <f t="shared" ca="1" si="24"/>
        <v>32</v>
      </c>
      <c r="BP19">
        <f t="shared" ca="1" si="24"/>
        <v>26</v>
      </c>
      <c r="BQ19">
        <f t="shared" ca="1" si="24"/>
        <v>13</v>
      </c>
      <c r="BR19">
        <f t="shared" ca="1" si="24"/>
        <v>18</v>
      </c>
      <c r="BS19">
        <f t="shared" ca="1" si="24"/>
        <v>28</v>
      </c>
      <c r="BT19">
        <f t="shared" ca="1" si="24"/>
        <v>8</v>
      </c>
      <c r="BU19">
        <f t="shared" ca="1" si="24"/>
        <v>33</v>
      </c>
      <c r="BV19">
        <f t="shared" ca="1" si="24"/>
        <v>32</v>
      </c>
      <c r="BW19">
        <f t="shared" ca="1" si="24"/>
        <v>36</v>
      </c>
      <c r="BX19">
        <f t="shared" ca="1" si="24"/>
        <v>16</v>
      </c>
      <c r="BY19">
        <f t="shared" ca="1" si="24"/>
        <v>9</v>
      </c>
      <c r="BZ19">
        <f t="shared" ca="1" si="24"/>
        <v>11</v>
      </c>
      <c r="CA19">
        <f t="shared" ca="1" si="24"/>
        <v>3</v>
      </c>
      <c r="CB19">
        <f ca="1">IFERROR(MIN(RANDBETWEEN(0,CB15-CB18),ROUNDUP(CB15*2/$C$14,0)),0)</f>
        <v>39</v>
      </c>
      <c r="CC19">
        <f t="shared" ref="CC19:CE19" ca="1" si="25">IFERROR(MIN(RANDBETWEEN(0,CC15-CC18),ROUNDUP(CC15*2/$C$14,0)),0)</f>
        <v>35</v>
      </c>
      <c r="CD19">
        <f t="shared" ca="1" si="25"/>
        <v>39</v>
      </c>
      <c r="CE19">
        <f t="shared" ca="1" si="25"/>
        <v>27</v>
      </c>
    </row>
    <row r="20" spans="1:83" x14ac:dyDescent="0.25">
      <c r="A20" s="3">
        <f ca="1">VLOOKUP(SMALL(B17:B20,4),B17:C20,2,0)</f>
        <v>3</v>
      </c>
      <c r="B20" s="4">
        <f t="shared" ca="1" si="19"/>
        <v>55807</v>
      </c>
      <c r="C20" s="5">
        <v>4</v>
      </c>
      <c r="D20">
        <f ca="1">IFERROR(MIN(RANDBETWEEN(0,D15-SUM(D18:D19)),ROUNDUP(D15*2/$C$14,0)),0)</f>
        <v>0</v>
      </c>
      <c r="E20">
        <f t="shared" ref="E20:AK20" ca="1" si="26">IFERROR(MIN(RANDBETWEEN(0,E15-SUM(E18:E19)),ROUNDUP(E15*2/$C$14,0)),0)</f>
        <v>1</v>
      </c>
      <c r="F20">
        <f t="shared" ca="1" si="26"/>
        <v>0</v>
      </c>
      <c r="G20">
        <f t="shared" ca="1" si="26"/>
        <v>0</v>
      </c>
      <c r="H20">
        <f t="shared" ca="1" si="26"/>
        <v>0</v>
      </c>
      <c r="I20">
        <f t="shared" ca="1" si="26"/>
        <v>0</v>
      </c>
      <c r="J20">
        <f t="shared" ca="1" si="26"/>
        <v>1</v>
      </c>
      <c r="K20">
        <f t="shared" ca="1" si="26"/>
        <v>0</v>
      </c>
      <c r="L20">
        <f t="shared" ca="1" si="26"/>
        <v>3</v>
      </c>
      <c r="M20">
        <f t="shared" ca="1" si="26"/>
        <v>0</v>
      </c>
      <c r="N20">
        <f t="shared" ca="1" si="26"/>
        <v>6</v>
      </c>
      <c r="O20">
        <f t="shared" ca="1" si="26"/>
        <v>2</v>
      </c>
      <c r="P20">
        <f t="shared" ca="1" si="26"/>
        <v>3</v>
      </c>
      <c r="Q20">
        <f t="shared" ca="1" si="26"/>
        <v>0</v>
      </c>
      <c r="R20">
        <f t="shared" ca="1" si="26"/>
        <v>2</v>
      </c>
      <c r="S20">
        <f t="shared" ca="1" si="26"/>
        <v>6</v>
      </c>
      <c r="T20">
        <f t="shared" ca="1" si="26"/>
        <v>5</v>
      </c>
      <c r="U20">
        <f t="shared" ca="1" si="26"/>
        <v>4</v>
      </c>
      <c r="V20">
        <f t="shared" ca="1" si="26"/>
        <v>5</v>
      </c>
      <c r="W20">
        <f t="shared" ca="1" si="26"/>
        <v>7</v>
      </c>
      <c r="X20">
        <f t="shared" ca="1" si="26"/>
        <v>6</v>
      </c>
      <c r="Y20">
        <f t="shared" ca="1" si="26"/>
        <v>0</v>
      </c>
      <c r="Z20">
        <f t="shared" ca="1" si="26"/>
        <v>7</v>
      </c>
      <c r="AA20">
        <f t="shared" ca="1" si="26"/>
        <v>0</v>
      </c>
      <c r="AB20">
        <f t="shared" ca="1" si="26"/>
        <v>6</v>
      </c>
      <c r="AC20">
        <f t="shared" ca="1" si="26"/>
        <v>3</v>
      </c>
      <c r="AD20">
        <f t="shared" ca="1" si="26"/>
        <v>14</v>
      </c>
      <c r="AE20">
        <f t="shared" ca="1" si="26"/>
        <v>2</v>
      </c>
      <c r="AF20">
        <f t="shared" ca="1" si="26"/>
        <v>8</v>
      </c>
      <c r="AG20">
        <f t="shared" ca="1" si="26"/>
        <v>4</v>
      </c>
      <c r="AH20">
        <f t="shared" ca="1" si="26"/>
        <v>7</v>
      </c>
      <c r="AI20">
        <f t="shared" ca="1" si="26"/>
        <v>16</v>
      </c>
      <c r="AJ20">
        <f t="shared" ca="1" si="26"/>
        <v>0</v>
      </c>
      <c r="AK20">
        <f t="shared" ca="1" si="26"/>
        <v>10</v>
      </c>
      <c r="AL20">
        <f ca="1">IFERROR(MIN(RANDBETWEEN(0,AL15-SUM(AL18:AL19)),ROUNDUP(AL15*2/$C$14,0)),0)</f>
        <v>2</v>
      </c>
      <c r="AM20">
        <f t="shared" ref="AM20:CA20" ca="1" si="27">IFERROR(MIN(RANDBETWEEN(0,AM15-SUM(AM18:AM19)),ROUNDUP(AM15*2/$C$14,0)),0)</f>
        <v>0</v>
      </c>
      <c r="AN20">
        <f t="shared" ca="1" si="27"/>
        <v>6</v>
      </c>
      <c r="AO20">
        <f t="shared" ca="1" si="27"/>
        <v>4</v>
      </c>
      <c r="AP20">
        <f t="shared" ca="1" si="27"/>
        <v>0</v>
      </c>
      <c r="AQ20">
        <f t="shared" ca="1" si="27"/>
        <v>7</v>
      </c>
      <c r="AR20">
        <f t="shared" ca="1" si="27"/>
        <v>11</v>
      </c>
      <c r="AS20">
        <f t="shared" ca="1" si="27"/>
        <v>3</v>
      </c>
      <c r="AT20">
        <f t="shared" ca="1" si="27"/>
        <v>22</v>
      </c>
      <c r="AU20">
        <f t="shared" ca="1" si="27"/>
        <v>13</v>
      </c>
      <c r="AV20">
        <f t="shared" ca="1" si="27"/>
        <v>2</v>
      </c>
      <c r="AW20">
        <f t="shared" ca="1" si="27"/>
        <v>0</v>
      </c>
      <c r="AX20">
        <f t="shared" ca="1" si="27"/>
        <v>1</v>
      </c>
      <c r="AY20">
        <f t="shared" ca="1" si="27"/>
        <v>14</v>
      </c>
      <c r="AZ20">
        <f t="shared" ca="1" si="27"/>
        <v>7</v>
      </c>
      <c r="BA20">
        <f t="shared" ca="1" si="27"/>
        <v>1</v>
      </c>
      <c r="BB20">
        <f t="shared" ca="1" si="27"/>
        <v>1</v>
      </c>
      <c r="BC20">
        <f t="shared" ca="1" si="27"/>
        <v>11</v>
      </c>
      <c r="BD20">
        <f t="shared" ca="1" si="27"/>
        <v>18</v>
      </c>
      <c r="BE20">
        <f t="shared" ca="1" si="27"/>
        <v>2</v>
      </c>
      <c r="BF20">
        <f t="shared" ca="1" si="27"/>
        <v>1</v>
      </c>
      <c r="BG20">
        <f t="shared" ca="1" si="27"/>
        <v>9</v>
      </c>
      <c r="BH20">
        <f t="shared" ca="1" si="27"/>
        <v>22</v>
      </c>
      <c r="BI20">
        <f t="shared" ca="1" si="27"/>
        <v>4</v>
      </c>
      <c r="BJ20">
        <f t="shared" ca="1" si="27"/>
        <v>29</v>
      </c>
      <c r="BK20">
        <f t="shared" ca="1" si="27"/>
        <v>13</v>
      </c>
      <c r="BL20">
        <f t="shared" ca="1" si="27"/>
        <v>18</v>
      </c>
      <c r="BM20">
        <f t="shared" ca="1" si="27"/>
        <v>31</v>
      </c>
      <c r="BN20">
        <f t="shared" ca="1" si="27"/>
        <v>0</v>
      </c>
      <c r="BO20">
        <f t="shared" ca="1" si="27"/>
        <v>4</v>
      </c>
      <c r="BP20">
        <f t="shared" ca="1" si="27"/>
        <v>18</v>
      </c>
      <c r="BQ20">
        <f t="shared" ca="1" si="27"/>
        <v>18</v>
      </c>
      <c r="BR20">
        <f t="shared" ca="1" si="27"/>
        <v>8</v>
      </c>
      <c r="BS20">
        <f t="shared" ca="1" si="27"/>
        <v>21</v>
      </c>
      <c r="BT20">
        <f t="shared" ca="1" si="27"/>
        <v>22</v>
      </c>
      <c r="BU20">
        <f t="shared" ca="1" si="27"/>
        <v>2</v>
      </c>
      <c r="BV20">
        <f t="shared" ca="1" si="27"/>
        <v>1</v>
      </c>
      <c r="BW20">
        <f t="shared" ca="1" si="27"/>
        <v>3</v>
      </c>
      <c r="BX20">
        <f t="shared" ca="1" si="27"/>
        <v>6</v>
      </c>
      <c r="BY20">
        <f t="shared" ca="1" si="27"/>
        <v>11</v>
      </c>
      <c r="BZ20">
        <f t="shared" ca="1" si="27"/>
        <v>17</v>
      </c>
      <c r="CA20">
        <f t="shared" ca="1" si="27"/>
        <v>7</v>
      </c>
      <c r="CB20">
        <f ca="1">IFERROR(MIN(RANDBETWEEN(0,CB15-SUM(CB18:CB19)),ROUNDUP(CB15*2/$C$14,0)),0)</f>
        <v>4</v>
      </c>
      <c r="CC20">
        <f t="shared" ref="CC20:CE20" ca="1" si="28">IFERROR(MIN(RANDBETWEEN(0,CC15-SUM(CC18:CC19)),ROUNDUP(CC15*2/$C$14,0)),0)</f>
        <v>2</v>
      </c>
      <c r="CD20">
        <f t="shared" ca="1" si="28"/>
        <v>0</v>
      </c>
      <c r="CE20">
        <f t="shared" ca="1" si="28"/>
        <v>4</v>
      </c>
    </row>
    <row r="22" spans="1:83" x14ac:dyDescent="0.25">
      <c r="C22" s="5">
        <v>5</v>
      </c>
      <c r="D22" s="197" t="s">
        <v>80</v>
      </c>
      <c r="E22" s="197"/>
      <c r="F22" s="197"/>
      <c r="G22" s="197"/>
      <c r="H22" s="197"/>
      <c r="I22" s="197"/>
      <c r="AL22">
        <f ca="1">SUM(AL18:AL19)</f>
        <v>33</v>
      </c>
      <c r="AN22">
        <f t="shared" ref="AN22" ca="1" si="29">SUM(AN18:AN19)</f>
        <v>20</v>
      </c>
      <c r="AP22">
        <f t="shared" ref="AP22" ca="1" si="30">SUM(AP18:AP19)</f>
        <v>39</v>
      </c>
      <c r="AR22">
        <f t="shared" ref="AR22" ca="1" si="31">SUM(AR18:AR19)</f>
        <v>24</v>
      </c>
      <c r="AT22">
        <f t="shared" ref="AT22" ca="1" si="32">SUM(AT18:AT19)</f>
        <v>13</v>
      </c>
      <c r="AV22">
        <f t="shared" ref="AV22" ca="1" si="33">SUM(AV18:AV19)</f>
        <v>35</v>
      </c>
      <c r="AX22">
        <f t="shared" ref="AX22" ca="1" si="34">SUM(AX18:AX19)</f>
        <v>30</v>
      </c>
      <c r="AZ22">
        <f t="shared" ref="AZ22" ca="1" si="35">SUM(AZ18:AZ19)</f>
        <v>27</v>
      </c>
      <c r="BB22">
        <f t="shared" ref="BB22" ca="1" si="36">SUM(BB18:BB19)</f>
        <v>28</v>
      </c>
      <c r="BD22">
        <f t="shared" ref="BD22" ca="1" si="37">SUM(BD18:BD19)</f>
        <v>34</v>
      </c>
      <c r="BF22">
        <f t="shared" ref="BF22" ca="1" si="38">SUM(BF18:BF19)</f>
        <v>37</v>
      </c>
      <c r="BH22">
        <f t="shared" ref="BH22" ca="1" si="39">SUM(BH18:BH19)</f>
        <v>34</v>
      </c>
      <c r="BJ22">
        <f t="shared" ref="BJ22" ca="1" si="40">SUM(BJ18:BJ19)</f>
        <v>12</v>
      </c>
      <c r="BL22">
        <f t="shared" ref="BL22" ca="1" si="41">SUM(BL18:BL19)</f>
        <v>27</v>
      </c>
      <c r="BN22">
        <f t="shared" ref="BN22" ca="1" si="42">SUM(BN18:BN19)</f>
        <v>61</v>
      </c>
      <c r="BP22">
        <f t="shared" ref="BP22" ca="1" si="43">SUM(BP18:BP19)</f>
        <v>45</v>
      </c>
      <c r="BR22">
        <f t="shared" ref="BR22" ca="1" si="44">SUM(BR18:BR19)</f>
        <v>52</v>
      </c>
      <c r="BT22">
        <f t="shared" ref="BT22" ca="1" si="45">SUM(BT18:BT19)</f>
        <v>43</v>
      </c>
      <c r="BV22">
        <f t="shared" ref="BV22" ca="1" si="46">SUM(BV18:BV19)</f>
        <v>68</v>
      </c>
      <c r="BX22">
        <f t="shared" ref="BX22" ca="1" si="47">SUM(BX18:BX19)</f>
        <v>53</v>
      </c>
      <c r="BZ22">
        <f t="shared" ref="BZ22" ca="1" si="48">SUM(BZ18:BZ19)</f>
        <v>47</v>
      </c>
      <c r="CB22">
        <f ca="1">SUM(CB18:CB19)</f>
        <v>72</v>
      </c>
      <c r="CD22">
        <f t="shared" ref="CD22" ca="1" si="49">SUM(CD18:CD19)</f>
        <v>79</v>
      </c>
    </row>
    <row r="23" spans="1:83" x14ac:dyDescent="0.25">
      <c r="D23" s="3">
        <v>1</v>
      </c>
      <c r="E23" s="3">
        <v>2</v>
      </c>
      <c r="F23" s="3">
        <v>3</v>
      </c>
      <c r="G23" s="3">
        <v>4</v>
      </c>
      <c r="H23" s="3">
        <v>5</v>
      </c>
      <c r="I23" s="3">
        <v>6</v>
      </c>
      <c r="J23" s="3">
        <v>7</v>
      </c>
      <c r="K23" s="3">
        <v>8</v>
      </c>
      <c r="L23" s="3">
        <v>9</v>
      </c>
      <c r="M23" s="3">
        <v>10</v>
      </c>
      <c r="N23" s="3">
        <v>11</v>
      </c>
      <c r="O23" s="3">
        <v>12</v>
      </c>
      <c r="P23" s="3">
        <v>13</v>
      </c>
      <c r="Q23" s="3">
        <v>14</v>
      </c>
      <c r="R23" s="3">
        <v>15</v>
      </c>
      <c r="S23" s="3">
        <v>16</v>
      </c>
      <c r="T23" s="3">
        <v>17</v>
      </c>
      <c r="U23" s="3">
        <v>18</v>
      </c>
      <c r="V23" s="3">
        <v>19</v>
      </c>
      <c r="W23" s="3">
        <v>20</v>
      </c>
      <c r="X23" s="3">
        <v>21</v>
      </c>
      <c r="Y23" s="3">
        <v>22</v>
      </c>
      <c r="Z23" s="3">
        <v>23</v>
      </c>
      <c r="AA23" s="3">
        <v>24</v>
      </c>
      <c r="AB23" s="3">
        <v>25</v>
      </c>
      <c r="AC23" s="3">
        <v>26</v>
      </c>
      <c r="AD23" s="3">
        <v>27</v>
      </c>
      <c r="AE23" s="3">
        <v>28</v>
      </c>
      <c r="AF23" s="3">
        <v>29</v>
      </c>
      <c r="AG23" s="3">
        <v>30</v>
      </c>
      <c r="AH23" s="3">
        <v>31</v>
      </c>
      <c r="AI23" s="3">
        <v>32</v>
      </c>
      <c r="AJ23" s="3">
        <v>33</v>
      </c>
      <c r="AK23" s="3">
        <v>34</v>
      </c>
      <c r="AL23" s="3">
        <v>35</v>
      </c>
      <c r="AM23" s="3">
        <v>36</v>
      </c>
      <c r="AN23" s="3">
        <v>37</v>
      </c>
      <c r="AO23" s="3">
        <v>38</v>
      </c>
      <c r="AP23" s="3">
        <v>39</v>
      </c>
      <c r="AQ23" s="3">
        <v>40</v>
      </c>
      <c r="AR23" s="3">
        <v>41</v>
      </c>
      <c r="AS23" s="3">
        <v>42</v>
      </c>
      <c r="AT23" s="3">
        <v>43</v>
      </c>
      <c r="AU23" s="3">
        <v>44</v>
      </c>
      <c r="AV23" s="3">
        <v>45</v>
      </c>
      <c r="AW23" s="3">
        <v>46</v>
      </c>
      <c r="AX23" s="3">
        <v>47</v>
      </c>
      <c r="AY23" s="3">
        <v>48</v>
      </c>
      <c r="AZ23" s="3">
        <v>49</v>
      </c>
      <c r="BA23" s="3">
        <v>50</v>
      </c>
      <c r="BB23" s="3">
        <v>51</v>
      </c>
      <c r="BC23" s="3">
        <v>52</v>
      </c>
      <c r="BD23" s="3">
        <v>53</v>
      </c>
      <c r="BE23" s="3">
        <v>54</v>
      </c>
      <c r="BF23" s="3">
        <v>55</v>
      </c>
      <c r="BG23" s="3">
        <v>56</v>
      </c>
      <c r="BH23" s="3">
        <v>57</v>
      </c>
      <c r="BI23" s="3">
        <v>58</v>
      </c>
      <c r="BJ23" s="3">
        <v>59</v>
      </c>
      <c r="BK23" s="3">
        <v>60</v>
      </c>
      <c r="BL23" s="3">
        <v>61</v>
      </c>
      <c r="BM23" s="3">
        <v>62</v>
      </c>
      <c r="BN23" s="3">
        <v>63</v>
      </c>
      <c r="BO23" s="3">
        <v>64</v>
      </c>
      <c r="BP23" s="3">
        <v>65</v>
      </c>
      <c r="BQ23" s="3">
        <v>66</v>
      </c>
      <c r="BR23" s="3">
        <v>67</v>
      </c>
      <c r="BS23" s="3">
        <v>68</v>
      </c>
      <c r="BT23" s="3">
        <v>69</v>
      </c>
      <c r="BU23" s="3">
        <v>70</v>
      </c>
      <c r="BV23" s="3">
        <v>71</v>
      </c>
      <c r="BW23" s="3">
        <v>72</v>
      </c>
      <c r="BX23" s="3">
        <v>73</v>
      </c>
      <c r="BY23" s="3">
        <v>74</v>
      </c>
      <c r="BZ23" s="3">
        <v>75</v>
      </c>
      <c r="CA23" s="3">
        <v>76</v>
      </c>
      <c r="CB23" s="3">
        <v>77</v>
      </c>
      <c r="CC23" s="3">
        <v>78</v>
      </c>
      <c r="CD23" s="3">
        <v>79</v>
      </c>
      <c r="CE23" s="3">
        <v>80</v>
      </c>
    </row>
    <row r="24" spans="1:83" x14ac:dyDescent="0.25">
      <c r="C24" s="4"/>
      <c r="D24" s="4">
        <v>1</v>
      </c>
      <c r="E24" s="4">
        <v>2</v>
      </c>
      <c r="F24" s="4">
        <f t="shared" ref="F24:AL24" si="50">ROUNDDOWN(F23*1/2,0)</f>
        <v>1</v>
      </c>
      <c r="G24" s="4">
        <f t="shared" si="50"/>
        <v>2</v>
      </c>
      <c r="H24" s="4">
        <f t="shared" si="50"/>
        <v>2</v>
      </c>
      <c r="I24" s="4">
        <f t="shared" si="50"/>
        <v>3</v>
      </c>
      <c r="J24" s="4">
        <f t="shared" si="50"/>
        <v>3</v>
      </c>
      <c r="K24" s="4">
        <f t="shared" si="50"/>
        <v>4</v>
      </c>
      <c r="L24" s="4">
        <f t="shared" si="50"/>
        <v>4</v>
      </c>
      <c r="M24" s="4">
        <f t="shared" si="50"/>
        <v>5</v>
      </c>
      <c r="N24" s="4">
        <f t="shared" si="50"/>
        <v>5</v>
      </c>
      <c r="O24" s="4">
        <f t="shared" si="50"/>
        <v>6</v>
      </c>
      <c r="P24" s="4">
        <f t="shared" si="50"/>
        <v>6</v>
      </c>
      <c r="Q24" s="4">
        <f t="shared" si="50"/>
        <v>7</v>
      </c>
      <c r="R24" s="4">
        <f t="shared" si="50"/>
        <v>7</v>
      </c>
      <c r="S24" s="4">
        <f t="shared" si="50"/>
        <v>8</v>
      </c>
      <c r="T24" s="4">
        <f t="shared" si="50"/>
        <v>8</v>
      </c>
      <c r="U24" s="4">
        <f t="shared" si="50"/>
        <v>9</v>
      </c>
      <c r="V24" s="4">
        <f t="shared" si="50"/>
        <v>9</v>
      </c>
      <c r="W24" s="4">
        <f t="shared" si="50"/>
        <v>10</v>
      </c>
      <c r="X24" s="4">
        <f t="shared" si="50"/>
        <v>10</v>
      </c>
      <c r="Y24" s="4">
        <f t="shared" si="50"/>
        <v>11</v>
      </c>
      <c r="Z24" s="4">
        <f t="shared" si="50"/>
        <v>11</v>
      </c>
      <c r="AA24" s="4">
        <f t="shared" si="50"/>
        <v>12</v>
      </c>
      <c r="AB24" s="4">
        <f t="shared" si="50"/>
        <v>12</v>
      </c>
      <c r="AC24" s="4">
        <f t="shared" si="50"/>
        <v>13</v>
      </c>
      <c r="AD24" s="4">
        <f t="shared" si="50"/>
        <v>13</v>
      </c>
      <c r="AE24" s="4">
        <f t="shared" si="50"/>
        <v>14</v>
      </c>
      <c r="AF24" s="4">
        <f t="shared" si="50"/>
        <v>14</v>
      </c>
      <c r="AG24" s="4">
        <f t="shared" si="50"/>
        <v>15</v>
      </c>
      <c r="AH24" s="4">
        <f t="shared" si="50"/>
        <v>15</v>
      </c>
      <c r="AI24" s="4">
        <f t="shared" si="50"/>
        <v>16</v>
      </c>
      <c r="AJ24" s="4">
        <f t="shared" si="50"/>
        <v>16</v>
      </c>
      <c r="AK24" s="4">
        <f t="shared" si="50"/>
        <v>17</v>
      </c>
      <c r="AL24" s="4">
        <f t="shared" si="50"/>
        <v>17</v>
      </c>
      <c r="AM24" s="4">
        <f t="shared" ref="AM24:CB24" si="51">ROUNDDOWN(AM23*1/2,0)</f>
        <v>18</v>
      </c>
      <c r="AN24" s="4">
        <f t="shared" si="51"/>
        <v>18</v>
      </c>
      <c r="AO24" s="4">
        <f t="shared" si="51"/>
        <v>19</v>
      </c>
      <c r="AP24" s="4">
        <f t="shared" si="51"/>
        <v>19</v>
      </c>
      <c r="AQ24" s="4">
        <f t="shared" si="51"/>
        <v>20</v>
      </c>
      <c r="AR24" s="4">
        <f t="shared" si="51"/>
        <v>20</v>
      </c>
      <c r="AS24" s="4">
        <f t="shared" si="51"/>
        <v>21</v>
      </c>
      <c r="AT24" s="4">
        <f t="shared" si="51"/>
        <v>21</v>
      </c>
      <c r="AU24" s="4">
        <f t="shared" si="51"/>
        <v>22</v>
      </c>
      <c r="AV24" s="4">
        <f t="shared" si="51"/>
        <v>22</v>
      </c>
      <c r="AW24" s="4">
        <f t="shared" si="51"/>
        <v>23</v>
      </c>
      <c r="AX24" s="4">
        <f t="shared" si="51"/>
        <v>23</v>
      </c>
      <c r="AY24" s="4">
        <f t="shared" si="51"/>
        <v>24</v>
      </c>
      <c r="AZ24" s="4">
        <f t="shared" si="51"/>
        <v>24</v>
      </c>
      <c r="BA24" s="4">
        <f t="shared" si="51"/>
        <v>25</v>
      </c>
      <c r="BB24" s="4">
        <f t="shared" si="51"/>
        <v>25</v>
      </c>
      <c r="BC24" s="4">
        <f t="shared" si="51"/>
        <v>26</v>
      </c>
      <c r="BD24" s="4">
        <f t="shared" si="51"/>
        <v>26</v>
      </c>
      <c r="BE24" s="4">
        <f t="shared" si="51"/>
        <v>27</v>
      </c>
      <c r="BF24" s="4">
        <f t="shared" si="51"/>
        <v>27</v>
      </c>
      <c r="BG24" s="4">
        <f t="shared" si="51"/>
        <v>28</v>
      </c>
      <c r="BH24" s="4">
        <f t="shared" si="51"/>
        <v>28</v>
      </c>
      <c r="BI24" s="4">
        <f t="shared" si="51"/>
        <v>29</v>
      </c>
      <c r="BJ24" s="4">
        <f t="shared" si="51"/>
        <v>29</v>
      </c>
      <c r="BK24" s="4">
        <f t="shared" si="51"/>
        <v>30</v>
      </c>
      <c r="BL24" s="4">
        <f t="shared" si="51"/>
        <v>30</v>
      </c>
      <c r="BM24" s="4">
        <f t="shared" si="51"/>
        <v>31</v>
      </c>
      <c r="BN24" s="4">
        <f t="shared" si="51"/>
        <v>31</v>
      </c>
      <c r="BO24" s="4">
        <f t="shared" si="51"/>
        <v>32</v>
      </c>
      <c r="BP24" s="4">
        <f t="shared" si="51"/>
        <v>32</v>
      </c>
      <c r="BQ24" s="4">
        <f t="shared" si="51"/>
        <v>33</v>
      </c>
      <c r="BR24" s="4">
        <f t="shared" si="51"/>
        <v>33</v>
      </c>
      <c r="BS24" s="4">
        <f t="shared" si="51"/>
        <v>34</v>
      </c>
      <c r="BT24" s="4">
        <f t="shared" si="51"/>
        <v>34</v>
      </c>
      <c r="BU24" s="4">
        <f t="shared" si="51"/>
        <v>35</v>
      </c>
      <c r="BV24" s="4">
        <f t="shared" si="51"/>
        <v>35</v>
      </c>
      <c r="BW24" s="4">
        <f t="shared" si="51"/>
        <v>36</v>
      </c>
      <c r="BX24" s="4">
        <f t="shared" si="51"/>
        <v>36</v>
      </c>
      <c r="BY24" s="4">
        <f t="shared" si="51"/>
        <v>37</v>
      </c>
      <c r="BZ24" s="4">
        <f t="shared" si="51"/>
        <v>37</v>
      </c>
      <c r="CA24" s="4">
        <f t="shared" si="51"/>
        <v>38</v>
      </c>
      <c r="CB24" s="4">
        <f t="shared" si="51"/>
        <v>38</v>
      </c>
      <c r="CC24" s="4">
        <f t="shared" ref="CC24:CE24" si="52">ROUNDDOWN(CC23*1/2,0)</f>
        <v>39</v>
      </c>
      <c r="CD24" s="4">
        <f t="shared" si="52"/>
        <v>39</v>
      </c>
      <c r="CE24" s="4">
        <f t="shared" si="52"/>
        <v>40</v>
      </c>
    </row>
    <row r="25" spans="1:83" x14ac:dyDescent="0.25">
      <c r="A25" s="3">
        <f ca="1">VLOOKUP(SMALL(B25:B29,1),B25:C29,2,0)</f>
        <v>1</v>
      </c>
      <c r="B25" s="4">
        <f ca="1">RANDBETWEEN(0,100000)</f>
        <v>5285</v>
      </c>
      <c r="C25" s="5">
        <v>1</v>
      </c>
      <c r="D25">
        <f ca="1">D23-SUM(D26:D29)</f>
        <v>0</v>
      </c>
      <c r="E25">
        <f t="shared" ref="E25:AL25" ca="1" si="53">E23-SUM(E26:E29)</f>
        <v>1</v>
      </c>
      <c r="F25">
        <f t="shared" ca="1" si="53"/>
        <v>0</v>
      </c>
      <c r="G25">
        <f t="shared" ca="1" si="53"/>
        <v>0</v>
      </c>
      <c r="H25">
        <f t="shared" ca="1" si="53"/>
        <v>1</v>
      </c>
      <c r="I25">
        <f t="shared" ca="1" si="53"/>
        <v>2</v>
      </c>
      <c r="J25">
        <f t="shared" ca="1" si="53"/>
        <v>0</v>
      </c>
      <c r="K25">
        <f t="shared" ca="1" si="53"/>
        <v>1</v>
      </c>
      <c r="L25">
        <f t="shared" ca="1" si="53"/>
        <v>0</v>
      </c>
      <c r="M25">
        <f t="shared" ca="1" si="53"/>
        <v>1</v>
      </c>
      <c r="N25">
        <f t="shared" ca="1" si="53"/>
        <v>1</v>
      </c>
      <c r="O25">
        <f t="shared" ca="1" si="53"/>
        <v>0</v>
      </c>
      <c r="P25">
        <f t="shared" ca="1" si="53"/>
        <v>4</v>
      </c>
      <c r="Q25">
        <f t="shared" ca="1" si="53"/>
        <v>6</v>
      </c>
      <c r="R25">
        <f t="shared" ca="1" si="53"/>
        <v>1</v>
      </c>
      <c r="S25">
        <f t="shared" ca="1" si="53"/>
        <v>1</v>
      </c>
      <c r="T25">
        <f t="shared" ca="1" si="53"/>
        <v>1</v>
      </c>
      <c r="U25">
        <f t="shared" ca="1" si="53"/>
        <v>0</v>
      </c>
      <c r="V25">
        <f t="shared" ca="1" si="53"/>
        <v>0</v>
      </c>
      <c r="W25">
        <f t="shared" ca="1" si="53"/>
        <v>4</v>
      </c>
      <c r="X25">
        <f t="shared" ca="1" si="53"/>
        <v>0</v>
      </c>
      <c r="Y25">
        <f t="shared" ca="1" si="53"/>
        <v>3</v>
      </c>
      <c r="Z25">
        <f t="shared" ca="1" si="53"/>
        <v>0</v>
      </c>
      <c r="AA25">
        <f t="shared" ca="1" si="53"/>
        <v>0</v>
      </c>
      <c r="AB25">
        <f t="shared" ca="1" si="53"/>
        <v>7</v>
      </c>
      <c r="AC25">
        <f t="shared" ca="1" si="53"/>
        <v>1</v>
      </c>
      <c r="AD25">
        <f t="shared" ca="1" si="53"/>
        <v>1</v>
      </c>
      <c r="AE25">
        <f t="shared" ca="1" si="53"/>
        <v>4</v>
      </c>
      <c r="AF25">
        <f t="shared" ca="1" si="53"/>
        <v>4</v>
      </c>
      <c r="AG25">
        <f t="shared" ca="1" si="53"/>
        <v>0</v>
      </c>
      <c r="AH25">
        <f t="shared" ca="1" si="53"/>
        <v>1</v>
      </c>
      <c r="AI25">
        <f t="shared" ca="1" si="53"/>
        <v>4</v>
      </c>
      <c r="AJ25">
        <f t="shared" ca="1" si="53"/>
        <v>3</v>
      </c>
      <c r="AK25">
        <f t="shared" ca="1" si="53"/>
        <v>6</v>
      </c>
      <c r="AL25">
        <f t="shared" ca="1" si="53"/>
        <v>0</v>
      </c>
      <c r="AM25">
        <f t="shared" ref="AM25:CB25" ca="1" si="54">AM23-SUM(AM26:AM29)</f>
        <v>3</v>
      </c>
      <c r="AN25">
        <f t="shared" ca="1" si="54"/>
        <v>5</v>
      </c>
      <c r="AO25">
        <f t="shared" ca="1" si="54"/>
        <v>3</v>
      </c>
      <c r="AP25">
        <f t="shared" ca="1" si="54"/>
        <v>1</v>
      </c>
      <c r="AQ25">
        <f t="shared" ca="1" si="54"/>
        <v>0</v>
      </c>
      <c r="AR25">
        <f t="shared" ca="1" si="54"/>
        <v>0</v>
      </c>
      <c r="AS25">
        <f t="shared" ca="1" si="54"/>
        <v>0</v>
      </c>
      <c r="AT25">
        <f t="shared" ca="1" si="54"/>
        <v>1</v>
      </c>
      <c r="AU25">
        <f t="shared" ca="1" si="54"/>
        <v>14</v>
      </c>
      <c r="AV25">
        <f t="shared" ca="1" si="54"/>
        <v>1</v>
      </c>
      <c r="AW25">
        <f t="shared" ca="1" si="54"/>
        <v>0</v>
      </c>
      <c r="AX25">
        <f t="shared" ca="1" si="54"/>
        <v>5</v>
      </c>
      <c r="AY25">
        <f t="shared" ca="1" si="54"/>
        <v>4</v>
      </c>
      <c r="AZ25">
        <f t="shared" ca="1" si="54"/>
        <v>2</v>
      </c>
      <c r="BA25">
        <f t="shared" ca="1" si="54"/>
        <v>3</v>
      </c>
      <c r="BB25">
        <f t="shared" ca="1" si="54"/>
        <v>2</v>
      </c>
      <c r="BC25">
        <f t="shared" ca="1" si="54"/>
        <v>23</v>
      </c>
      <c r="BD25">
        <f t="shared" ca="1" si="54"/>
        <v>8</v>
      </c>
      <c r="BE25">
        <f t="shared" ca="1" si="54"/>
        <v>9</v>
      </c>
      <c r="BF25">
        <f t="shared" ca="1" si="54"/>
        <v>2</v>
      </c>
      <c r="BG25">
        <f t="shared" ca="1" si="54"/>
        <v>3</v>
      </c>
      <c r="BH25">
        <f t="shared" ca="1" si="54"/>
        <v>16</v>
      </c>
      <c r="BI25">
        <f t="shared" ca="1" si="54"/>
        <v>3</v>
      </c>
      <c r="BJ25">
        <f t="shared" ca="1" si="54"/>
        <v>1</v>
      </c>
      <c r="BK25">
        <f t="shared" ca="1" si="54"/>
        <v>4</v>
      </c>
      <c r="BL25">
        <f t="shared" ca="1" si="54"/>
        <v>18</v>
      </c>
      <c r="BM25">
        <f t="shared" ca="1" si="54"/>
        <v>12</v>
      </c>
      <c r="BN25">
        <f t="shared" ca="1" si="54"/>
        <v>1</v>
      </c>
      <c r="BO25">
        <f t="shared" ca="1" si="54"/>
        <v>0</v>
      </c>
      <c r="BP25">
        <f t="shared" ca="1" si="54"/>
        <v>7</v>
      </c>
      <c r="BQ25">
        <f t="shared" ca="1" si="54"/>
        <v>5</v>
      </c>
      <c r="BR25">
        <f t="shared" ca="1" si="54"/>
        <v>0</v>
      </c>
      <c r="BS25">
        <f t="shared" ca="1" si="54"/>
        <v>1</v>
      </c>
      <c r="BT25">
        <f t="shared" ca="1" si="54"/>
        <v>1</v>
      </c>
      <c r="BU25">
        <f t="shared" ca="1" si="54"/>
        <v>0</v>
      </c>
      <c r="BV25">
        <f t="shared" ca="1" si="54"/>
        <v>1</v>
      </c>
      <c r="BW25">
        <f t="shared" ca="1" si="54"/>
        <v>0</v>
      </c>
      <c r="BX25">
        <f t="shared" ca="1" si="54"/>
        <v>2</v>
      </c>
      <c r="BY25">
        <f t="shared" ca="1" si="54"/>
        <v>20</v>
      </c>
      <c r="BZ25">
        <f t="shared" ca="1" si="54"/>
        <v>3</v>
      </c>
      <c r="CA25">
        <f t="shared" ca="1" si="54"/>
        <v>10</v>
      </c>
      <c r="CB25">
        <f t="shared" ca="1" si="54"/>
        <v>1</v>
      </c>
      <c r="CC25">
        <f t="shared" ref="CC25:CE25" ca="1" si="55">CC23-SUM(CC26:CC29)</f>
        <v>0</v>
      </c>
      <c r="CD25">
        <f t="shared" ca="1" si="55"/>
        <v>11</v>
      </c>
      <c r="CE25">
        <f t="shared" ca="1" si="55"/>
        <v>0</v>
      </c>
    </row>
    <row r="26" spans="1:83" x14ac:dyDescent="0.25">
      <c r="A26" s="3">
        <f ca="1">VLOOKUP(SMALL(B25:B29,2),B25:C29,2,0)</f>
        <v>4</v>
      </c>
      <c r="B26" s="4">
        <f t="shared" ref="B26:B29" ca="1" si="56">RANDBETWEEN(0,100000)</f>
        <v>49719</v>
      </c>
      <c r="C26" s="5">
        <v>2</v>
      </c>
      <c r="D26">
        <f ca="1">MIN(RANDBETWEEN(0,D23),ROUNDUP(D23*2/$C$22,0))</f>
        <v>0</v>
      </c>
      <c r="E26">
        <f t="shared" ref="E26:AL26" ca="1" si="57">MIN(RANDBETWEEN(0,E23),ROUNDUP(E23*2/$C$22,0))</f>
        <v>0</v>
      </c>
      <c r="F26">
        <f t="shared" ca="1" si="57"/>
        <v>2</v>
      </c>
      <c r="G26">
        <f t="shared" ca="1" si="57"/>
        <v>1</v>
      </c>
      <c r="H26">
        <f t="shared" ca="1" si="57"/>
        <v>0</v>
      </c>
      <c r="I26">
        <f t="shared" ca="1" si="57"/>
        <v>1</v>
      </c>
      <c r="J26">
        <f t="shared" ca="1" si="57"/>
        <v>1</v>
      </c>
      <c r="K26">
        <f t="shared" ca="1" si="57"/>
        <v>4</v>
      </c>
      <c r="L26">
        <f t="shared" ca="1" si="57"/>
        <v>4</v>
      </c>
      <c r="M26">
        <f t="shared" ca="1" si="57"/>
        <v>2</v>
      </c>
      <c r="N26">
        <f t="shared" ca="1" si="57"/>
        <v>5</v>
      </c>
      <c r="O26">
        <f t="shared" ca="1" si="57"/>
        <v>5</v>
      </c>
      <c r="P26">
        <f t="shared" ca="1" si="57"/>
        <v>3</v>
      </c>
      <c r="Q26">
        <f t="shared" ca="1" si="57"/>
        <v>2</v>
      </c>
      <c r="R26">
        <f t="shared" ca="1" si="57"/>
        <v>0</v>
      </c>
      <c r="S26">
        <f t="shared" ca="1" si="57"/>
        <v>4</v>
      </c>
      <c r="T26">
        <f t="shared" ca="1" si="57"/>
        <v>7</v>
      </c>
      <c r="U26">
        <f t="shared" ca="1" si="57"/>
        <v>8</v>
      </c>
      <c r="V26">
        <f t="shared" ca="1" si="57"/>
        <v>8</v>
      </c>
      <c r="W26">
        <f t="shared" ca="1" si="57"/>
        <v>5</v>
      </c>
      <c r="X26">
        <f t="shared" ca="1" si="57"/>
        <v>7</v>
      </c>
      <c r="Y26">
        <f t="shared" ca="1" si="57"/>
        <v>9</v>
      </c>
      <c r="Z26">
        <f t="shared" ca="1" si="57"/>
        <v>10</v>
      </c>
      <c r="AA26">
        <f t="shared" ca="1" si="57"/>
        <v>10</v>
      </c>
      <c r="AB26">
        <f t="shared" ca="1" si="57"/>
        <v>10</v>
      </c>
      <c r="AC26">
        <f t="shared" ca="1" si="57"/>
        <v>11</v>
      </c>
      <c r="AD26">
        <f t="shared" ca="1" si="57"/>
        <v>11</v>
      </c>
      <c r="AE26">
        <f t="shared" ca="1" si="57"/>
        <v>12</v>
      </c>
      <c r="AF26">
        <f t="shared" ca="1" si="57"/>
        <v>12</v>
      </c>
      <c r="AG26">
        <f t="shared" ca="1" si="57"/>
        <v>6</v>
      </c>
      <c r="AH26">
        <f t="shared" ca="1" si="57"/>
        <v>13</v>
      </c>
      <c r="AI26">
        <f t="shared" ca="1" si="57"/>
        <v>13</v>
      </c>
      <c r="AJ26">
        <f t="shared" ca="1" si="57"/>
        <v>14</v>
      </c>
      <c r="AK26">
        <f t="shared" ca="1" si="57"/>
        <v>14</v>
      </c>
      <c r="AL26">
        <f t="shared" ca="1" si="57"/>
        <v>14</v>
      </c>
      <c r="AM26">
        <f t="shared" ref="AM26:CB26" ca="1" si="58">MIN(RANDBETWEEN(0,AM23),ROUNDUP(AM23*2/$C$22,0))</f>
        <v>15</v>
      </c>
      <c r="AN26">
        <f t="shared" ca="1" si="58"/>
        <v>15</v>
      </c>
      <c r="AO26">
        <f t="shared" ca="1" si="58"/>
        <v>16</v>
      </c>
      <c r="AP26">
        <f t="shared" ca="1" si="58"/>
        <v>16</v>
      </c>
      <c r="AQ26">
        <f t="shared" ca="1" si="58"/>
        <v>16</v>
      </c>
      <c r="AR26">
        <f t="shared" ca="1" si="58"/>
        <v>17</v>
      </c>
      <c r="AS26">
        <f t="shared" ca="1" si="58"/>
        <v>17</v>
      </c>
      <c r="AT26">
        <f t="shared" ca="1" si="58"/>
        <v>12</v>
      </c>
      <c r="AU26">
        <f t="shared" ca="1" si="58"/>
        <v>2</v>
      </c>
      <c r="AV26">
        <f t="shared" ca="1" si="58"/>
        <v>18</v>
      </c>
      <c r="AW26">
        <f t="shared" ca="1" si="58"/>
        <v>19</v>
      </c>
      <c r="AX26">
        <f t="shared" ca="1" si="58"/>
        <v>13</v>
      </c>
      <c r="AY26">
        <f t="shared" ca="1" si="58"/>
        <v>20</v>
      </c>
      <c r="AZ26">
        <f t="shared" ca="1" si="58"/>
        <v>20</v>
      </c>
      <c r="BA26">
        <f t="shared" ca="1" si="58"/>
        <v>20</v>
      </c>
      <c r="BB26">
        <f t="shared" ca="1" si="58"/>
        <v>21</v>
      </c>
      <c r="BC26">
        <f t="shared" ca="1" si="58"/>
        <v>7</v>
      </c>
      <c r="BD26">
        <f t="shared" ca="1" si="58"/>
        <v>5</v>
      </c>
      <c r="BE26">
        <f t="shared" ca="1" si="58"/>
        <v>21</v>
      </c>
      <c r="BF26">
        <f t="shared" ca="1" si="58"/>
        <v>22</v>
      </c>
      <c r="BG26">
        <f t="shared" ca="1" si="58"/>
        <v>23</v>
      </c>
      <c r="BH26">
        <f t="shared" ca="1" si="58"/>
        <v>23</v>
      </c>
      <c r="BI26">
        <f t="shared" ca="1" si="58"/>
        <v>24</v>
      </c>
      <c r="BJ26">
        <f t="shared" ca="1" si="58"/>
        <v>24</v>
      </c>
      <c r="BK26">
        <f t="shared" ca="1" si="58"/>
        <v>8</v>
      </c>
      <c r="BL26">
        <f t="shared" ca="1" si="58"/>
        <v>6</v>
      </c>
      <c r="BM26">
        <f t="shared" ca="1" si="58"/>
        <v>21</v>
      </c>
      <c r="BN26">
        <f t="shared" ca="1" si="58"/>
        <v>21</v>
      </c>
      <c r="BO26">
        <f t="shared" ca="1" si="58"/>
        <v>26</v>
      </c>
      <c r="BP26">
        <f t="shared" ca="1" si="58"/>
        <v>8</v>
      </c>
      <c r="BQ26">
        <f t="shared" ca="1" si="58"/>
        <v>20</v>
      </c>
      <c r="BR26">
        <f t="shared" ca="1" si="58"/>
        <v>27</v>
      </c>
      <c r="BS26">
        <f t="shared" ca="1" si="58"/>
        <v>17</v>
      </c>
      <c r="BT26">
        <f t="shared" ca="1" si="58"/>
        <v>28</v>
      </c>
      <c r="BU26">
        <f t="shared" ca="1" si="58"/>
        <v>9</v>
      </c>
      <c r="BV26">
        <f t="shared" ca="1" si="58"/>
        <v>29</v>
      </c>
      <c r="BW26">
        <f t="shared" ca="1" si="58"/>
        <v>29</v>
      </c>
      <c r="BX26">
        <f t="shared" ca="1" si="58"/>
        <v>2</v>
      </c>
      <c r="BY26">
        <f t="shared" ca="1" si="58"/>
        <v>1</v>
      </c>
      <c r="BZ26">
        <f t="shared" ca="1" si="58"/>
        <v>30</v>
      </c>
      <c r="CA26">
        <f t="shared" ca="1" si="58"/>
        <v>24</v>
      </c>
      <c r="CB26">
        <f t="shared" ca="1" si="58"/>
        <v>31</v>
      </c>
      <c r="CC26">
        <f t="shared" ref="CC26:CE26" ca="1" si="59">MIN(RANDBETWEEN(0,CC23),ROUNDUP(CC23*2/$C$22,0))</f>
        <v>32</v>
      </c>
      <c r="CD26">
        <f t="shared" ca="1" si="59"/>
        <v>32</v>
      </c>
      <c r="CE26">
        <f t="shared" ca="1" si="59"/>
        <v>31</v>
      </c>
    </row>
    <row r="27" spans="1:83" x14ac:dyDescent="0.25">
      <c r="A27" s="3">
        <f ca="1">VLOOKUP(SMALL(B25:B29,3),B25:C29,2,0)</f>
        <v>2</v>
      </c>
      <c r="B27" s="4">
        <f t="shared" ca="1" si="56"/>
        <v>56608</v>
      </c>
      <c r="C27" s="5">
        <v>3</v>
      </c>
      <c r="D27">
        <f ca="1">IFERROR(MIN(RANDBETWEEN(0,D23-D26),ROUNDUP(D23*2/$C$22,0)),0)</f>
        <v>1</v>
      </c>
      <c r="E27">
        <f t="shared" ref="E27:AL27" ca="1" si="60">IFERROR(MIN(RANDBETWEEN(0,E23-E26),ROUNDUP(E23*2/$C$22,0)),0)</f>
        <v>1</v>
      </c>
      <c r="F27">
        <f t="shared" ca="1" si="60"/>
        <v>0</v>
      </c>
      <c r="G27">
        <f t="shared" ca="1" si="60"/>
        <v>1</v>
      </c>
      <c r="H27">
        <f t="shared" ca="1" si="60"/>
        <v>2</v>
      </c>
      <c r="I27">
        <f t="shared" ca="1" si="60"/>
        <v>3</v>
      </c>
      <c r="J27">
        <f t="shared" ca="1" si="60"/>
        <v>3</v>
      </c>
      <c r="K27">
        <f t="shared" ca="1" si="60"/>
        <v>1</v>
      </c>
      <c r="L27">
        <f t="shared" ca="1" si="60"/>
        <v>4</v>
      </c>
      <c r="M27">
        <f t="shared" ca="1" si="60"/>
        <v>4</v>
      </c>
      <c r="N27">
        <f t="shared" ca="1" si="60"/>
        <v>4</v>
      </c>
      <c r="O27">
        <f t="shared" ca="1" si="60"/>
        <v>5</v>
      </c>
      <c r="P27">
        <f t="shared" ca="1" si="60"/>
        <v>1</v>
      </c>
      <c r="Q27">
        <f t="shared" ca="1" si="60"/>
        <v>0</v>
      </c>
      <c r="R27">
        <f t="shared" ca="1" si="60"/>
        <v>6</v>
      </c>
      <c r="S27">
        <f t="shared" ca="1" si="60"/>
        <v>7</v>
      </c>
      <c r="T27">
        <f t="shared" ca="1" si="60"/>
        <v>0</v>
      </c>
      <c r="U27">
        <f t="shared" ca="1" si="60"/>
        <v>8</v>
      </c>
      <c r="V27">
        <f t="shared" ca="1" si="60"/>
        <v>2</v>
      </c>
      <c r="W27">
        <f t="shared" ca="1" si="60"/>
        <v>0</v>
      </c>
      <c r="X27">
        <f t="shared" ca="1" si="60"/>
        <v>9</v>
      </c>
      <c r="Y27">
        <f t="shared" ca="1" si="60"/>
        <v>3</v>
      </c>
      <c r="Z27">
        <f t="shared" ca="1" si="60"/>
        <v>10</v>
      </c>
      <c r="AA27">
        <f t="shared" ca="1" si="60"/>
        <v>5</v>
      </c>
      <c r="AB27">
        <f t="shared" ca="1" si="60"/>
        <v>6</v>
      </c>
      <c r="AC27">
        <f t="shared" ca="1" si="60"/>
        <v>2</v>
      </c>
      <c r="AD27">
        <f t="shared" ca="1" si="60"/>
        <v>5</v>
      </c>
      <c r="AE27">
        <f t="shared" ca="1" si="60"/>
        <v>7</v>
      </c>
      <c r="AF27">
        <f t="shared" ca="1" si="60"/>
        <v>0</v>
      </c>
      <c r="AG27">
        <f t="shared" ca="1" si="60"/>
        <v>12</v>
      </c>
      <c r="AH27">
        <f t="shared" ca="1" si="60"/>
        <v>9</v>
      </c>
      <c r="AI27">
        <f t="shared" ca="1" si="60"/>
        <v>12</v>
      </c>
      <c r="AJ27">
        <f t="shared" ca="1" si="60"/>
        <v>6</v>
      </c>
      <c r="AK27">
        <f t="shared" ca="1" si="60"/>
        <v>10</v>
      </c>
      <c r="AL27">
        <f t="shared" ca="1" si="60"/>
        <v>12</v>
      </c>
      <c r="AM27">
        <f t="shared" ref="AM27:CB27" ca="1" si="61">IFERROR(MIN(RANDBETWEEN(0,AM23-AM26),ROUNDUP(AM23*2/$C$22,0)),0)</f>
        <v>15</v>
      </c>
      <c r="AN27">
        <f t="shared" ca="1" si="61"/>
        <v>0</v>
      </c>
      <c r="AO27">
        <f t="shared" ca="1" si="61"/>
        <v>6</v>
      </c>
      <c r="AP27">
        <f t="shared" ca="1" si="61"/>
        <v>3</v>
      </c>
      <c r="AQ27">
        <f t="shared" ca="1" si="61"/>
        <v>1</v>
      </c>
      <c r="AR27">
        <f t="shared" ca="1" si="61"/>
        <v>17</v>
      </c>
      <c r="AS27">
        <f t="shared" ca="1" si="61"/>
        <v>17</v>
      </c>
      <c r="AT27">
        <f t="shared" ca="1" si="61"/>
        <v>10</v>
      </c>
      <c r="AU27">
        <f t="shared" ca="1" si="61"/>
        <v>18</v>
      </c>
      <c r="AV27">
        <f t="shared" ca="1" si="61"/>
        <v>1</v>
      </c>
      <c r="AW27">
        <f t="shared" ca="1" si="61"/>
        <v>14</v>
      </c>
      <c r="AX27">
        <f t="shared" ca="1" si="61"/>
        <v>15</v>
      </c>
      <c r="AY27">
        <f t="shared" ca="1" si="61"/>
        <v>20</v>
      </c>
      <c r="AZ27">
        <f t="shared" ca="1" si="61"/>
        <v>16</v>
      </c>
      <c r="BA27">
        <f t="shared" ca="1" si="61"/>
        <v>13</v>
      </c>
      <c r="BB27">
        <f t="shared" ca="1" si="61"/>
        <v>13</v>
      </c>
      <c r="BC27">
        <f t="shared" ca="1" si="61"/>
        <v>0</v>
      </c>
      <c r="BD27">
        <f t="shared" ca="1" si="61"/>
        <v>22</v>
      </c>
      <c r="BE27">
        <f t="shared" ca="1" si="61"/>
        <v>16</v>
      </c>
      <c r="BF27">
        <f t="shared" ca="1" si="61"/>
        <v>22</v>
      </c>
      <c r="BG27">
        <f t="shared" ca="1" si="61"/>
        <v>23</v>
      </c>
      <c r="BH27">
        <f t="shared" ca="1" si="61"/>
        <v>18</v>
      </c>
      <c r="BI27">
        <f t="shared" ca="1" si="61"/>
        <v>8</v>
      </c>
      <c r="BJ27">
        <f t="shared" ca="1" si="61"/>
        <v>24</v>
      </c>
      <c r="BK27">
        <f t="shared" ca="1" si="61"/>
        <v>24</v>
      </c>
      <c r="BL27">
        <f t="shared" ca="1" si="61"/>
        <v>25</v>
      </c>
      <c r="BM27">
        <f t="shared" ca="1" si="61"/>
        <v>0</v>
      </c>
      <c r="BN27">
        <f t="shared" ca="1" si="61"/>
        <v>26</v>
      </c>
      <c r="BO27">
        <f t="shared" ca="1" si="61"/>
        <v>21</v>
      </c>
      <c r="BP27">
        <f t="shared" ca="1" si="61"/>
        <v>5</v>
      </c>
      <c r="BQ27">
        <f t="shared" ca="1" si="61"/>
        <v>27</v>
      </c>
      <c r="BR27">
        <f t="shared" ca="1" si="61"/>
        <v>27</v>
      </c>
      <c r="BS27">
        <f t="shared" ca="1" si="61"/>
        <v>19</v>
      </c>
      <c r="BT27">
        <f t="shared" ca="1" si="61"/>
        <v>24</v>
      </c>
      <c r="BU27">
        <f t="shared" ca="1" si="61"/>
        <v>28</v>
      </c>
      <c r="BV27">
        <f t="shared" ca="1" si="61"/>
        <v>29</v>
      </c>
      <c r="BW27">
        <f t="shared" ca="1" si="61"/>
        <v>29</v>
      </c>
      <c r="BX27">
        <f t="shared" ca="1" si="61"/>
        <v>30</v>
      </c>
      <c r="BY27">
        <f t="shared" ca="1" si="61"/>
        <v>30</v>
      </c>
      <c r="BZ27">
        <f t="shared" ca="1" si="61"/>
        <v>23</v>
      </c>
      <c r="CA27">
        <f t="shared" ca="1" si="61"/>
        <v>19</v>
      </c>
      <c r="CB27">
        <f t="shared" ca="1" si="61"/>
        <v>31</v>
      </c>
      <c r="CC27">
        <f t="shared" ref="CC27:CE27" ca="1" si="62">IFERROR(MIN(RANDBETWEEN(0,CC23-CC26),ROUNDUP(CC23*2/$C$22,0)),0)</f>
        <v>32</v>
      </c>
      <c r="CD27">
        <f t="shared" ca="1" si="62"/>
        <v>6</v>
      </c>
      <c r="CE27">
        <f t="shared" ca="1" si="62"/>
        <v>14</v>
      </c>
    </row>
    <row r="28" spans="1:83" x14ac:dyDescent="0.25">
      <c r="A28" s="3">
        <f ca="1">VLOOKUP(SMALL(B25:B29,4),B25:C29,2,0)</f>
        <v>3</v>
      </c>
      <c r="B28" s="4">
        <f t="shared" ca="1" si="56"/>
        <v>43342</v>
      </c>
      <c r="C28" s="5">
        <v>4</v>
      </c>
      <c r="D28">
        <f ca="1">IFERROR(MIN(RANDBETWEEN(0,D23-SUM(D26:D27)),ROUNDUP(D23*2/$C$22,0)),0)</f>
        <v>0</v>
      </c>
      <c r="E28">
        <f t="shared" ref="E28:AL28" ca="1" si="63">IFERROR(MIN(RANDBETWEEN(0,E23-SUM(E26:E27)),ROUNDUP(E23*2/$C$22,0)),0)</f>
        <v>0</v>
      </c>
      <c r="F28">
        <f t="shared" ca="1" si="63"/>
        <v>1</v>
      </c>
      <c r="G28">
        <f t="shared" ca="1" si="63"/>
        <v>2</v>
      </c>
      <c r="H28">
        <f t="shared" ca="1" si="63"/>
        <v>1</v>
      </c>
      <c r="I28">
        <f t="shared" ca="1" si="63"/>
        <v>0</v>
      </c>
      <c r="J28">
        <f t="shared" ca="1" si="63"/>
        <v>1</v>
      </c>
      <c r="K28">
        <f t="shared" ca="1" si="63"/>
        <v>2</v>
      </c>
      <c r="L28">
        <f t="shared" ca="1" si="63"/>
        <v>0</v>
      </c>
      <c r="M28">
        <f t="shared" ca="1" si="63"/>
        <v>3</v>
      </c>
      <c r="N28">
        <f t="shared" ca="1" si="63"/>
        <v>1</v>
      </c>
      <c r="O28">
        <f t="shared" ca="1" si="63"/>
        <v>1</v>
      </c>
      <c r="P28">
        <f t="shared" ca="1" si="63"/>
        <v>5</v>
      </c>
      <c r="Q28">
        <f t="shared" ca="1" si="63"/>
        <v>5</v>
      </c>
      <c r="R28">
        <f t="shared" ca="1" si="63"/>
        <v>6</v>
      </c>
      <c r="S28">
        <f t="shared" ca="1" si="63"/>
        <v>4</v>
      </c>
      <c r="T28">
        <f t="shared" ca="1" si="63"/>
        <v>7</v>
      </c>
      <c r="U28">
        <f t="shared" ca="1" si="63"/>
        <v>2</v>
      </c>
      <c r="V28">
        <f t="shared" ca="1" si="63"/>
        <v>6</v>
      </c>
      <c r="W28">
        <f t="shared" ca="1" si="63"/>
        <v>8</v>
      </c>
      <c r="X28">
        <f t="shared" ca="1" si="63"/>
        <v>4</v>
      </c>
      <c r="Y28">
        <f t="shared" ca="1" si="63"/>
        <v>7</v>
      </c>
      <c r="Z28">
        <f t="shared" ca="1" si="63"/>
        <v>3</v>
      </c>
      <c r="AA28">
        <f t="shared" ca="1" si="63"/>
        <v>9</v>
      </c>
      <c r="AB28">
        <f t="shared" ca="1" si="63"/>
        <v>1</v>
      </c>
      <c r="AC28">
        <f t="shared" ca="1" si="63"/>
        <v>2</v>
      </c>
      <c r="AD28">
        <f t="shared" ca="1" si="63"/>
        <v>8</v>
      </c>
      <c r="AE28">
        <f t="shared" ca="1" si="63"/>
        <v>5</v>
      </c>
      <c r="AF28">
        <f t="shared" ca="1" si="63"/>
        <v>12</v>
      </c>
      <c r="AG28">
        <f t="shared" ca="1" si="63"/>
        <v>5</v>
      </c>
      <c r="AH28">
        <f t="shared" ca="1" si="63"/>
        <v>8</v>
      </c>
      <c r="AI28">
        <f t="shared" ca="1" si="63"/>
        <v>3</v>
      </c>
      <c r="AJ28">
        <f t="shared" ca="1" si="63"/>
        <v>2</v>
      </c>
      <c r="AK28">
        <f t="shared" ca="1" si="63"/>
        <v>1</v>
      </c>
      <c r="AL28">
        <f t="shared" ca="1" si="63"/>
        <v>2</v>
      </c>
      <c r="AM28">
        <f t="shared" ref="AM28:CB28" ca="1" si="64">IFERROR(MIN(RANDBETWEEN(0,AM23-SUM(AM26:AM27)),ROUNDUP(AM23*2/$C$22,0)),0)</f>
        <v>0</v>
      </c>
      <c r="AN28">
        <f t="shared" ca="1" si="64"/>
        <v>11</v>
      </c>
      <c r="AO28">
        <f t="shared" ca="1" si="64"/>
        <v>1</v>
      </c>
      <c r="AP28">
        <f t="shared" ca="1" si="64"/>
        <v>16</v>
      </c>
      <c r="AQ28">
        <f t="shared" ca="1" si="64"/>
        <v>16</v>
      </c>
      <c r="AR28">
        <f t="shared" ca="1" si="64"/>
        <v>0</v>
      </c>
      <c r="AS28">
        <f t="shared" ca="1" si="64"/>
        <v>8</v>
      </c>
      <c r="AT28">
        <f t="shared" ca="1" si="64"/>
        <v>13</v>
      </c>
      <c r="AU28">
        <f t="shared" ca="1" si="64"/>
        <v>3</v>
      </c>
      <c r="AV28">
        <f t="shared" ca="1" si="64"/>
        <v>18</v>
      </c>
      <c r="AW28">
        <f t="shared" ca="1" si="64"/>
        <v>10</v>
      </c>
      <c r="AX28">
        <f t="shared" ca="1" si="64"/>
        <v>0</v>
      </c>
      <c r="AY28">
        <f t="shared" ca="1" si="64"/>
        <v>2</v>
      </c>
      <c r="AZ28">
        <f t="shared" ca="1" si="64"/>
        <v>9</v>
      </c>
      <c r="BA28">
        <f t="shared" ca="1" si="64"/>
        <v>12</v>
      </c>
      <c r="BB28">
        <f t="shared" ca="1" si="64"/>
        <v>6</v>
      </c>
      <c r="BC28">
        <f t="shared" ca="1" si="64"/>
        <v>21</v>
      </c>
      <c r="BD28">
        <f t="shared" ca="1" si="64"/>
        <v>3</v>
      </c>
      <c r="BE28">
        <f t="shared" ca="1" si="64"/>
        <v>8</v>
      </c>
      <c r="BF28">
        <f t="shared" ca="1" si="64"/>
        <v>9</v>
      </c>
      <c r="BG28">
        <f t="shared" ca="1" si="64"/>
        <v>5</v>
      </c>
      <c r="BH28">
        <f t="shared" ca="1" si="64"/>
        <v>0</v>
      </c>
      <c r="BI28">
        <f t="shared" ca="1" si="64"/>
        <v>21</v>
      </c>
      <c r="BJ28">
        <f t="shared" ca="1" si="64"/>
        <v>0</v>
      </c>
      <c r="BK28">
        <f t="shared" ca="1" si="64"/>
        <v>24</v>
      </c>
      <c r="BL28">
        <f t="shared" ca="1" si="64"/>
        <v>7</v>
      </c>
      <c r="BM28">
        <f t="shared" ca="1" si="64"/>
        <v>23</v>
      </c>
      <c r="BN28">
        <f t="shared" ca="1" si="64"/>
        <v>6</v>
      </c>
      <c r="BO28">
        <f t="shared" ca="1" si="64"/>
        <v>16</v>
      </c>
      <c r="BP28">
        <f t="shared" ca="1" si="64"/>
        <v>26</v>
      </c>
      <c r="BQ28">
        <f t="shared" ca="1" si="64"/>
        <v>3</v>
      </c>
      <c r="BR28">
        <f t="shared" ca="1" si="64"/>
        <v>13</v>
      </c>
      <c r="BS28">
        <f t="shared" ca="1" si="64"/>
        <v>22</v>
      </c>
      <c r="BT28">
        <f t="shared" ca="1" si="64"/>
        <v>6</v>
      </c>
      <c r="BU28">
        <f t="shared" ca="1" si="64"/>
        <v>14</v>
      </c>
      <c r="BV28">
        <f t="shared" ca="1" si="64"/>
        <v>10</v>
      </c>
      <c r="BW28">
        <f t="shared" ca="1" si="64"/>
        <v>10</v>
      </c>
      <c r="BX28">
        <f t="shared" ca="1" si="64"/>
        <v>30</v>
      </c>
      <c r="BY28">
        <f t="shared" ca="1" si="64"/>
        <v>2</v>
      </c>
      <c r="BZ28">
        <f t="shared" ca="1" si="64"/>
        <v>9</v>
      </c>
      <c r="CA28">
        <f t="shared" ca="1" si="64"/>
        <v>19</v>
      </c>
      <c r="CB28">
        <f t="shared" ca="1" si="64"/>
        <v>5</v>
      </c>
      <c r="CC28">
        <f t="shared" ref="CC28:CE28" ca="1" si="65">IFERROR(MIN(RANDBETWEEN(0,CC23-SUM(CC26:CC27)),ROUNDUP(CC23*2/$C$22,0)),0)</f>
        <v>3</v>
      </c>
      <c r="CD28">
        <f t="shared" ca="1" si="65"/>
        <v>29</v>
      </c>
      <c r="CE28">
        <f t="shared" ca="1" si="65"/>
        <v>32</v>
      </c>
    </row>
    <row r="29" spans="1:83" x14ac:dyDescent="0.25">
      <c r="A29" s="3">
        <f ca="1">VLOOKUP(SMALL(B25:B29,5),B25:C29,2,0)</f>
        <v>5</v>
      </c>
      <c r="B29" s="4">
        <f t="shared" ca="1" si="56"/>
        <v>74820</v>
      </c>
      <c r="C29" s="5">
        <v>5</v>
      </c>
      <c r="D29">
        <f ca="1">IFERROR(MIN(RANDBETWEEN(0,D23-SUM(D26:D28)),ROUNDUP(D23*2/$C$22,0)),0)</f>
        <v>0</v>
      </c>
      <c r="E29">
        <f t="shared" ref="E29:AL29" ca="1" si="66">IFERROR(MIN(RANDBETWEEN(0,E23-SUM(E26:E28)),ROUNDUP(E23*2/$C$22,0)),0)</f>
        <v>0</v>
      </c>
      <c r="F29">
        <f t="shared" ca="1" si="66"/>
        <v>0</v>
      </c>
      <c r="G29">
        <f t="shared" ca="1" si="66"/>
        <v>0</v>
      </c>
      <c r="H29">
        <f t="shared" ca="1" si="66"/>
        <v>1</v>
      </c>
      <c r="I29">
        <f t="shared" ca="1" si="66"/>
        <v>0</v>
      </c>
      <c r="J29">
        <f t="shared" ca="1" si="66"/>
        <v>2</v>
      </c>
      <c r="K29">
        <f t="shared" ca="1" si="66"/>
        <v>0</v>
      </c>
      <c r="L29">
        <f t="shared" ca="1" si="66"/>
        <v>1</v>
      </c>
      <c r="M29">
        <f t="shared" ca="1" si="66"/>
        <v>0</v>
      </c>
      <c r="N29">
        <f t="shared" ca="1" si="66"/>
        <v>0</v>
      </c>
      <c r="O29">
        <f t="shared" ca="1" si="66"/>
        <v>1</v>
      </c>
      <c r="P29">
        <f t="shared" ca="1" si="66"/>
        <v>0</v>
      </c>
      <c r="Q29">
        <f t="shared" ca="1" si="66"/>
        <v>1</v>
      </c>
      <c r="R29">
        <f t="shared" ca="1" si="66"/>
        <v>2</v>
      </c>
      <c r="S29">
        <f t="shared" ca="1" si="66"/>
        <v>0</v>
      </c>
      <c r="T29">
        <f t="shared" ca="1" si="66"/>
        <v>2</v>
      </c>
      <c r="U29">
        <f t="shared" ca="1" si="66"/>
        <v>0</v>
      </c>
      <c r="V29">
        <f t="shared" ca="1" si="66"/>
        <v>3</v>
      </c>
      <c r="W29">
        <f t="shared" ca="1" si="66"/>
        <v>3</v>
      </c>
      <c r="X29">
        <f t="shared" ca="1" si="66"/>
        <v>1</v>
      </c>
      <c r="Y29">
        <f t="shared" ca="1" si="66"/>
        <v>0</v>
      </c>
      <c r="Z29">
        <f t="shared" ca="1" si="66"/>
        <v>0</v>
      </c>
      <c r="AA29">
        <f t="shared" ca="1" si="66"/>
        <v>0</v>
      </c>
      <c r="AB29">
        <f t="shared" ca="1" si="66"/>
        <v>1</v>
      </c>
      <c r="AC29">
        <f t="shared" ca="1" si="66"/>
        <v>10</v>
      </c>
      <c r="AD29">
        <f t="shared" ca="1" si="66"/>
        <v>2</v>
      </c>
      <c r="AE29">
        <f t="shared" ca="1" si="66"/>
        <v>0</v>
      </c>
      <c r="AF29">
        <f t="shared" ca="1" si="66"/>
        <v>1</v>
      </c>
      <c r="AG29">
        <f t="shared" ca="1" si="66"/>
        <v>7</v>
      </c>
      <c r="AH29">
        <f t="shared" ca="1" si="66"/>
        <v>0</v>
      </c>
      <c r="AI29">
        <f t="shared" ca="1" si="66"/>
        <v>0</v>
      </c>
      <c r="AJ29">
        <f t="shared" ca="1" si="66"/>
        <v>8</v>
      </c>
      <c r="AK29">
        <f t="shared" ca="1" si="66"/>
        <v>3</v>
      </c>
      <c r="AL29">
        <f t="shared" ca="1" si="66"/>
        <v>7</v>
      </c>
      <c r="AM29">
        <f t="shared" ref="AM29:CB29" ca="1" si="67">IFERROR(MIN(RANDBETWEEN(0,AM23-SUM(AM26:AM28)),ROUNDUP(AM23*2/$C$22,0)),0)</f>
        <v>3</v>
      </c>
      <c r="AN29">
        <f t="shared" ca="1" si="67"/>
        <v>6</v>
      </c>
      <c r="AO29">
        <f t="shared" ca="1" si="67"/>
        <v>12</v>
      </c>
      <c r="AP29">
        <f t="shared" ca="1" si="67"/>
        <v>3</v>
      </c>
      <c r="AQ29">
        <f t="shared" ca="1" si="67"/>
        <v>7</v>
      </c>
      <c r="AR29">
        <f t="shared" ca="1" si="67"/>
        <v>7</v>
      </c>
      <c r="AS29">
        <f t="shared" ca="1" si="67"/>
        <v>0</v>
      </c>
      <c r="AT29">
        <f t="shared" ca="1" si="67"/>
        <v>7</v>
      </c>
      <c r="AU29">
        <f t="shared" ca="1" si="67"/>
        <v>7</v>
      </c>
      <c r="AV29">
        <f t="shared" ca="1" si="67"/>
        <v>7</v>
      </c>
      <c r="AW29">
        <f t="shared" ca="1" si="67"/>
        <v>3</v>
      </c>
      <c r="AX29">
        <f t="shared" ca="1" si="67"/>
        <v>14</v>
      </c>
      <c r="AY29">
        <f t="shared" ca="1" si="67"/>
        <v>2</v>
      </c>
      <c r="AZ29">
        <f t="shared" ca="1" si="67"/>
        <v>2</v>
      </c>
      <c r="BA29">
        <f t="shared" ca="1" si="67"/>
        <v>2</v>
      </c>
      <c r="BB29">
        <f t="shared" ca="1" si="67"/>
        <v>9</v>
      </c>
      <c r="BC29">
        <f t="shared" ca="1" si="67"/>
        <v>1</v>
      </c>
      <c r="BD29">
        <f t="shared" ca="1" si="67"/>
        <v>15</v>
      </c>
      <c r="BE29">
        <f t="shared" ca="1" si="67"/>
        <v>0</v>
      </c>
      <c r="BF29">
        <f t="shared" ca="1" si="67"/>
        <v>0</v>
      </c>
      <c r="BG29">
        <f t="shared" ca="1" si="67"/>
        <v>2</v>
      </c>
      <c r="BH29">
        <f t="shared" ca="1" si="67"/>
        <v>0</v>
      </c>
      <c r="BI29">
        <f t="shared" ca="1" si="67"/>
        <v>2</v>
      </c>
      <c r="BJ29">
        <f t="shared" ca="1" si="67"/>
        <v>10</v>
      </c>
      <c r="BK29">
        <f t="shared" ca="1" si="67"/>
        <v>0</v>
      </c>
      <c r="BL29">
        <f t="shared" ca="1" si="67"/>
        <v>5</v>
      </c>
      <c r="BM29">
        <f t="shared" ca="1" si="67"/>
        <v>6</v>
      </c>
      <c r="BN29">
        <f t="shared" ca="1" si="67"/>
        <v>9</v>
      </c>
      <c r="BO29">
        <f t="shared" ca="1" si="67"/>
        <v>1</v>
      </c>
      <c r="BP29">
        <f t="shared" ca="1" si="67"/>
        <v>19</v>
      </c>
      <c r="BQ29">
        <f t="shared" ca="1" si="67"/>
        <v>11</v>
      </c>
      <c r="BR29">
        <f t="shared" ca="1" si="67"/>
        <v>0</v>
      </c>
      <c r="BS29">
        <f t="shared" ca="1" si="67"/>
        <v>9</v>
      </c>
      <c r="BT29">
        <f t="shared" ca="1" si="67"/>
        <v>10</v>
      </c>
      <c r="BU29">
        <f t="shared" ca="1" si="67"/>
        <v>19</v>
      </c>
      <c r="BV29">
        <f t="shared" ca="1" si="67"/>
        <v>2</v>
      </c>
      <c r="BW29">
        <f t="shared" ca="1" si="67"/>
        <v>4</v>
      </c>
      <c r="BX29">
        <f t="shared" ca="1" si="67"/>
        <v>9</v>
      </c>
      <c r="BY29">
        <f t="shared" ca="1" si="67"/>
        <v>21</v>
      </c>
      <c r="BZ29">
        <f t="shared" ca="1" si="67"/>
        <v>10</v>
      </c>
      <c r="CA29">
        <f t="shared" ca="1" si="67"/>
        <v>4</v>
      </c>
      <c r="CB29">
        <f t="shared" ca="1" si="67"/>
        <v>9</v>
      </c>
      <c r="CC29">
        <f t="shared" ref="CC29:CE29" ca="1" si="68">IFERROR(MIN(RANDBETWEEN(0,CC23-SUM(CC26:CC28)),ROUNDUP(CC23*2/$C$22,0)),0)</f>
        <v>11</v>
      </c>
      <c r="CD29">
        <f t="shared" ca="1" si="68"/>
        <v>1</v>
      </c>
      <c r="CE29">
        <f t="shared" ca="1" si="68"/>
        <v>3</v>
      </c>
    </row>
    <row r="31" spans="1:83" x14ac:dyDescent="0.25">
      <c r="C31" s="5">
        <v>6</v>
      </c>
      <c r="D31" s="197" t="s">
        <v>81</v>
      </c>
      <c r="E31" s="197"/>
      <c r="F31" s="197"/>
      <c r="G31" s="197"/>
      <c r="H31" s="197"/>
      <c r="I31" s="197"/>
    </row>
    <row r="32" spans="1:83" x14ac:dyDescent="0.25">
      <c r="D32" s="3">
        <v>1</v>
      </c>
      <c r="E32" s="3">
        <v>2</v>
      </c>
      <c r="F32" s="3">
        <v>3</v>
      </c>
      <c r="G32" s="3">
        <v>4</v>
      </c>
      <c r="H32" s="3">
        <v>5</v>
      </c>
      <c r="I32" s="3">
        <v>6</v>
      </c>
      <c r="J32" s="3">
        <v>7</v>
      </c>
      <c r="K32" s="3">
        <v>8</v>
      </c>
      <c r="L32" s="3">
        <v>9</v>
      </c>
      <c r="M32" s="3">
        <v>10</v>
      </c>
      <c r="N32" s="3">
        <v>11</v>
      </c>
      <c r="O32" s="3">
        <v>12</v>
      </c>
      <c r="P32" s="3">
        <v>13</v>
      </c>
      <c r="Q32" s="3">
        <v>14</v>
      </c>
      <c r="R32" s="3">
        <v>15</v>
      </c>
      <c r="S32" s="3">
        <v>16</v>
      </c>
      <c r="T32" s="3">
        <v>17</v>
      </c>
      <c r="U32" s="3">
        <v>18</v>
      </c>
      <c r="V32" s="3">
        <v>19</v>
      </c>
      <c r="W32" s="3">
        <v>20</v>
      </c>
      <c r="X32" s="3">
        <v>21</v>
      </c>
      <c r="Y32" s="3">
        <v>22</v>
      </c>
      <c r="Z32" s="3">
        <v>23</v>
      </c>
      <c r="AA32" s="3">
        <v>24</v>
      </c>
      <c r="AB32" s="3">
        <v>25</v>
      </c>
      <c r="AC32" s="3">
        <v>26</v>
      </c>
      <c r="AD32" s="3">
        <v>27</v>
      </c>
      <c r="AE32" s="3">
        <v>28</v>
      </c>
      <c r="AF32" s="3">
        <v>29</v>
      </c>
      <c r="AG32" s="3">
        <v>30</v>
      </c>
      <c r="AH32" s="3">
        <v>31</v>
      </c>
      <c r="AI32" s="3">
        <v>32</v>
      </c>
      <c r="AJ32" s="3">
        <v>33</v>
      </c>
      <c r="AK32" s="3">
        <v>34</v>
      </c>
      <c r="AL32" s="3">
        <v>35</v>
      </c>
      <c r="AM32" s="3">
        <v>36</v>
      </c>
      <c r="AN32" s="3">
        <v>37</v>
      </c>
      <c r="AO32" s="3">
        <v>38</v>
      </c>
      <c r="AP32" s="3">
        <v>39</v>
      </c>
      <c r="AQ32" s="3">
        <v>40</v>
      </c>
      <c r="AR32" s="3">
        <v>41</v>
      </c>
      <c r="AS32" s="3">
        <v>42</v>
      </c>
      <c r="AT32" s="3">
        <v>43</v>
      </c>
      <c r="AU32" s="3">
        <v>44</v>
      </c>
      <c r="AV32" s="3">
        <v>45</v>
      </c>
      <c r="AW32" s="3">
        <v>46</v>
      </c>
      <c r="AX32" s="3">
        <v>47</v>
      </c>
      <c r="AY32" s="3">
        <v>48</v>
      </c>
      <c r="AZ32" s="3">
        <v>49</v>
      </c>
      <c r="BA32" s="3">
        <v>50</v>
      </c>
      <c r="BB32" s="3">
        <v>51</v>
      </c>
      <c r="BC32" s="3">
        <v>52</v>
      </c>
      <c r="BD32" s="3">
        <v>53</v>
      </c>
      <c r="BE32" s="3">
        <v>54</v>
      </c>
      <c r="BF32" s="3">
        <v>55</v>
      </c>
      <c r="BG32" s="3">
        <v>56</v>
      </c>
      <c r="BH32" s="3">
        <v>57</v>
      </c>
      <c r="BI32" s="3">
        <v>58</v>
      </c>
      <c r="BJ32" s="3">
        <v>59</v>
      </c>
      <c r="BK32" s="3">
        <v>60</v>
      </c>
      <c r="BL32" s="3">
        <v>61</v>
      </c>
      <c r="BM32" s="3">
        <v>62</v>
      </c>
      <c r="BN32" s="3">
        <v>63</v>
      </c>
      <c r="BO32" s="3">
        <v>64</v>
      </c>
      <c r="BP32" s="3">
        <v>65</v>
      </c>
      <c r="BQ32" s="3">
        <v>66</v>
      </c>
      <c r="BR32" s="3">
        <v>67</v>
      </c>
      <c r="BS32" s="3">
        <v>68</v>
      </c>
      <c r="BT32" s="3">
        <v>69</v>
      </c>
      <c r="BU32" s="3">
        <v>70</v>
      </c>
      <c r="BV32" s="3">
        <v>71</v>
      </c>
      <c r="BW32" s="3">
        <v>72</v>
      </c>
      <c r="BX32" s="3">
        <v>73</v>
      </c>
      <c r="BY32" s="3">
        <v>74</v>
      </c>
      <c r="BZ32" s="3">
        <v>75</v>
      </c>
      <c r="CA32" s="3">
        <v>76</v>
      </c>
      <c r="CB32" s="3">
        <v>77</v>
      </c>
      <c r="CC32" s="3">
        <v>78</v>
      </c>
      <c r="CD32" s="3">
        <v>79</v>
      </c>
      <c r="CE32" s="3">
        <v>80</v>
      </c>
    </row>
    <row r="33" spans="1:83" x14ac:dyDescent="0.25">
      <c r="C33" s="4"/>
      <c r="D33" s="4">
        <v>1</v>
      </c>
      <c r="E33" s="4">
        <v>2</v>
      </c>
      <c r="F33" s="4">
        <f t="shared" ref="F33:AL33" si="69">ROUNDDOWN(F32*1/2,0)</f>
        <v>1</v>
      </c>
      <c r="G33" s="4">
        <f t="shared" si="69"/>
        <v>2</v>
      </c>
      <c r="H33" s="4">
        <f t="shared" si="69"/>
        <v>2</v>
      </c>
      <c r="I33" s="4">
        <f t="shared" si="69"/>
        <v>3</v>
      </c>
      <c r="J33" s="4">
        <f t="shared" si="69"/>
        <v>3</v>
      </c>
      <c r="K33" s="4">
        <f t="shared" si="69"/>
        <v>4</v>
      </c>
      <c r="L33" s="4">
        <f t="shared" si="69"/>
        <v>4</v>
      </c>
      <c r="M33" s="4">
        <f t="shared" si="69"/>
        <v>5</v>
      </c>
      <c r="N33" s="4">
        <f t="shared" si="69"/>
        <v>5</v>
      </c>
      <c r="O33" s="4">
        <f t="shared" si="69"/>
        <v>6</v>
      </c>
      <c r="P33" s="4">
        <f t="shared" si="69"/>
        <v>6</v>
      </c>
      <c r="Q33" s="4">
        <f t="shared" si="69"/>
        <v>7</v>
      </c>
      <c r="R33" s="4">
        <f t="shared" si="69"/>
        <v>7</v>
      </c>
      <c r="S33" s="4">
        <f t="shared" si="69"/>
        <v>8</v>
      </c>
      <c r="T33" s="4">
        <f t="shared" si="69"/>
        <v>8</v>
      </c>
      <c r="U33" s="4">
        <f t="shared" si="69"/>
        <v>9</v>
      </c>
      <c r="V33" s="4">
        <f t="shared" si="69"/>
        <v>9</v>
      </c>
      <c r="W33" s="4">
        <f t="shared" si="69"/>
        <v>10</v>
      </c>
      <c r="X33" s="4">
        <f t="shared" si="69"/>
        <v>10</v>
      </c>
      <c r="Y33" s="4">
        <f t="shared" si="69"/>
        <v>11</v>
      </c>
      <c r="Z33" s="4">
        <f t="shared" si="69"/>
        <v>11</v>
      </c>
      <c r="AA33" s="4">
        <f t="shared" si="69"/>
        <v>12</v>
      </c>
      <c r="AB33" s="4">
        <f t="shared" si="69"/>
        <v>12</v>
      </c>
      <c r="AC33" s="4">
        <f t="shared" si="69"/>
        <v>13</v>
      </c>
      <c r="AD33" s="4">
        <f t="shared" si="69"/>
        <v>13</v>
      </c>
      <c r="AE33" s="4">
        <f t="shared" si="69"/>
        <v>14</v>
      </c>
      <c r="AF33" s="4">
        <f t="shared" si="69"/>
        <v>14</v>
      </c>
      <c r="AG33" s="4">
        <f t="shared" si="69"/>
        <v>15</v>
      </c>
      <c r="AH33" s="4">
        <f t="shared" si="69"/>
        <v>15</v>
      </c>
      <c r="AI33" s="4">
        <f t="shared" si="69"/>
        <v>16</v>
      </c>
      <c r="AJ33" s="4">
        <f t="shared" si="69"/>
        <v>16</v>
      </c>
      <c r="AK33" s="4">
        <f t="shared" si="69"/>
        <v>17</v>
      </c>
      <c r="AL33" s="4">
        <f t="shared" si="69"/>
        <v>17</v>
      </c>
      <c r="AM33" s="4">
        <f t="shared" ref="AM33:CB33" si="70">ROUNDDOWN(AM32*1/2,0)</f>
        <v>18</v>
      </c>
      <c r="AN33" s="4">
        <f t="shared" si="70"/>
        <v>18</v>
      </c>
      <c r="AO33" s="4">
        <f t="shared" si="70"/>
        <v>19</v>
      </c>
      <c r="AP33" s="4">
        <f t="shared" si="70"/>
        <v>19</v>
      </c>
      <c r="AQ33" s="4">
        <f t="shared" si="70"/>
        <v>20</v>
      </c>
      <c r="AR33" s="4">
        <f t="shared" si="70"/>
        <v>20</v>
      </c>
      <c r="AS33" s="4">
        <f t="shared" si="70"/>
        <v>21</v>
      </c>
      <c r="AT33" s="4">
        <f t="shared" si="70"/>
        <v>21</v>
      </c>
      <c r="AU33" s="4">
        <f t="shared" si="70"/>
        <v>22</v>
      </c>
      <c r="AV33" s="4">
        <f t="shared" si="70"/>
        <v>22</v>
      </c>
      <c r="AW33" s="4">
        <f t="shared" si="70"/>
        <v>23</v>
      </c>
      <c r="AX33" s="4">
        <f t="shared" si="70"/>
        <v>23</v>
      </c>
      <c r="AY33" s="4">
        <f t="shared" si="70"/>
        <v>24</v>
      </c>
      <c r="AZ33" s="4">
        <f t="shared" si="70"/>
        <v>24</v>
      </c>
      <c r="BA33" s="4">
        <f t="shared" si="70"/>
        <v>25</v>
      </c>
      <c r="BB33" s="4">
        <f t="shared" si="70"/>
        <v>25</v>
      </c>
      <c r="BC33" s="4">
        <f t="shared" si="70"/>
        <v>26</v>
      </c>
      <c r="BD33" s="4">
        <f t="shared" si="70"/>
        <v>26</v>
      </c>
      <c r="BE33" s="4">
        <f t="shared" si="70"/>
        <v>27</v>
      </c>
      <c r="BF33" s="4">
        <f t="shared" si="70"/>
        <v>27</v>
      </c>
      <c r="BG33" s="4">
        <f t="shared" si="70"/>
        <v>28</v>
      </c>
      <c r="BH33" s="4">
        <f t="shared" si="70"/>
        <v>28</v>
      </c>
      <c r="BI33" s="4">
        <f t="shared" si="70"/>
        <v>29</v>
      </c>
      <c r="BJ33" s="4">
        <f t="shared" si="70"/>
        <v>29</v>
      </c>
      <c r="BK33" s="4">
        <f t="shared" si="70"/>
        <v>30</v>
      </c>
      <c r="BL33" s="4">
        <f t="shared" si="70"/>
        <v>30</v>
      </c>
      <c r="BM33" s="4">
        <f t="shared" si="70"/>
        <v>31</v>
      </c>
      <c r="BN33" s="4">
        <f t="shared" si="70"/>
        <v>31</v>
      </c>
      <c r="BO33" s="4">
        <f t="shared" si="70"/>
        <v>32</v>
      </c>
      <c r="BP33" s="4">
        <f t="shared" si="70"/>
        <v>32</v>
      </c>
      <c r="BQ33" s="4">
        <f t="shared" si="70"/>
        <v>33</v>
      </c>
      <c r="BR33" s="4">
        <f t="shared" si="70"/>
        <v>33</v>
      </c>
      <c r="BS33" s="4">
        <f t="shared" si="70"/>
        <v>34</v>
      </c>
      <c r="BT33" s="4">
        <f t="shared" si="70"/>
        <v>34</v>
      </c>
      <c r="BU33" s="4">
        <f t="shared" si="70"/>
        <v>35</v>
      </c>
      <c r="BV33" s="4">
        <f t="shared" si="70"/>
        <v>35</v>
      </c>
      <c r="BW33" s="4">
        <f t="shared" si="70"/>
        <v>36</v>
      </c>
      <c r="BX33" s="4">
        <f t="shared" si="70"/>
        <v>36</v>
      </c>
      <c r="BY33" s="4">
        <f t="shared" si="70"/>
        <v>37</v>
      </c>
      <c r="BZ33" s="4">
        <f t="shared" si="70"/>
        <v>37</v>
      </c>
      <c r="CA33" s="4">
        <f t="shared" si="70"/>
        <v>38</v>
      </c>
      <c r="CB33" s="4">
        <f t="shared" si="70"/>
        <v>38</v>
      </c>
      <c r="CC33" s="4">
        <f t="shared" ref="CC33:CE33" si="71">ROUNDDOWN(CC32*1/2,0)</f>
        <v>39</v>
      </c>
      <c r="CD33" s="4">
        <f t="shared" si="71"/>
        <v>39</v>
      </c>
      <c r="CE33" s="4">
        <f t="shared" si="71"/>
        <v>40</v>
      </c>
    </row>
    <row r="34" spans="1:83" x14ac:dyDescent="0.25">
      <c r="A34" s="3">
        <f ca="1">VLOOKUP(SMALL(B34:B39,1),B34:C39,2,0)</f>
        <v>4</v>
      </c>
      <c r="B34" s="4">
        <f ca="1">RANDBETWEEN(0,100000)</f>
        <v>89577</v>
      </c>
      <c r="C34" s="5">
        <v>1</v>
      </c>
      <c r="D34">
        <f ca="1">D32-SUM(D35:D39)</f>
        <v>0</v>
      </c>
      <c r="E34">
        <f t="shared" ref="E34:AL34" ca="1" si="72">E32-SUM(E35:E39)</f>
        <v>0</v>
      </c>
      <c r="F34">
        <f t="shared" ca="1" si="72"/>
        <v>0</v>
      </c>
      <c r="G34">
        <f t="shared" ca="1" si="72"/>
        <v>1</v>
      </c>
      <c r="H34">
        <f t="shared" ca="1" si="72"/>
        <v>0</v>
      </c>
      <c r="I34">
        <f t="shared" ca="1" si="72"/>
        <v>0</v>
      </c>
      <c r="J34">
        <f t="shared" ca="1" si="72"/>
        <v>0</v>
      </c>
      <c r="K34">
        <f t="shared" ca="1" si="72"/>
        <v>2</v>
      </c>
      <c r="L34">
        <f t="shared" ca="1" si="72"/>
        <v>0</v>
      </c>
      <c r="M34">
        <f t="shared" ca="1" si="72"/>
        <v>0</v>
      </c>
      <c r="N34">
        <f t="shared" ca="1" si="72"/>
        <v>2</v>
      </c>
      <c r="O34">
        <f t="shared" ca="1" si="72"/>
        <v>0</v>
      </c>
      <c r="P34">
        <f t="shared" ca="1" si="72"/>
        <v>1</v>
      </c>
      <c r="Q34">
        <f t="shared" ca="1" si="72"/>
        <v>2</v>
      </c>
      <c r="R34">
        <f t="shared" ca="1" si="72"/>
        <v>0</v>
      </c>
      <c r="S34">
        <f t="shared" ca="1" si="72"/>
        <v>1</v>
      </c>
      <c r="T34">
        <f t="shared" ca="1" si="72"/>
        <v>0</v>
      </c>
      <c r="U34">
        <f t="shared" ca="1" si="72"/>
        <v>5</v>
      </c>
      <c r="V34">
        <f t="shared" ca="1" si="72"/>
        <v>0</v>
      </c>
      <c r="W34">
        <f t="shared" ca="1" si="72"/>
        <v>1</v>
      </c>
      <c r="X34">
        <f t="shared" ca="1" si="72"/>
        <v>0</v>
      </c>
      <c r="Y34">
        <f t="shared" ca="1" si="72"/>
        <v>2</v>
      </c>
      <c r="Z34">
        <f t="shared" ca="1" si="72"/>
        <v>6</v>
      </c>
      <c r="AA34">
        <f t="shared" ca="1" si="72"/>
        <v>0</v>
      </c>
      <c r="AB34">
        <f t="shared" ca="1" si="72"/>
        <v>0</v>
      </c>
      <c r="AC34">
        <f t="shared" ca="1" si="72"/>
        <v>6</v>
      </c>
      <c r="AD34">
        <f t="shared" ca="1" si="72"/>
        <v>1</v>
      </c>
      <c r="AE34">
        <f t="shared" ca="1" si="72"/>
        <v>2</v>
      </c>
      <c r="AF34">
        <f t="shared" ca="1" si="72"/>
        <v>3</v>
      </c>
      <c r="AG34">
        <f t="shared" ca="1" si="72"/>
        <v>2</v>
      </c>
      <c r="AH34">
        <f t="shared" ca="1" si="72"/>
        <v>0</v>
      </c>
      <c r="AI34">
        <f t="shared" ca="1" si="72"/>
        <v>9</v>
      </c>
      <c r="AJ34">
        <f t="shared" ca="1" si="72"/>
        <v>0</v>
      </c>
      <c r="AK34">
        <f t="shared" ca="1" si="72"/>
        <v>4</v>
      </c>
      <c r="AL34">
        <f t="shared" ca="1" si="72"/>
        <v>6</v>
      </c>
      <c r="AM34">
        <f t="shared" ref="AM34:CB34" ca="1" si="73">AM32-SUM(AM35:AM39)</f>
        <v>0</v>
      </c>
      <c r="AN34">
        <f t="shared" ca="1" si="73"/>
        <v>8</v>
      </c>
      <c r="AO34">
        <f t="shared" ca="1" si="73"/>
        <v>1</v>
      </c>
      <c r="AP34">
        <f t="shared" ca="1" si="73"/>
        <v>2</v>
      </c>
      <c r="AQ34">
        <f t="shared" ca="1" si="73"/>
        <v>4</v>
      </c>
      <c r="AR34">
        <f t="shared" ca="1" si="73"/>
        <v>0</v>
      </c>
      <c r="AS34">
        <f t="shared" ca="1" si="73"/>
        <v>0</v>
      </c>
      <c r="AT34">
        <f t="shared" ca="1" si="73"/>
        <v>0</v>
      </c>
      <c r="AU34">
        <f t="shared" ca="1" si="73"/>
        <v>2</v>
      </c>
      <c r="AV34">
        <f t="shared" ca="1" si="73"/>
        <v>0</v>
      </c>
      <c r="AW34">
        <f t="shared" ca="1" si="73"/>
        <v>0</v>
      </c>
      <c r="AX34">
        <f t="shared" ca="1" si="73"/>
        <v>1</v>
      </c>
      <c r="AY34">
        <f t="shared" ca="1" si="73"/>
        <v>2</v>
      </c>
      <c r="AZ34">
        <f t="shared" ca="1" si="73"/>
        <v>1</v>
      </c>
      <c r="BA34">
        <f t="shared" ca="1" si="73"/>
        <v>0</v>
      </c>
      <c r="BB34">
        <f t="shared" ca="1" si="73"/>
        <v>9</v>
      </c>
      <c r="BC34">
        <f t="shared" ca="1" si="73"/>
        <v>12</v>
      </c>
      <c r="BD34">
        <f t="shared" ca="1" si="73"/>
        <v>3</v>
      </c>
      <c r="BE34">
        <f t="shared" ca="1" si="73"/>
        <v>0</v>
      </c>
      <c r="BF34">
        <f t="shared" ca="1" si="73"/>
        <v>2</v>
      </c>
      <c r="BG34">
        <f t="shared" ca="1" si="73"/>
        <v>3</v>
      </c>
      <c r="BH34">
        <f t="shared" ca="1" si="73"/>
        <v>2</v>
      </c>
      <c r="BI34">
        <f t="shared" ca="1" si="73"/>
        <v>1</v>
      </c>
      <c r="BJ34">
        <f t="shared" ca="1" si="73"/>
        <v>1</v>
      </c>
      <c r="BK34">
        <f t="shared" ca="1" si="73"/>
        <v>0</v>
      </c>
      <c r="BL34">
        <f t="shared" ca="1" si="73"/>
        <v>0</v>
      </c>
      <c r="BM34">
        <f t="shared" ca="1" si="73"/>
        <v>0</v>
      </c>
      <c r="BN34">
        <f t="shared" ca="1" si="73"/>
        <v>1</v>
      </c>
      <c r="BO34">
        <f t="shared" ca="1" si="73"/>
        <v>2</v>
      </c>
      <c r="BP34">
        <f t="shared" ca="1" si="73"/>
        <v>6</v>
      </c>
      <c r="BQ34">
        <f t="shared" ca="1" si="73"/>
        <v>11</v>
      </c>
      <c r="BR34">
        <f t="shared" ca="1" si="73"/>
        <v>4</v>
      </c>
      <c r="BS34">
        <f t="shared" ca="1" si="73"/>
        <v>24</v>
      </c>
      <c r="BT34">
        <f t="shared" ca="1" si="73"/>
        <v>7</v>
      </c>
      <c r="BU34">
        <f t="shared" ca="1" si="73"/>
        <v>4</v>
      </c>
      <c r="BV34">
        <f t="shared" ca="1" si="73"/>
        <v>1</v>
      </c>
      <c r="BW34">
        <f t="shared" ca="1" si="73"/>
        <v>8</v>
      </c>
      <c r="BX34">
        <f t="shared" ca="1" si="73"/>
        <v>0</v>
      </c>
      <c r="BY34">
        <f t="shared" ca="1" si="73"/>
        <v>3</v>
      </c>
      <c r="BZ34">
        <f t="shared" ca="1" si="73"/>
        <v>0</v>
      </c>
      <c r="CA34">
        <f t="shared" ca="1" si="73"/>
        <v>8</v>
      </c>
      <c r="CB34">
        <f t="shared" ca="1" si="73"/>
        <v>7</v>
      </c>
      <c r="CC34">
        <f t="shared" ref="CC34:CE34" ca="1" si="74">CC32-SUM(CC35:CC39)</f>
        <v>4</v>
      </c>
      <c r="CD34">
        <f t="shared" ca="1" si="74"/>
        <v>0</v>
      </c>
      <c r="CE34">
        <f t="shared" ca="1" si="74"/>
        <v>23</v>
      </c>
    </row>
    <row r="35" spans="1:83" x14ac:dyDescent="0.25">
      <c r="A35" s="3">
        <f ca="1">VLOOKUP(SMALL(B34:B39,2),B34:C39,2,0)</f>
        <v>5</v>
      </c>
      <c r="B35" s="4">
        <f t="shared" ref="B35:B39" ca="1" si="75">RANDBETWEEN(0,100000)</f>
        <v>84060</v>
      </c>
      <c r="C35" s="5">
        <v>2</v>
      </c>
      <c r="D35">
        <f ca="1">MIN(RANDBETWEEN(0,D32),ROUNDUP(D32*2/$C$31,0))</f>
        <v>1</v>
      </c>
      <c r="E35">
        <f t="shared" ref="E35:AL35" ca="1" si="76">MIN(RANDBETWEEN(0,E32),ROUNDUP(E32*2/$C$31,0))</f>
        <v>0</v>
      </c>
      <c r="F35">
        <f t="shared" ca="1" si="76"/>
        <v>1</v>
      </c>
      <c r="G35">
        <f t="shared" ca="1" si="76"/>
        <v>0</v>
      </c>
      <c r="H35">
        <f t="shared" ca="1" si="76"/>
        <v>2</v>
      </c>
      <c r="I35">
        <f t="shared" ca="1" si="76"/>
        <v>2</v>
      </c>
      <c r="J35">
        <f t="shared" ca="1" si="76"/>
        <v>3</v>
      </c>
      <c r="K35">
        <f t="shared" ca="1" si="76"/>
        <v>2</v>
      </c>
      <c r="L35">
        <f t="shared" ca="1" si="76"/>
        <v>3</v>
      </c>
      <c r="M35">
        <f t="shared" ca="1" si="76"/>
        <v>4</v>
      </c>
      <c r="N35">
        <f t="shared" ca="1" si="76"/>
        <v>3</v>
      </c>
      <c r="O35">
        <f t="shared" ca="1" si="76"/>
        <v>4</v>
      </c>
      <c r="P35">
        <f t="shared" ca="1" si="76"/>
        <v>5</v>
      </c>
      <c r="Q35">
        <f t="shared" ca="1" si="76"/>
        <v>4</v>
      </c>
      <c r="R35">
        <f t="shared" ca="1" si="76"/>
        <v>3</v>
      </c>
      <c r="S35">
        <f t="shared" ca="1" si="76"/>
        <v>6</v>
      </c>
      <c r="T35">
        <f t="shared" ca="1" si="76"/>
        <v>1</v>
      </c>
      <c r="U35">
        <f t="shared" ca="1" si="76"/>
        <v>6</v>
      </c>
      <c r="V35">
        <f t="shared" ca="1" si="76"/>
        <v>7</v>
      </c>
      <c r="W35">
        <f t="shared" ca="1" si="76"/>
        <v>1</v>
      </c>
      <c r="X35">
        <f t="shared" ca="1" si="76"/>
        <v>7</v>
      </c>
      <c r="Y35">
        <f t="shared" ca="1" si="76"/>
        <v>7</v>
      </c>
      <c r="Z35">
        <f t="shared" ca="1" si="76"/>
        <v>6</v>
      </c>
      <c r="AA35">
        <f t="shared" ca="1" si="76"/>
        <v>0</v>
      </c>
      <c r="AB35">
        <f t="shared" ca="1" si="76"/>
        <v>9</v>
      </c>
      <c r="AC35">
        <f t="shared" ca="1" si="76"/>
        <v>6</v>
      </c>
      <c r="AD35">
        <f t="shared" ca="1" si="76"/>
        <v>9</v>
      </c>
      <c r="AE35">
        <f t="shared" ca="1" si="76"/>
        <v>2</v>
      </c>
      <c r="AF35">
        <f t="shared" ca="1" si="76"/>
        <v>10</v>
      </c>
      <c r="AG35">
        <f t="shared" ca="1" si="76"/>
        <v>0</v>
      </c>
      <c r="AH35">
        <f t="shared" ca="1" si="76"/>
        <v>11</v>
      </c>
      <c r="AI35">
        <f t="shared" ca="1" si="76"/>
        <v>11</v>
      </c>
      <c r="AJ35">
        <f t="shared" ca="1" si="76"/>
        <v>11</v>
      </c>
      <c r="AK35">
        <f t="shared" ca="1" si="76"/>
        <v>5</v>
      </c>
      <c r="AL35">
        <f t="shared" ca="1" si="76"/>
        <v>12</v>
      </c>
      <c r="AM35">
        <f t="shared" ref="AM35:CB35" ca="1" si="77">MIN(RANDBETWEEN(0,AM32),ROUNDUP(AM32*2/$C$31,0))</f>
        <v>12</v>
      </c>
      <c r="AN35">
        <f t="shared" ca="1" si="77"/>
        <v>13</v>
      </c>
      <c r="AO35">
        <f t="shared" ca="1" si="77"/>
        <v>11</v>
      </c>
      <c r="AP35">
        <f t="shared" ca="1" si="77"/>
        <v>13</v>
      </c>
      <c r="AQ35">
        <f t="shared" ca="1" si="77"/>
        <v>14</v>
      </c>
      <c r="AR35">
        <f t="shared" ca="1" si="77"/>
        <v>1</v>
      </c>
      <c r="AS35">
        <f t="shared" ca="1" si="77"/>
        <v>14</v>
      </c>
      <c r="AT35">
        <f t="shared" ca="1" si="77"/>
        <v>15</v>
      </c>
      <c r="AU35">
        <f t="shared" ca="1" si="77"/>
        <v>15</v>
      </c>
      <c r="AV35">
        <f t="shared" ca="1" si="77"/>
        <v>15</v>
      </c>
      <c r="AW35">
        <f t="shared" ca="1" si="77"/>
        <v>4</v>
      </c>
      <c r="AX35">
        <f t="shared" ca="1" si="77"/>
        <v>10</v>
      </c>
      <c r="AY35">
        <f t="shared" ca="1" si="77"/>
        <v>16</v>
      </c>
      <c r="AZ35">
        <f t="shared" ca="1" si="77"/>
        <v>17</v>
      </c>
      <c r="BA35">
        <f t="shared" ca="1" si="77"/>
        <v>17</v>
      </c>
      <c r="BB35">
        <f t="shared" ca="1" si="77"/>
        <v>17</v>
      </c>
      <c r="BC35">
        <f t="shared" ca="1" si="77"/>
        <v>12</v>
      </c>
      <c r="BD35">
        <f t="shared" ca="1" si="77"/>
        <v>18</v>
      </c>
      <c r="BE35">
        <f t="shared" ca="1" si="77"/>
        <v>18</v>
      </c>
      <c r="BF35">
        <f t="shared" ca="1" si="77"/>
        <v>19</v>
      </c>
      <c r="BG35">
        <f t="shared" ca="1" si="77"/>
        <v>19</v>
      </c>
      <c r="BH35">
        <f t="shared" ca="1" si="77"/>
        <v>19</v>
      </c>
      <c r="BI35">
        <f t="shared" ca="1" si="77"/>
        <v>20</v>
      </c>
      <c r="BJ35">
        <f t="shared" ca="1" si="77"/>
        <v>20</v>
      </c>
      <c r="BK35">
        <f t="shared" ca="1" si="77"/>
        <v>20</v>
      </c>
      <c r="BL35">
        <f t="shared" ca="1" si="77"/>
        <v>21</v>
      </c>
      <c r="BM35">
        <f t="shared" ca="1" si="77"/>
        <v>19</v>
      </c>
      <c r="BN35">
        <f t="shared" ca="1" si="77"/>
        <v>21</v>
      </c>
      <c r="BO35">
        <f t="shared" ca="1" si="77"/>
        <v>20</v>
      </c>
      <c r="BP35">
        <f t="shared" ca="1" si="77"/>
        <v>22</v>
      </c>
      <c r="BQ35">
        <f t="shared" ca="1" si="77"/>
        <v>22</v>
      </c>
      <c r="BR35">
        <f t="shared" ca="1" si="77"/>
        <v>23</v>
      </c>
      <c r="BS35">
        <f t="shared" ca="1" si="77"/>
        <v>0</v>
      </c>
      <c r="BT35">
        <f t="shared" ca="1" si="77"/>
        <v>23</v>
      </c>
      <c r="BU35">
        <f t="shared" ca="1" si="77"/>
        <v>24</v>
      </c>
      <c r="BV35">
        <f t="shared" ca="1" si="77"/>
        <v>11</v>
      </c>
      <c r="BW35">
        <f t="shared" ca="1" si="77"/>
        <v>24</v>
      </c>
      <c r="BX35">
        <f t="shared" ca="1" si="77"/>
        <v>19</v>
      </c>
      <c r="BY35">
        <f t="shared" ca="1" si="77"/>
        <v>4</v>
      </c>
      <c r="BZ35">
        <f t="shared" ca="1" si="77"/>
        <v>25</v>
      </c>
      <c r="CA35">
        <f t="shared" ca="1" si="77"/>
        <v>26</v>
      </c>
      <c r="CB35">
        <f t="shared" ca="1" si="77"/>
        <v>9</v>
      </c>
      <c r="CC35">
        <f t="shared" ref="CC35:CE35" ca="1" si="78">MIN(RANDBETWEEN(0,CC32),ROUNDUP(CC32*2/$C$31,0))</f>
        <v>15</v>
      </c>
      <c r="CD35">
        <f t="shared" ca="1" si="78"/>
        <v>15</v>
      </c>
      <c r="CE35">
        <f t="shared" ca="1" si="78"/>
        <v>5</v>
      </c>
    </row>
    <row r="36" spans="1:83" x14ac:dyDescent="0.25">
      <c r="A36" s="3">
        <f ca="1">VLOOKUP(SMALL(B34:B39,3),B34:C39,2,0)</f>
        <v>3</v>
      </c>
      <c r="B36" s="4">
        <f t="shared" ca="1" si="75"/>
        <v>67083</v>
      </c>
      <c r="C36" s="5">
        <v>3</v>
      </c>
      <c r="D36">
        <f ca="1">IFERROR(MIN(RANDBETWEEN(0,D32-D35),ROUNDUP(D32*2/$C$31,0)),0)</f>
        <v>0</v>
      </c>
      <c r="E36">
        <f t="shared" ref="E36:AL36" ca="1" si="79">IFERROR(MIN(RANDBETWEEN(0,E32-E35),ROUNDUP(E32*2/$C$31,0)),0)</f>
        <v>1</v>
      </c>
      <c r="F36">
        <f t="shared" ca="1" si="79"/>
        <v>1</v>
      </c>
      <c r="G36">
        <f t="shared" ca="1" si="79"/>
        <v>2</v>
      </c>
      <c r="H36">
        <f t="shared" ca="1" si="79"/>
        <v>2</v>
      </c>
      <c r="I36">
        <f t="shared" ca="1" si="79"/>
        <v>2</v>
      </c>
      <c r="J36">
        <f t="shared" ca="1" si="79"/>
        <v>1</v>
      </c>
      <c r="K36">
        <f t="shared" ca="1" si="79"/>
        <v>0</v>
      </c>
      <c r="L36">
        <f t="shared" ca="1" si="79"/>
        <v>3</v>
      </c>
      <c r="M36">
        <f t="shared" ca="1" si="79"/>
        <v>0</v>
      </c>
      <c r="N36">
        <f t="shared" ca="1" si="79"/>
        <v>1</v>
      </c>
      <c r="O36">
        <f t="shared" ca="1" si="79"/>
        <v>4</v>
      </c>
      <c r="P36">
        <f t="shared" ca="1" si="79"/>
        <v>5</v>
      </c>
      <c r="Q36">
        <f t="shared" ca="1" si="79"/>
        <v>3</v>
      </c>
      <c r="R36">
        <f t="shared" ca="1" si="79"/>
        <v>5</v>
      </c>
      <c r="S36">
        <f t="shared" ca="1" si="79"/>
        <v>2</v>
      </c>
      <c r="T36">
        <f t="shared" ca="1" si="79"/>
        <v>6</v>
      </c>
      <c r="U36">
        <f t="shared" ca="1" si="79"/>
        <v>6</v>
      </c>
      <c r="V36">
        <f t="shared" ca="1" si="79"/>
        <v>7</v>
      </c>
      <c r="W36">
        <f t="shared" ca="1" si="79"/>
        <v>7</v>
      </c>
      <c r="X36">
        <f t="shared" ca="1" si="79"/>
        <v>7</v>
      </c>
      <c r="Y36">
        <f t="shared" ca="1" si="79"/>
        <v>8</v>
      </c>
      <c r="Z36">
        <f t="shared" ca="1" si="79"/>
        <v>8</v>
      </c>
      <c r="AA36">
        <f t="shared" ca="1" si="79"/>
        <v>8</v>
      </c>
      <c r="AB36">
        <f t="shared" ca="1" si="79"/>
        <v>9</v>
      </c>
      <c r="AC36">
        <f t="shared" ca="1" si="79"/>
        <v>9</v>
      </c>
      <c r="AD36">
        <f t="shared" ca="1" si="79"/>
        <v>3</v>
      </c>
      <c r="AE36">
        <f t="shared" ca="1" si="79"/>
        <v>9</v>
      </c>
      <c r="AF36">
        <f t="shared" ca="1" si="79"/>
        <v>4</v>
      </c>
      <c r="AG36">
        <f t="shared" ca="1" si="79"/>
        <v>10</v>
      </c>
      <c r="AH36">
        <f t="shared" ca="1" si="79"/>
        <v>7</v>
      </c>
      <c r="AI36">
        <f t="shared" ca="1" si="79"/>
        <v>11</v>
      </c>
      <c r="AJ36">
        <f t="shared" ca="1" si="79"/>
        <v>7</v>
      </c>
      <c r="AK36">
        <f t="shared" ca="1" si="79"/>
        <v>12</v>
      </c>
      <c r="AL36">
        <f t="shared" ca="1" si="79"/>
        <v>3</v>
      </c>
      <c r="AM36">
        <f t="shared" ref="AM36:CB36" ca="1" si="80">IFERROR(MIN(RANDBETWEEN(0,AM32-AM35),ROUNDUP(AM32*2/$C$31,0)),0)</f>
        <v>12</v>
      </c>
      <c r="AN36">
        <f t="shared" ca="1" si="80"/>
        <v>12</v>
      </c>
      <c r="AO36">
        <f t="shared" ca="1" si="80"/>
        <v>6</v>
      </c>
      <c r="AP36">
        <f t="shared" ca="1" si="80"/>
        <v>13</v>
      </c>
      <c r="AQ36">
        <f t="shared" ca="1" si="80"/>
        <v>4</v>
      </c>
      <c r="AR36">
        <f t="shared" ca="1" si="80"/>
        <v>13</v>
      </c>
      <c r="AS36">
        <f t="shared" ca="1" si="80"/>
        <v>14</v>
      </c>
      <c r="AT36">
        <f t="shared" ca="1" si="80"/>
        <v>15</v>
      </c>
      <c r="AU36">
        <f t="shared" ca="1" si="80"/>
        <v>6</v>
      </c>
      <c r="AV36">
        <f t="shared" ca="1" si="80"/>
        <v>15</v>
      </c>
      <c r="AW36">
        <f t="shared" ca="1" si="80"/>
        <v>8</v>
      </c>
      <c r="AX36">
        <f t="shared" ca="1" si="80"/>
        <v>16</v>
      </c>
      <c r="AY36">
        <f t="shared" ca="1" si="80"/>
        <v>16</v>
      </c>
      <c r="AZ36">
        <f t="shared" ca="1" si="80"/>
        <v>17</v>
      </c>
      <c r="BA36">
        <f t="shared" ca="1" si="80"/>
        <v>10</v>
      </c>
      <c r="BB36">
        <f t="shared" ca="1" si="80"/>
        <v>0</v>
      </c>
      <c r="BC36">
        <f t="shared" ca="1" si="80"/>
        <v>18</v>
      </c>
      <c r="BD36">
        <f t="shared" ca="1" si="80"/>
        <v>18</v>
      </c>
      <c r="BE36">
        <f t="shared" ca="1" si="80"/>
        <v>18</v>
      </c>
      <c r="BF36">
        <f t="shared" ca="1" si="80"/>
        <v>7</v>
      </c>
      <c r="BG36">
        <f t="shared" ca="1" si="80"/>
        <v>19</v>
      </c>
      <c r="BH36">
        <f t="shared" ca="1" si="80"/>
        <v>19</v>
      </c>
      <c r="BI36">
        <f t="shared" ca="1" si="80"/>
        <v>20</v>
      </c>
      <c r="BJ36">
        <f t="shared" ca="1" si="80"/>
        <v>7</v>
      </c>
      <c r="BK36">
        <f t="shared" ca="1" si="80"/>
        <v>20</v>
      </c>
      <c r="BL36">
        <f t="shared" ca="1" si="80"/>
        <v>21</v>
      </c>
      <c r="BM36">
        <f t="shared" ca="1" si="80"/>
        <v>14</v>
      </c>
      <c r="BN36">
        <f t="shared" ca="1" si="80"/>
        <v>9</v>
      </c>
      <c r="BO36">
        <f t="shared" ca="1" si="80"/>
        <v>22</v>
      </c>
      <c r="BP36">
        <f t="shared" ca="1" si="80"/>
        <v>22</v>
      </c>
      <c r="BQ36">
        <f t="shared" ca="1" si="80"/>
        <v>5</v>
      </c>
      <c r="BR36">
        <f t="shared" ca="1" si="80"/>
        <v>23</v>
      </c>
      <c r="BS36">
        <f t="shared" ca="1" si="80"/>
        <v>23</v>
      </c>
      <c r="BT36">
        <f t="shared" ca="1" si="80"/>
        <v>23</v>
      </c>
      <c r="BU36">
        <f t="shared" ca="1" si="80"/>
        <v>24</v>
      </c>
      <c r="BV36">
        <f t="shared" ca="1" si="80"/>
        <v>24</v>
      </c>
      <c r="BW36">
        <f t="shared" ca="1" si="80"/>
        <v>3</v>
      </c>
      <c r="BX36">
        <f t="shared" ca="1" si="80"/>
        <v>16</v>
      </c>
      <c r="BY36">
        <f t="shared" ca="1" si="80"/>
        <v>25</v>
      </c>
      <c r="BZ36">
        <f t="shared" ca="1" si="80"/>
        <v>1</v>
      </c>
      <c r="CA36">
        <f t="shared" ca="1" si="80"/>
        <v>9</v>
      </c>
      <c r="CB36">
        <f t="shared" ca="1" si="80"/>
        <v>11</v>
      </c>
      <c r="CC36">
        <f t="shared" ref="CC36:CE36" ca="1" si="81">IFERROR(MIN(RANDBETWEEN(0,CC32-CC35),ROUNDUP(CC32*2/$C$31,0)),0)</f>
        <v>26</v>
      </c>
      <c r="CD36">
        <f t="shared" ca="1" si="81"/>
        <v>27</v>
      </c>
      <c r="CE36">
        <f t="shared" ca="1" si="81"/>
        <v>24</v>
      </c>
    </row>
    <row r="37" spans="1:83" x14ac:dyDescent="0.25">
      <c r="A37" s="3">
        <f ca="1">VLOOKUP(SMALL(B34:B39,4),B34:C39,2,0)</f>
        <v>2</v>
      </c>
      <c r="B37" s="4">
        <f t="shared" ca="1" si="75"/>
        <v>6233</v>
      </c>
      <c r="C37" s="5">
        <v>4</v>
      </c>
      <c r="D37">
        <f ca="1">IFERROR(MIN(RANDBETWEEN(0,D32-SUM(D35:D36)),ROUNDUP(D32*2/$C$31,0)),0)</f>
        <v>0</v>
      </c>
      <c r="E37">
        <f t="shared" ref="E37:AL37" ca="1" si="82">IFERROR(MIN(RANDBETWEEN(0,E32-SUM(E35:E36)),ROUNDUP(E32*2/$C$31,0)),0)</f>
        <v>0</v>
      </c>
      <c r="F37">
        <f t="shared" ca="1" si="82"/>
        <v>0</v>
      </c>
      <c r="G37">
        <f t="shared" ca="1" si="82"/>
        <v>0</v>
      </c>
      <c r="H37">
        <f t="shared" ca="1" si="82"/>
        <v>1</v>
      </c>
      <c r="I37">
        <f t="shared" ca="1" si="82"/>
        <v>1</v>
      </c>
      <c r="J37">
        <f t="shared" ca="1" si="82"/>
        <v>2</v>
      </c>
      <c r="K37">
        <f t="shared" ca="1" si="82"/>
        <v>3</v>
      </c>
      <c r="L37">
        <f t="shared" ca="1" si="82"/>
        <v>1</v>
      </c>
      <c r="M37">
        <f t="shared" ca="1" si="82"/>
        <v>4</v>
      </c>
      <c r="N37">
        <f t="shared" ca="1" si="82"/>
        <v>4</v>
      </c>
      <c r="O37">
        <f t="shared" ca="1" si="82"/>
        <v>4</v>
      </c>
      <c r="P37">
        <f t="shared" ca="1" si="82"/>
        <v>1</v>
      </c>
      <c r="Q37">
        <f t="shared" ca="1" si="82"/>
        <v>3</v>
      </c>
      <c r="R37">
        <f t="shared" ca="1" si="82"/>
        <v>2</v>
      </c>
      <c r="S37">
        <f t="shared" ca="1" si="82"/>
        <v>3</v>
      </c>
      <c r="T37">
        <f t="shared" ca="1" si="82"/>
        <v>6</v>
      </c>
      <c r="U37">
        <f t="shared" ca="1" si="82"/>
        <v>1</v>
      </c>
      <c r="V37">
        <f t="shared" ca="1" si="82"/>
        <v>1</v>
      </c>
      <c r="W37">
        <f t="shared" ca="1" si="82"/>
        <v>3</v>
      </c>
      <c r="X37">
        <f t="shared" ca="1" si="82"/>
        <v>7</v>
      </c>
      <c r="Y37">
        <f t="shared" ca="1" si="82"/>
        <v>4</v>
      </c>
      <c r="Z37">
        <f t="shared" ca="1" si="82"/>
        <v>1</v>
      </c>
      <c r="AA37">
        <f t="shared" ca="1" si="82"/>
        <v>8</v>
      </c>
      <c r="AB37">
        <f t="shared" ca="1" si="82"/>
        <v>6</v>
      </c>
      <c r="AC37">
        <f t="shared" ca="1" si="82"/>
        <v>2</v>
      </c>
      <c r="AD37">
        <f t="shared" ca="1" si="82"/>
        <v>2</v>
      </c>
      <c r="AE37">
        <f t="shared" ca="1" si="82"/>
        <v>1</v>
      </c>
      <c r="AF37">
        <f t="shared" ca="1" si="82"/>
        <v>10</v>
      </c>
      <c r="AG37">
        <f t="shared" ca="1" si="82"/>
        <v>10</v>
      </c>
      <c r="AH37">
        <f t="shared" ca="1" si="82"/>
        <v>9</v>
      </c>
      <c r="AI37">
        <f t="shared" ca="1" si="82"/>
        <v>0</v>
      </c>
      <c r="AJ37">
        <f t="shared" ca="1" si="82"/>
        <v>9</v>
      </c>
      <c r="AK37">
        <f t="shared" ca="1" si="82"/>
        <v>1</v>
      </c>
      <c r="AL37">
        <f t="shared" ca="1" si="82"/>
        <v>12</v>
      </c>
      <c r="AM37">
        <f t="shared" ref="AM37:CB37" ca="1" si="83">IFERROR(MIN(RANDBETWEEN(0,AM32-SUM(AM35:AM36)),ROUNDUP(AM32*2/$C$31,0)),0)</f>
        <v>0</v>
      </c>
      <c r="AN37">
        <f t="shared" ca="1" si="83"/>
        <v>0</v>
      </c>
      <c r="AO37">
        <f t="shared" ca="1" si="83"/>
        <v>12</v>
      </c>
      <c r="AP37">
        <f t="shared" ca="1" si="83"/>
        <v>6</v>
      </c>
      <c r="AQ37">
        <f t="shared" ca="1" si="83"/>
        <v>12</v>
      </c>
      <c r="AR37">
        <f t="shared" ca="1" si="83"/>
        <v>14</v>
      </c>
      <c r="AS37">
        <f t="shared" ca="1" si="83"/>
        <v>10</v>
      </c>
      <c r="AT37">
        <f t="shared" ca="1" si="83"/>
        <v>12</v>
      </c>
      <c r="AU37">
        <f t="shared" ca="1" si="83"/>
        <v>1</v>
      </c>
      <c r="AV37">
        <f t="shared" ca="1" si="83"/>
        <v>13</v>
      </c>
      <c r="AW37">
        <f t="shared" ca="1" si="83"/>
        <v>10</v>
      </c>
      <c r="AX37">
        <f t="shared" ca="1" si="83"/>
        <v>16</v>
      </c>
      <c r="AY37">
        <f t="shared" ca="1" si="83"/>
        <v>12</v>
      </c>
      <c r="AZ37">
        <f t="shared" ca="1" si="83"/>
        <v>2</v>
      </c>
      <c r="BA37">
        <f t="shared" ca="1" si="83"/>
        <v>14</v>
      </c>
      <c r="BB37">
        <f t="shared" ca="1" si="83"/>
        <v>17</v>
      </c>
      <c r="BC37">
        <f t="shared" ca="1" si="83"/>
        <v>3</v>
      </c>
      <c r="BD37">
        <f t="shared" ca="1" si="83"/>
        <v>1</v>
      </c>
      <c r="BE37">
        <f t="shared" ca="1" si="83"/>
        <v>3</v>
      </c>
      <c r="BF37">
        <f t="shared" ca="1" si="83"/>
        <v>11</v>
      </c>
      <c r="BG37">
        <f t="shared" ca="1" si="83"/>
        <v>15</v>
      </c>
      <c r="BH37">
        <f t="shared" ca="1" si="83"/>
        <v>4</v>
      </c>
      <c r="BI37">
        <f t="shared" ca="1" si="83"/>
        <v>15</v>
      </c>
      <c r="BJ37">
        <f t="shared" ca="1" si="83"/>
        <v>11</v>
      </c>
      <c r="BK37">
        <f t="shared" ca="1" si="83"/>
        <v>14</v>
      </c>
      <c r="BL37">
        <f t="shared" ca="1" si="83"/>
        <v>14</v>
      </c>
      <c r="BM37">
        <f t="shared" ca="1" si="83"/>
        <v>15</v>
      </c>
      <c r="BN37">
        <f t="shared" ca="1" si="83"/>
        <v>21</v>
      </c>
      <c r="BO37">
        <f t="shared" ca="1" si="83"/>
        <v>5</v>
      </c>
      <c r="BP37">
        <f t="shared" ca="1" si="83"/>
        <v>6</v>
      </c>
      <c r="BQ37">
        <f t="shared" ca="1" si="83"/>
        <v>22</v>
      </c>
      <c r="BR37">
        <f t="shared" ca="1" si="83"/>
        <v>9</v>
      </c>
      <c r="BS37">
        <f t="shared" ca="1" si="83"/>
        <v>10</v>
      </c>
      <c r="BT37">
        <f t="shared" ca="1" si="83"/>
        <v>14</v>
      </c>
      <c r="BU37">
        <f t="shared" ca="1" si="83"/>
        <v>3</v>
      </c>
      <c r="BV37">
        <f t="shared" ca="1" si="83"/>
        <v>24</v>
      </c>
      <c r="BW37">
        <f t="shared" ca="1" si="83"/>
        <v>10</v>
      </c>
      <c r="BX37">
        <f t="shared" ca="1" si="83"/>
        <v>22</v>
      </c>
      <c r="BY37">
        <f t="shared" ca="1" si="83"/>
        <v>25</v>
      </c>
      <c r="BZ37">
        <f t="shared" ca="1" si="83"/>
        <v>25</v>
      </c>
      <c r="CA37">
        <f t="shared" ca="1" si="83"/>
        <v>26</v>
      </c>
      <c r="CB37">
        <f t="shared" ca="1" si="83"/>
        <v>26</v>
      </c>
      <c r="CC37">
        <f t="shared" ref="CC37:CE37" ca="1" si="84">IFERROR(MIN(RANDBETWEEN(0,CC32-SUM(CC35:CC36)),ROUNDUP(CC32*2/$C$31,0)),0)</f>
        <v>26</v>
      </c>
      <c r="CD37">
        <f t="shared" ca="1" si="84"/>
        <v>27</v>
      </c>
      <c r="CE37">
        <f t="shared" ca="1" si="84"/>
        <v>0</v>
      </c>
    </row>
    <row r="38" spans="1:83" x14ac:dyDescent="0.25">
      <c r="A38" s="3">
        <f ca="1">VLOOKUP(SMALL(B34:B39,5),B34:C39,2,0)</f>
        <v>1</v>
      </c>
      <c r="B38" s="4">
        <f t="shared" ca="1" si="75"/>
        <v>25822</v>
      </c>
      <c r="C38" s="5">
        <v>5</v>
      </c>
      <c r="D38">
        <f ca="1">IFERROR(MIN(RANDBETWEEN(0,D32-SUM(D35:D37)),ROUNDUP(D32*2/$C$31,0)),0)</f>
        <v>0</v>
      </c>
      <c r="E38">
        <f t="shared" ref="E38:AL38" ca="1" si="85">IFERROR(MIN(RANDBETWEEN(0,E32-SUM(E35:E37)),ROUNDUP(E32*2/$C$31,0)),0)</f>
        <v>1</v>
      </c>
      <c r="F38">
        <f t="shared" ca="1" si="85"/>
        <v>0</v>
      </c>
      <c r="G38">
        <f t="shared" ca="1" si="85"/>
        <v>1</v>
      </c>
      <c r="H38">
        <f t="shared" ca="1" si="85"/>
        <v>0</v>
      </c>
      <c r="I38">
        <f t="shared" ca="1" si="85"/>
        <v>0</v>
      </c>
      <c r="J38">
        <f t="shared" ca="1" si="85"/>
        <v>1</v>
      </c>
      <c r="K38">
        <f t="shared" ca="1" si="85"/>
        <v>1</v>
      </c>
      <c r="L38">
        <f t="shared" ca="1" si="85"/>
        <v>2</v>
      </c>
      <c r="M38">
        <f t="shared" ca="1" si="85"/>
        <v>2</v>
      </c>
      <c r="N38">
        <f t="shared" ca="1" si="85"/>
        <v>1</v>
      </c>
      <c r="O38">
        <f t="shared" ca="1" si="85"/>
        <v>0</v>
      </c>
      <c r="P38">
        <f t="shared" ca="1" si="85"/>
        <v>0</v>
      </c>
      <c r="Q38">
        <f t="shared" ca="1" si="85"/>
        <v>2</v>
      </c>
      <c r="R38">
        <f t="shared" ca="1" si="85"/>
        <v>5</v>
      </c>
      <c r="S38">
        <f t="shared" ca="1" si="85"/>
        <v>4</v>
      </c>
      <c r="T38">
        <f t="shared" ca="1" si="85"/>
        <v>2</v>
      </c>
      <c r="U38">
        <f t="shared" ca="1" si="85"/>
        <v>0</v>
      </c>
      <c r="V38">
        <f t="shared" ca="1" si="85"/>
        <v>3</v>
      </c>
      <c r="W38">
        <f t="shared" ca="1" si="85"/>
        <v>7</v>
      </c>
      <c r="X38">
        <f t="shared" ca="1" si="85"/>
        <v>0</v>
      </c>
      <c r="Y38">
        <f t="shared" ca="1" si="85"/>
        <v>1</v>
      </c>
      <c r="Z38">
        <f t="shared" ca="1" si="85"/>
        <v>2</v>
      </c>
      <c r="AA38">
        <f t="shared" ca="1" si="85"/>
        <v>3</v>
      </c>
      <c r="AB38">
        <f t="shared" ca="1" si="85"/>
        <v>0</v>
      </c>
      <c r="AC38">
        <f t="shared" ca="1" si="85"/>
        <v>1</v>
      </c>
      <c r="AD38">
        <f t="shared" ca="1" si="85"/>
        <v>9</v>
      </c>
      <c r="AE38">
        <f t="shared" ca="1" si="85"/>
        <v>8</v>
      </c>
      <c r="AF38">
        <f t="shared" ca="1" si="85"/>
        <v>1</v>
      </c>
      <c r="AG38">
        <f t="shared" ca="1" si="85"/>
        <v>4</v>
      </c>
      <c r="AH38">
        <f t="shared" ca="1" si="85"/>
        <v>4</v>
      </c>
      <c r="AI38">
        <f t="shared" ca="1" si="85"/>
        <v>1</v>
      </c>
      <c r="AJ38">
        <f t="shared" ca="1" si="85"/>
        <v>4</v>
      </c>
      <c r="AK38">
        <f t="shared" ca="1" si="85"/>
        <v>12</v>
      </c>
      <c r="AL38">
        <f t="shared" ca="1" si="85"/>
        <v>1</v>
      </c>
      <c r="AM38">
        <f t="shared" ref="AM38:CB38" ca="1" si="86">IFERROR(MIN(RANDBETWEEN(0,AM32-SUM(AM35:AM37)),ROUNDUP(AM32*2/$C$31,0)),0)</f>
        <v>12</v>
      </c>
      <c r="AN38">
        <f t="shared" ca="1" si="86"/>
        <v>0</v>
      </c>
      <c r="AO38">
        <f t="shared" ca="1" si="86"/>
        <v>5</v>
      </c>
      <c r="AP38">
        <f t="shared" ca="1" si="86"/>
        <v>1</v>
      </c>
      <c r="AQ38">
        <f t="shared" ca="1" si="86"/>
        <v>4</v>
      </c>
      <c r="AR38">
        <f t="shared" ca="1" si="86"/>
        <v>7</v>
      </c>
      <c r="AS38">
        <f t="shared" ca="1" si="86"/>
        <v>4</v>
      </c>
      <c r="AT38">
        <f t="shared" ca="1" si="86"/>
        <v>1</v>
      </c>
      <c r="AU38">
        <f t="shared" ca="1" si="86"/>
        <v>10</v>
      </c>
      <c r="AV38">
        <f t="shared" ca="1" si="86"/>
        <v>1</v>
      </c>
      <c r="AW38">
        <f t="shared" ca="1" si="86"/>
        <v>16</v>
      </c>
      <c r="AX38">
        <f t="shared" ca="1" si="86"/>
        <v>3</v>
      </c>
      <c r="AY38">
        <f t="shared" ca="1" si="86"/>
        <v>1</v>
      </c>
      <c r="AZ38">
        <f t="shared" ca="1" si="86"/>
        <v>0</v>
      </c>
      <c r="BA38">
        <f t="shared" ca="1" si="86"/>
        <v>2</v>
      </c>
      <c r="BB38">
        <f t="shared" ca="1" si="86"/>
        <v>7</v>
      </c>
      <c r="BC38">
        <f t="shared" ca="1" si="86"/>
        <v>3</v>
      </c>
      <c r="BD38">
        <f t="shared" ca="1" si="86"/>
        <v>7</v>
      </c>
      <c r="BE38">
        <f t="shared" ca="1" si="86"/>
        <v>12</v>
      </c>
      <c r="BF38">
        <f t="shared" ca="1" si="86"/>
        <v>16</v>
      </c>
      <c r="BG38">
        <f t="shared" ca="1" si="86"/>
        <v>0</v>
      </c>
      <c r="BH38">
        <f t="shared" ca="1" si="86"/>
        <v>5</v>
      </c>
      <c r="BI38">
        <f t="shared" ca="1" si="86"/>
        <v>2</v>
      </c>
      <c r="BJ38">
        <f t="shared" ca="1" si="86"/>
        <v>17</v>
      </c>
      <c r="BK38">
        <f t="shared" ca="1" si="86"/>
        <v>5</v>
      </c>
      <c r="BL38">
        <f t="shared" ca="1" si="86"/>
        <v>0</v>
      </c>
      <c r="BM38">
        <f t="shared" ca="1" si="86"/>
        <v>12</v>
      </c>
      <c r="BN38">
        <f t="shared" ca="1" si="86"/>
        <v>5</v>
      </c>
      <c r="BO38">
        <f t="shared" ca="1" si="86"/>
        <v>5</v>
      </c>
      <c r="BP38">
        <f t="shared" ca="1" si="86"/>
        <v>5</v>
      </c>
      <c r="BQ38">
        <f t="shared" ca="1" si="86"/>
        <v>4</v>
      </c>
      <c r="BR38">
        <f t="shared" ca="1" si="86"/>
        <v>7</v>
      </c>
      <c r="BS38">
        <f t="shared" ca="1" si="86"/>
        <v>10</v>
      </c>
      <c r="BT38">
        <f t="shared" ca="1" si="86"/>
        <v>0</v>
      </c>
      <c r="BU38">
        <f t="shared" ca="1" si="86"/>
        <v>0</v>
      </c>
      <c r="BV38">
        <f t="shared" ca="1" si="86"/>
        <v>9</v>
      </c>
      <c r="BW38">
        <f t="shared" ca="1" si="86"/>
        <v>3</v>
      </c>
      <c r="BX38">
        <f t="shared" ca="1" si="86"/>
        <v>14</v>
      </c>
      <c r="BY38">
        <f t="shared" ca="1" si="86"/>
        <v>0</v>
      </c>
      <c r="BZ38">
        <f t="shared" ca="1" si="86"/>
        <v>19</v>
      </c>
      <c r="CA38">
        <f t="shared" ca="1" si="86"/>
        <v>5</v>
      </c>
      <c r="CB38">
        <f t="shared" ca="1" si="86"/>
        <v>16</v>
      </c>
      <c r="CC38">
        <f t="shared" ref="CC38:CE38" ca="1" si="87">IFERROR(MIN(RANDBETWEEN(0,CC32-SUM(CC35:CC37)),ROUNDUP(CC32*2/$C$31,0)),0)</f>
        <v>7</v>
      </c>
      <c r="CD38">
        <f t="shared" ca="1" si="87"/>
        <v>9</v>
      </c>
      <c r="CE38">
        <f t="shared" ca="1" si="87"/>
        <v>1</v>
      </c>
    </row>
    <row r="39" spans="1:83" x14ac:dyDescent="0.25">
      <c r="A39" s="3">
        <f ca="1">VLOOKUP(SMALL(B34:B39,6),B34:C39,2,0)</f>
        <v>6</v>
      </c>
      <c r="B39" s="4">
        <f t="shared" ca="1" si="75"/>
        <v>99071</v>
      </c>
      <c r="C39" s="5">
        <v>6</v>
      </c>
      <c r="D39">
        <f ca="1">IFERROR(MIN(RANDBETWEEN(0,D32-SUM(D35:D38)),ROUNDUP(D32*2/$C$31,0)),0)</f>
        <v>0</v>
      </c>
      <c r="E39">
        <f t="shared" ref="E39:AL39" ca="1" si="88">IFERROR(MIN(RANDBETWEEN(0,E32-SUM(E35:E38)),ROUNDUP(E32*2/$C$31,0)),0)</f>
        <v>0</v>
      </c>
      <c r="F39">
        <f t="shared" ca="1" si="88"/>
        <v>1</v>
      </c>
      <c r="G39">
        <f t="shared" ca="1" si="88"/>
        <v>0</v>
      </c>
      <c r="H39">
        <f t="shared" ca="1" si="88"/>
        <v>0</v>
      </c>
      <c r="I39">
        <f t="shared" ca="1" si="88"/>
        <v>1</v>
      </c>
      <c r="J39">
        <f t="shared" ca="1" si="88"/>
        <v>0</v>
      </c>
      <c r="K39">
        <f t="shared" ca="1" si="88"/>
        <v>0</v>
      </c>
      <c r="L39">
        <f t="shared" ca="1" si="88"/>
        <v>0</v>
      </c>
      <c r="M39">
        <f t="shared" ca="1" si="88"/>
        <v>0</v>
      </c>
      <c r="N39">
        <f t="shared" ca="1" si="88"/>
        <v>0</v>
      </c>
      <c r="O39">
        <f t="shared" ca="1" si="88"/>
        <v>0</v>
      </c>
      <c r="P39">
        <f t="shared" ca="1" si="88"/>
        <v>1</v>
      </c>
      <c r="Q39">
        <f t="shared" ca="1" si="88"/>
        <v>0</v>
      </c>
      <c r="R39">
        <f t="shared" ca="1" si="88"/>
        <v>0</v>
      </c>
      <c r="S39">
        <f t="shared" ca="1" si="88"/>
        <v>0</v>
      </c>
      <c r="T39">
        <f t="shared" ca="1" si="88"/>
        <v>2</v>
      </c>
      <c r="U39">
        <f t="shared" ca="1" si="88"/>
        <v>0</v>
      </c>
      <c r="V39">
        <f t="shared" ca="1" si="88"/>
        <v>1</v>
      </c>
      <c r="W39">
        <f t="shared" ca="1" si="88"/>
        <v>1</v>
      </c>
      <c r="X39">
        <f t="shared" ca="1" si="88"/>
        <v>0</v>
      </c>
      <c r="Y39">
        <f t="shared" ca="1" si="88"/>
        <v>0</v>
      </c>
      <c r="Z39">
        <f t="shared" ca="1" si="88"/>
        <v>0</v>
      </c>
      <c r="AA39">
        <f t="shared" ca="1" si="88"/>
        <v>5</v>
      </c>
      <c r="AB39">
        <f t="shared" ca="1" si="88"/>
        <v>1</v>
      </c>
      <c r="AC39">
        <f t="shared" ca="1" si="88"/>
        <v>2</v>
      </c>
      <c r="AD39">
        <f t="shared" ca="1" si="88"/>
        <v>3</v>
      </c>
      <c r="AE39">
        <f t="shared" ca="1" si="88"/>
        <v>6</v>
      </c>
      <c r="AF39">
        <f t="shared" ca="1" si="88"/>
        <v>1</v>
      </c>
      <c r="AG39">
        <f t="shared" ca="1" si="88"/>
        <v>4</v>
      </c>
      <c r="AH39">
        <f t="shared" ca="1" si="88"/>
        <v>0</v>
      </c>
      <c r="AI39">
        <f t="shared" ca="1" si="88"/>
        <v>0</v>
      </c>
      <c r="AJ39">
        <f t="shared" ca="1" si="88"/>
        <v>2</v>
      </c>
      <c r="AK39">
        <f t="shared" ca="1" si="88"/>
        <v>0</v>
      </c>
      <c r="AL39">
        <f t="shared" ca="1" si="88"/>
        <v>1</v>
      </c>
      <c r="AM39">
        <f t="shared" ref="AM39:CB39" ca="1" si="89">IFERROR(MIN(RANDBETWEEN(0,AM32-SUM(AM35:AM38)),ROUNDUP(AM32*2/$C$31,0)),0)</f>
        <v>0</v>
      </c>
      <c r="AN39">
        <f t="shared" ca="1" si="89"/>
        <v>4</v>
      </c>
      <c r="AO39">
        <f t="shared" ca="1" si="89"/>
        <v>3</v>
      </c>
      <c r="AP39">
        <f t="shared" ca="1" si="89"/>
        <v>4</v>
      </c>
      <c r="AQ39">
        <f t="shared" ca="1" si="89"/>
        <v>2</v>
      </c>
      <c r="AR39">
        <f t="shared" ca="1" si="89"/>
        <v>6</v>
      </c>
      <c r="AS39">
        <f t="shared" ca="1" si="89"/>
        <v>0</v>
      </c>
      <c r="AT39">
        <f t="shared" ca="1" si="89"/>
        <v>0</v>
      </c>
      <c r="AU39">
        <f t="shared" ca="1" si="89"/>
        <v>10</v>
      </c>
      <c r="AV39">
        <f t="shared" ca="1" si="89"/>
        <v>1</v>
      </c>
      <c r="AW39">
        <f t="shared" ca="1" si="89"/>
        <v>8</v>
      </c>
      <c r="AX39">
        <f t="shared" ca="1" si="89"/>
        <v>1</v>
      </c>
      <c r="AY39">
        <f t="shared" ca="1" si="89"/>
        <v>1</v>
      </c>
      <c r="AZ39">
        <f t="shared" ca="1" si="89"/>
        <v>12</v>
      </c>
      <c r="BA39">
        <f t="shared" ca="1" si="89"/>
        <v>7</v>
      </c>
      <c r="BB39">
        <f t="shared" ca="1" si="89"/>
        <v>1</v>
      </c>
      <c r="BC39">
        <f t="shared" ca="1" si="89"/>
        <v>4</v>
      </c>
      <c r="BD39">
        <f t="shared" ca="1" si="89"/>
        <v>6</v>
      </c>
      <c r="BE39">
        <f t="shared" ca="1" si="89"/>
        <v>3</v>
      </c>
      <c r="BF39">
        <f t="shared" ca="1" si="89"/>
        <v>0</v>
      </c>
      <c r="BG39">
        <f t="shared" ca="1" si="89"/>
        <v>0</v>
      </c>
      <c r="BH39">
        <f t="shared" ca="1" si="89"/>
        <v>8</v>
      </c>
      <c r="BI39">
        <f t="shared" ca="1" si="89"/>
        <v>0</v>
      </c>
      <c r="BJ39">
        <f t="shared" ca="1" si="89"/>
        <v>3</v>
      </c>
      <c r="BK39">
        <f t="shared" ca="1" si="89"/>
        <v>1</v>
      </c>
      <c r="BL39">
        <f t="shared" ca="1" si="89"/>
        <v>5</v>
      </c>
      <c r="BM39">
        <f t="shared" ca="1" si="89"/>
        <v>2</v>
      </c>
      <c r="BN39">
        <f t="shared" ca="1" si="89"/>
        <v>6</v>
      </c>
      <c r="BO39">
        <f t="shared" ca="1" si="89"/>
        <v>10</v>
      </c>
      <c r="BP39">
        <f t="shared" ca="1" si="89"/>
        <v>4</v>
      </c>
      <c r="BQ39">
        <f t="shared" ca="1" si="89"/>
        <v>2</v>
      </c>
      <c r="BR39">
        <f t="shared" ca="1" si="89"/>
        <v>1</v>
      </c>
      <c r="BS39">
        <f t="shared" ca="1" si="89"/>
        <v>1</v>
      </c>
      <c r="BT39">
        <f t="shared" ca="1" si="89"/>
        <v>2</v>
      </c>
      <c r="BU39">
        <f t="shared" ca="1" si="89"/>
        <v>15</v>
      </c>
      <c r="BV39">
        <f t="shared" ca="1" si="89"/>
        <v>2</v>
      </c>
      <c r="BW39">
        <f t="shared" ca="1" si="89"/>
        <v>24</v>
      </c>
      <c r="BX39">
        <f t="shared" ca="1" si="89"/>
        <v>2</v>
      </c>
      <c r="BY39">
        <f t="shared" ca="1" si="89"/>
        <v>17</v>
      </c>
      <c r="BZ39">
        <f t="shared" ca="1" si="89"/>
        <v>5</v>
      </c>
      <c r="CA39">
        <f t="shared" ca="1" si="89"/>
        <v>2</v>
      </c>
      <c r="CB39">
        <f t="shared" ca="1" si="89"/>
        <v>8</v>
      </c>
      <c r="CC39">
        <f t="shared" ref="CC39:CE39" ca="1" si="90">IFERROR(MIN(RANDBETWEEN(0,CC32-SUM(CC35:CC38)),ROUNDUP(CC32*2/$C$31,0)),0)</f>
        <v>0</v>
      </c>
      <c r="CD39">
        <f t="shared" ca="1" si="90"/>
        <v>1</v>
      </c>
      <c r="CE39">
        <f t="shared" ca="1" si="90"/>
        <v>27</v>
      </c>
    </row>
    <row r="41" spans="1:83" x14ac:dyDescent="0.25">
      <c r="C41" s="5">
        <v>7</v>
      </c>
      <c r="D41" s="197" t="s">
        <v>82</v>
      </c>
      <c r="E41" s="197"/>
      <c r="F41" s="197"/>
      <c r="G41" s="197"/>
      <c r="H41" s="197"/>
      <c r="I41" s="197"/>
    </row>
    <row r="42" spans="1:83" x14ac:dyDescent="0.25">
      <c r="D42" s="3">
        <v>1</v>
      </c>
      <c r="E42" s="3">
        <v>2</v>
      </c>
      <c r="F42" s="3">
        <v>3</v>
      </c>
      <c r="G42" s="3">
        <v>4</v>
      </c>
      <c r="H42" s="3">
        <v>5</v>
      </c>
      <c r="I42" s="3">
        <v>6</v>
      </c>
      <c r="J42" s="3">
        <v>7</v>
      </c>
      <c r="K42" s="3">
        <v>8</v>
      </c>
      <c r="L42" s="3">
        <v>9</v>
      </c>
      <c r="M42" s="3">
        <v>10</v>
      </c>
      <c r="N42" s="3">
        <v>11</v>
      </c>
      <c r="O42" s="3">
        <v>12</v>
      </c>
      <c r="P42" s="3">
        <v>13</v>
      </c>
      <c r="Q42" s="3">
        <v>14</v>
      </c>
      <c r="R42" s="3">
        <v>15</v>
      </c>
      <c r="S42" s="3">
        <v>16</v>
      </c>
      <c r="T42" s="3">
        <v>17</v>
      </c>
      <c r="U42" s="3">
        <v>18</v>
      </c>
      <c r="V42" s="3">
        <v>19</v>
      </c>
      <c r="W42" s="3">
        <v>20</v>
      </c>
      <c r="X42" s="3">
        <v>21</v>
      </c>
      <c r="Y42" s="3">
        <v>22</v>
      </c>
      <c r="Z42" s="3">
        <v>23</v>
      </c>
      <c r="AA42" s="3">
        <v>24</v>
      </c>
      <c r="AB42" s="3">
        <v>25</v>
      </c>
      <c r="AC42" s="3">
        <v>26</v>
      </c>
      <c r="AD42" s="3">
        <v>27</v>
      </c>
      <c r="AE42" s="3">
        <v>28</v>
      </c>
      <c r="AF42" s="3">
        <v>29</v>
      </c>
      <c r="AG42" s="3">
        <v>30</v>
      </c>
      <c r="AH42" s="3">
        <v>31</v>
      </c>
      <c r="AI42" s="3">
        <v>32</v>
      </c>
      <c r="AJ42" s="3">
        <v>33</v>
      </c>
      <c r="AK42" s="3">
        <v>34</v>
      </c>
      <c r="AL42" s="3">
        <v>35</v>
      </c>
      <c r="AM42" s="3">
        <v>36</v>
      </c>
      <c r="AN42" s="3">
        <v>37</v>
      </c>
      <c r="AO42" s="3">
        <v>38</v>
      </c>
      <c r="AP42" s="3">
        <v>39</v>
      </c>
      <c r="AQ42" s="3">
        <v>40</v>
      </c>
      <c r="AR42" s="3">
        <v>41</v>
      </c>
      <c r="AS42" s="3">
        <v>42</v>
      </c>
      <c r="AT42" s="3">
        <v>43</v>
      </c>
      <c r="AU42" s="3">
        <v>44</v>
      </c>
      <c r="AV42" s="3">
        <v>45</v>
      </c>
      <c r="AW42" s="3">
        <v>46</v>
      </c>
      <c r="AX42" s="3">
        <v>47</v>
      </c>
      <c r="AY42" s="3">
        <v>48</v>
      </c>
      <c r="AZ42" s="3">
        <v>49</v>
      </c>
      <c r="BA42" s="3">
        <v>50</v>
      </c>
      <c r="BB42" s="3">
        <v>51</v>
      </c>
      <c r="BC42" s="3">
        <v>52</v>
      </c>
      <c r="BD42" s="3">
        <v>53</v>
      </c>
      <c r="BE42" s="3">
        <v>54</v>
      </c>
      <c r="BF42" s="3">
        <v>55</v>
      </c>
      <c r="BG42" s="3">
        <v>56</v>
      </c>
      <c r="BH42" s="3">
        <v>57</v>
      </c>
      <c r="BI42" s="3">
        <v>58</v>
      </c>
      <c r="BJ42" s="3">
        <v>59</v>
      </c>
      <c r="BK42" s="3">
        <v>60</v>
      </c>
      <c r="BL42" s="3">
        <v>61</v>
      </c>
      <c r="BM42" s="3">
        <v>62</v>
      </c>
      <c r="BN42" s="3">
        <v>63</v>
      </c>
      <c r="BO42" s="3">
        <v>64</v>
      </c>
      <c r="BP42" s="3">
        <v>65</v>
      </c>
      <c r="BQ42" s="3">
        <v>66</v>
      </c>
      <c r="BR42" s="3">
        <v>67</v>
      </c>
      <c r="BS42" s="3">
        <v>68</v>
      </c>
      <c r="BT42" s="3">
        <v>69</v>
      </c>
      <c r="BU42" s="3">
        <v>70</v>
      </c>
      <c r="BV42" s="3">
        <v>71</v>
      </c>
      <c r="BW42" s="3">
        <v>72</v>
      </c>
      <c r="BX42" s="3">
        <v>73</v>
      </c>
      <c r="BY42" s="3">
        <v>74</v>
      </c>
      <c r="BZ42" s="3">
        <v>75</v>
      </c>
      <c r="CA42" s="3">
        <v>76</v>
      </c>
      <c r="CB42" s="3">
        <v>77</v>
      </c>
      <c r="CC42" s="3">
        <v>78</v>
      </c>
      <c r="CD42" s="3">
        <v>79</v>
      </c>
      <c r="CE42" s="3">
        <v>80</v>
      </c>
    </row>
    <row r="43" spans="1:83" x14ac:dyDescent="0.25">
      <c r="C43" s="4"/>
      <c r="D43" s="4">
        <v>1</v>
      </c>
      <c r="E43" s="4">
        <v>2</v>
      </c>
      <c r="F43" s="4">
        <f t="shared" ref="F43:AL43" si="91">ROUNDDOWN(F42*1/2,0)</f>
        <v>1</v>
      </c>
      <c r="G43" s="4">
        <f t="shared" si="91"/>
        <v>2</v>
      </c>
      <c r="H43" s="4">
        <f t="shared" si="91"/>
        <v>2</v>
      </c>
      <c r="I43" s="4">
        <f t="shared" si="91"/>
        <v>3</v>
      </c>
      <c r="J43" s="4">
        <f t="shared" si="91"/>
        <v>3</v>
      </c>
      <c r="K43" s="4">
        <f t="shared" si="91"/>
        <v>4</v>
      </c>
      <c r="L43" s="4">
        <f t="shared" si="91"/>
        <v>4</v>
      </c>
      <c r="M43" s="4">
        <f t="shared" si="91"/>
        <v>5</v>
      </c>
      <c r="N43" s="4">
        <f t="shared" si="91"/>
        <v>5</v>
      </c>
      <c r="O43" s="4">
        <f t="shared" si="91"/>
        <v>6</v>
      </c>
      <c r="P43" s="4">
        <f t="shared" si="91"/>
        <v>6</v>
      </c>
      <c r="Q43" s="4">
        <f t="shared" si="91"/>
        <v>7</v>
      </c>
      <c r="R43" s="4">
        <f t="shared" si="91"/>
        <v>7</v>
      </c>
      <c r="S43" s="4">
        <f t="shared" si="91"/>
        <v>8</v>
      </c>
      <c r="T43" s="4">
        <f t="shared" si="91"/>
        <v>8</v>
      </c>
      <c r="U43" s="4">
        <f t="shared" si="91"/>
        <v>9</v>
      </c>
      <c r="V43" s="4">
        <f t="shared" si="91"/>
        <v>9</v>
      </c>
      <c r="W43" s="4">
        <f t="shared" si="91"/>
        <v>10</v>
      </c>
      <c r="X43" s="4">
        <f t="shared" si="91"/>
        <v>10</v>
      </c>
      <c r="Y43" s="4">
        <f t="shared" si="91"/>
        <v>11</v>
      </c>
      <c r="Z43" s="4">
        <f t="shared" si="91"/>
        <v>11</v>
      </c>
      <c r="AA43" s="4">
        <f t="shared" si="91"/>
        <v>12</v>
      </c>
      <c r="AB43" s="4">
        <f t="shared" si="91"/>
        <v>12</v>
      </c>
      <c r="AC43" s="4">
        <f t="shared" si="91"/>
        <v>13</v>
      </c>
      <c r="AD43" s="4">
        <f t="shared" si="91"/>
        <v>13</v>
      </c>
      <c r="AE43" s="4">
        <f t="shared" si="91"/>
        <v>14</v>
      </c>
      <c r="AF43" s="4">
        <f t="shared" si="91"/>
        <v>14</v>
      </c>
      <c r="AG43" s="4">
        <f t="shared" si="91"/>
        <v>15</v>
      </c>
      <c r="AH43" s="4">
        <f t="shared" si="91"/>
        <v>15</v>
      </c>
      <c r="AI43" s="4">
        <f t="shared" si="91"/>
        <v>16</v>
      </c>
      <c r="AJ43" s="4">
        <f t="shared" si="91"/>
        <v>16</v>
      </c>
      <c r="AK43" s="4">
        <f t="shared" si="91"/>
        <v>17</v>
      </c>
      <c r="AL43" s="4">
        <f t="shared" si="91"/>
        <v>17</v>
      </c>
      <c r="AM43" s="4">
        <f t="shared" ref="AM43:CB43" si="92">ROUNDDOWN(AM42*1/2,0)</f>
        <v>18</v>
      </c>
      <c r="AN43" s="4">
        <f t="shared" si="92"/>
        <v>18</v>
      </c>
      <c r="AO43" s="4">
        <f t="shared" si="92"/>
        <v>19</v>
      </c>
      <c r="AP43" s="4">
        <f t="shared" si="92"/>
        <v>19</v>
      </c>
      <c r="AQ43" s="4">
        <f t="shared" si="92"/>
        <v>20</v>
      </c>
      <c r="AR43" s="4">
        <f t="shared" si="92"/>
        <v>20</v>
      </c>
      <c r="AS43" s="4">
        <f t="shared" si="92"/>
        <v>21</v>
      </c>
      <c r="AT43" s="4">
        <f t="shared" si="92"/>
        <v>21</v>
      </c>
      <c r="AU43" s="4">
        <f t="shared" si="92"/>
        <v>22</v>
      </c>
      <c r="AV43" s="4">
        <f t="shared" si="92"/>
        <v>22</v>
      </c>
      <c r="AW43" s="4">
        <f t="shared" si="92"/>
        <v>23</v>
      </c>
      <c r="AX43" s="4">
        <f t="shared" si="92"/>
        <v>23</v>
      </c>
      <c r="AY43" s="4">
        <f t="shared" si="92"/>
        <v>24</v>
      </c>
      <c r="AZ43" s="4">
        <f t="shared" si="92"/>
        <v>24</v>
      </c>
      <c r="BA43" s="4">
        <f t="shared" si="92"/>
        <v>25</v>
      </c>
      <c r="BB43" s="4">
        <f t="shared" si="92"/>
        <v>25</v>
      </c>
      <c r="BC43" s="4">
        <f t="shared" si="92"/>
        <v>26</v>
      </c>
      <c r="BD43" s="4">
        <f t="shared" si="92"/>
        <v>26</v>
      </c>
      <c r="BE43" s="4">
        <f t="shared" si="92"/>
        <v>27</v>
      </c>
      <c r="BF43" s="4">
        <f t="shared" si="92"/>
        <v>27</v>
      </c>
      <c r="BG43" s="4">
        <f t="shared" si="92"/>
        <v>28</v>
      </c>
      <c r="BH43" s="4">
        <f t="shared" si="92"/>
        <v>28</v>
      </c>
      <c r="BI43" s="4">
        <f t="shared" si="92"/>
        <v>29</v>
      </c>
      <c r="BJ43" s="4">
        <f t="shared" si="92"/>
        <v>29</v>
      </c>
      <c r="BK43" s="4">
        <f t="shared" si="92"/>
        <v>30</v>
      </c>
      <c r="BL43" s="4">
        <f t="shared" si="92"/>
        <v>30</v>
      </c>
      <c r="BM43" s="4">
        <f t="shared" si="92"/>
        <v>31</v>
      </c>
      <c r="BN43" s="4">
        <f t="shared" si="92"/>
        <v>31</v>
      </c>
      <c r="BO43" s="4">
        <f t="shared" si="92"/>
        <v>32</v>
      </c>
      <c r="BP43" s="4">
        <f t="shared" si="92"/>
        <v>32</v>
      </c>
      <c r="BQ43" s="4">
        <f t="shared" si="92"/>
        <v>33</v>
      </c>
      <c r="BR43" s="4">
        <f t="shared" si="92"/>
        <v>33</v>
      </c>
      <c r="BS43" s="4">
        <f t="shared" si="92"/>
        <v>34</v>
      </c>
      <c r="BT43" s="4">
        <f t="shared" si="92"/>
        <v>34</v>
      </c>
      <c r="BU43" s="4">
        <f t="shared" si="92"/>
        <v>35</v>
      </c>
      <c r="BV43" s="4">
        <f t="shared" si="92"/>
        <v>35</v>
      </c>
      <c r="BW43" s="4">
        <f t="shared" si="92"/>
        <v>36</v>
      </c>
      <c r="BX43" s="4">
        <f t="shared" si="92"/>
        <v>36</v>
      </c>
      <c r="BY43" s="4">
        <f t="shared" si="92"/>
        <v>37</v>
      </c>
      <c r="BZ43" s="4">
        <f t="shared" si="92"/>
        <v>37</v>
      </c>
      <c r="CA43" s="4">
        <f t="shared" si="92"/>
        <v>38</v>
      </c>
      <c r="CB43" s="4">
        <f t="shared" si="92"/>
        <v>38</v>
      </c>
      <c r="CC43" s="4">
        <f t="shared" ref="CC43:CE43" si="93">ROUNDDOWN(CC42*1/2,0)</f>
        <v>39</v>
      </c>
      <c r="CD43" s="4">
        <f t="shared" si="93"/>
        <v>39</v>
      </c>
      <c r="CE43" s="4">
        <f t="shared" si="93"/>
        <v>40</v>
      </c>
    </row>
    <row r="44" spans="1:83" x14ac:dyDescent="0.25">
      <c r="A44" s="3">
        <f ca="1">VLOOKUP(SMALL(B44:B50,1),B44:C50,2,0)</f>
        <v>3</v>
      </c>
      <c r="B44" s="4">
        <f ca="1">RANDBETWEEN(0,100000)</f>
        <v>44134</v>
      </c>
      <c r="C44" s="5">
        <v>1</v>
      </c>
      <c r="D44">
        <f ca="1">D42-SUM(D45:D50)</f>
        <v>0</v>
      </c>
      <c r="E44">
        <f t="shared" ref="E44:AL44" ca="1" si="94">E42-SUM(E45:E50)</f>
        <v>0</v>
      </c>
      <c r="F44">
        <f t="shared" ca="1" si="94"/>
        <v>0</v>
      </c>
      <c r="G44">
        <f t="shared" ca="1" si="94"/>
        <v>0</v>
      </c>
      <c r="H44">
        <f t="shared" ca="1" si="94"/>
        <v>0</v>
      </c>
      <c r="I44">
        <f t="shared" ca="1" si="94"/>
        <v>0</v>
      </c>
      <c r="J44">
        <f t="shared" ca="1" si="94"/>
        <v>0</v>
      </c>
      <c r="K44">
        <f t="shared" ca="1" si="94"/>
        <v>0</v>
      </c>
      <c r="L44">
        <f t="shared" ca="1" si="94"/>
        <v>0</v>
      </c>
      <c r="M44">
        <f t="shared" ca="1" si="94"/>
        <v>0</v>
      </c>
      <c r="N44">
        <f t="shared" ca="1" si="94"/>
        <v>0</v>
      </c>
      <c r="O44">
        <f t="shared" ca="1" si="94"/>
        <v>0</v>
      </c>
      <c r="P44">
        <f t="shared" ca="1" si="94"/>
        <v>0</v>
      </c>
      <c r="Q44">
        <f t="shared" ca="1" si="94"/>
        <v>0</v>
      </c>
      <c r="R44">
        <f t="shared" ca="1" si="94"/>
        <v>0</v>
      </c>
      <c r="S44">
        <f t="shared" ca="1" si="94"/>
        <v>3</v>
      </c>
      <c r="T44">
        <f t="shared" ca="1" si="94"/>
        <v>1</v>
      </c>
      <c r="U44">
        <f t="shared" ca="1" si="94"/>
        <v>0</v>
      </c>
      <c r="V44">
        <f t="shared" ca="1" si="94"/>
        <v>6</v>
      </c>
      <c r="W44">
        <f t="shared" ca="1" si="94"/>
        <v>1</v>
      </c>
      <c r="X44">
        <f t="shared" ca="1" si="94"/>
        <v>0</v>
      </c>
      <c r="Y44">
        <f t="shared" ca="1" si="94"/>
        <v>0</v>
      </c>
      <c r="Z44">
        <f t="shared" ca="1" si="94"/>
        <v>0</v>
      </c>
      <c r="AA44">
        <f t="shared" ca="1" si="94"/>
        <v>0</v>
      </c>
      <c r="AB44">
        <f t="shared" ca="1" si="94"/>
        <v>0</v>
      </c>
      <c r="AC44">
        <f t="shared" ca="1" si="94"/>
        <v>2</v>
      </c>
      <c r="AD44">
        <f t="shared" ca="1" si="94"/>
        <v>3</v>
      </c>
      <c r="AE44">
        <f t="shared" ca="1" si="94"/>
        <v>0</v>
      </c>
      <c r="AF44">
        <f t="shared" ca="1" si="94"/>
        <v>3</v>
      </c>
      <c r="AG44">
        <f t="shared" ca="1" si="94"/>
        <v>4</v>
      </c>
      <c r="AH44">
        <f t="shared" ca="1" si="94"/>
        <v>2</v>
      </c>
      <c r="AI44">
        <f t="shared" ca="1" si="94"/>
        <v>0</v>
      </c>
      <c r="AJ44">
        <f t="shared" ca="1" si="94"/>
        <v>0</v>
      </c>
      <c r="AK44">
        <f t="shared" ca="1" si="94"/>
        <v>1</v>
      </c>
      <c r="AL44">
        <f t="shared" ca="1" si="94"/>
        <v>3</v>
      </c>
      <c r="AM44">
        <f t="shared" ref="AM44:CB44" ca="1" si="95">AM42-SUM(AM45:AM50)</f>
        <v>0</v>
      </c>
      <c r="AN44">
        <f t="shared" ca="1" si="95"/>
        <v>3</v>
      </c>
      <c r="AO44">
        <f t="shared" ca="1" si="95"/>
        <v>0</v>
      </c>
      <c r="AP44">
        <f t="shared" ca="1" si="95"/>
        <v>0</v>
      </c>
      <c r="AQ44">
        <f t="shared" ca="1" si="95"/>
        <v>2</v>
      </c>
      <c r="AR44">
        <f t="shared" ca="1" si="95"/>
        <v>3</v>
      </c>
      <c r="AS44">
        <f t="shared" ca="1" si="95"/>
        <v>8</v>
      </c>
      <c r="AT44">
        <f t="shared" ca="1" si="95"/>
        <v>0</v>
      </c>
      <c r="AU44">
        <f t="shared" ca="1" si="95"/>
        <v>9</v>
      </c>
      <c r="AV44">
        <f t="shared" ca="1" si="95"/>
        <v>0</v>
      </c>
      <c r="AW44">
        <f t="shared" ca="1" si="95"/>
        <v>2</v>
      </c>
      <c r="AX44">
        <f t="shared" ca="1" si="95"/>
        <v>0</v>
      </c>
      <c r="AY44">
        <f t="shared" ca="1" si="95"/>
        <v>11</v>
      </c>
      <c r="AZ44">
        <f t="shared" ca="1" si="95"/>
        <v>0</v>
      </c>
      <c r="BA44">
        <f t="shared" ca="1" si="95"/>
        <v>0</v>
      </c>
      <c r="BB44">
        <f t="shared" ca="1" si="95"/>
        <v>0</v>
      </c>
      <c r="BC44">
        <f t="shared" ca="1" si="95"/>
        <v>2</v>
      </c>
      <c r="BD44">
        <f t="shared" ca="1" si="95"/>
        <v>0</v>
      </c>
      <c r="BE44">
        <f t="shared" ca="1" si="95"/>
        <v>0</v>
      </c>
      <c r="BF44">
        <f t="shared" ca="1" si="95"/>
        <v>1</v>
      </c>
      <c r="BG44">
        <f t="shared" ca="1" si="95"/>
        <v>2</v>
      </c>
      <c r="BH44">
        <f t="shared" ca="1" si="95"/>
        <v>3</v>
      </c>
      <c r="BI44">
        <f t="shared" ca="1" si="95"/>
        <v>1</v>
      </c>
      <c r="BJ44">
        <f t="shared" ca="1" si="95"/>
        <v>0</v>
      </c>
      <c r="BK44">
        <f t="shared" ca="1" si="95"/>
        <v>0</v>
      </c>
      <c r="BL44">
        <f t="shared" ca="1" si="95"/>
        <v>2</v>
      </c>
      <c r="BM44">
        <f t="shared" ca="1" si="95"/>
        <v>22</v>
      </c>
      <c r="BN44">
        <f t="shared" ca="1" si="95"/>
        <v>1</v>
      </c>
      <c r="BO44">
        <f t="shared" ca="1" si="95"/>
        <v>0</v>
      </c>
      <c r="BP44">
        <f t="shared" ca="1" si="95"/>
        <v>0</v>
      </c>
      <c r="BQ44">
        <f t="shared" ca="1" si="95"/>
        <v>3</v>
      </c>
      <c r="BR44">
        <f t="shared" ca="1" si="95"/>
        <v>6</v>
      </c>
      <c r="BS44">
        <f t="shared" ca="1" si="95"/>
        <v>1</v>
      </c>
      <c r="BT44">
        <f t="shared" ca="1" si="95"/>
        <v>11</v>
      </c>
      <c r="BU44">
        <f t="shared" ca="1" si="95"/>
        <v>2</v>
      </c>
      <c r="BV44">
        <f t="shared" ca="1" si="95"/>
        <v>10</v>
      </c>
      <c r="BW44">
        <f t="shared" ca="1" si="95"/>
        <v>10</v>
      </c>
      <c r="BX44">
        <f t="shared" ca="1" si="95"/>
        <v>7</v>
      </c>
      <c r="BY44">
        <f t="shared" ca="1" si="95"/>
        <v>2</v>
      </c>
      <c r="BZ44">
        <f t="shared" ca="1" si="95"/>
        <v>4</v>
      </c>
      <c r="CA44">
        <f t="shared" ca="1" si="95"/>
        <v>1</v>
      </c>
      <c r="CB44">
        <f t="shared" ca="1" si="95"/>
        <v>10</v>
      </c>
      <c r="CC44">
        <f t="shared" ref="CC44:CE44" ca="1" si="96">CC42-SUM(CC45:CC50)</f>
        <v>1</v>
      </c>
      <c r="CD44">
        <f t="shared" ca="1" si="96"/>
        <v>0</v>
      </c>
      <c r="CE44">
        <f t="shared" ca="1" si="96"/>
        <v>0</v>
      </c>
    </row>
    <row r="45" spans="1:83" x14ac:dyDescent="0.25">
      <c r="A45" s="3">
        <f ca="1">VLOOKUP(SMALL(B44:B50,2),B44:C50,2,0)</f>
        <v>6</v>
      </c>
      <c r="B45" s="4">
        <f t="shared" ref="B45:B50" ca="1" si="97">RANDBETWEEN(0,100000)</f>
        <v>42299</v>
      </c>
      <c r="C45" s="5">
        <v>2</v>
      </c>
      <c r="D45">
        <f ca="1">MIN(RANDBETWEEN(0,D42),ROUNDUP(D42*2/$C$41,0))</f>
        <v>1</v>
      </c>
      <c r="E45">
        <f t="shared" ref="E45:AL45" ca="1" si="98">MIN(RANDBETWEEN(0,E42),ROUNDUP(E42*2/$C$41,0))</f>
        <v>1</v>
      </c>
      <c r="F45">
        <f t="shared" ca="1" si="98"/>
        <v>1</v>
      </c>
      <c r="G45">
        <f t="shared" ca="1" si="98"/>
        <v>2</v>
      </c>
      <c r="H45">
        <f t="shared" ca="1" si="98"/>
        <v>2</v>
      </c>
      <c r="I45">
        <f t="shared" ca="1" si="98"/>
        <v>2</v>
      </c>
      <c r="J45">
        <f t="shared" ca="1" si="98"/>
        <v>2</v>
      </c>
      <c r="K45">
        <f t="shared" ca="1" si="98"/>
        <v>3</v>
      </c>
      <c r="L45">
        <f t="shared" ca="1" si="98"/>
        <v>3</v>
      </c>
      <c r="M45">
        <f t="shared" ca="1" si="98"/>
        <v>1</v>
      </c>
      <c r="N45">
        <f t="shared" ca="1" si="98"/>
        <v>4</v>
      </c>
      <c r="O45">
        <f t="shared" ca="1" si="98"/>
        <v>4</v>
      </c>
      <c r="P45">
        <f t="shared" ca="1" si="98"/>
        <v>4</v>
      </c>
      <c r="Q45">
        <f t="shared" ca="1" si="98"/>
        <v>4</v>
      </c>
      <c r="R45">
        <f t="shared" ca="1" si="98"/>
        <v>5</v>
      </c>
      <c r="S45">
        <f t="shared" ca="1" si="98"/>
        <v>1</v>
      </c>
      <c r="T45">
        <f t="shared" ca="1" si="98"/>
        <v>2</v>
      </c>
      <c r="U45">
        <f t="shared" ca="1" si="98"/>
        <v>6</v>
      </c>
      <c r="V45">
        <f t="shared" ca="1" si="98"/>
        <v>1</v>
      </c>
      <c r="W45">
        <f t="shared" ca="1" si="98"/>
        <v>6</v>
      </c>
      <c r="X45">
        <f t="shared" ca="1" si="98"/>
        <v>6</v>
      </c>
      <c r="Y45">
        <f t="shared" ca="1" si="98"/>
        <v>7</v>
      </c>
      <c r="Z45">
        <f t="shared" ca="1" si="98"/>
        <v>6</v>
      </c>
      <c r="AA45">
        <f t="shared" ca="1" si="98"/>
        <v>7</v>
      </c>
      <c r="AB45">
        <f t="shared" ca="1" si="98"/>
        <v>6</v>
      </c>
      <c r="AC45">
        <f t="shared" ca="1" si="98"/>
        <v>7</v>
      </c>
      <c r="AD45">
        <f t="shared" ca="1" si="98"/>
        <v>2</v>
      </c>
      <c r="AE45">
        <f t="shared" ca="1" si="98"/>
        <v>8</v>
      </c>
      <c r="AF45">
        <f t="shared" ca="1" si="98"/>
        <v>4</v>
      </c>
      <c r="AG45">
        <f t="shared" ca="1" si="98"/>
        <v>9</v>
      </c>
      <c r="AH45">
        <f t="shared" ca="1" si="98"/>
        <v>9</v>
      </c>
      <c r="AI45">
        <f t="shared" ca="1" si="98"/>
        <v>10</v>
      </c>
      <c r="AJ45">
        <f t="shared" ca="1" si="98"/>
        <v>10</v>
      </c>
      <c r="AK45">
        <f t="shared" ca="1" si="98"/>
        <v>10</v>
      </c>
      <c r="AL45">
        <f t="shared" ca="1" si="98"/>
        <v>10</v>
      </c>
      <c r="AM45">
        <f t="shared" ref="AM45:CB45" ca="1" si="99">MIN(RANDBETWEEN(0,AM42),ROUNDUP(AM42*2/$C$41,0))</f>
        <v>11</v>
      </c>
      <c r="AN45">
        <f t="shared" ca="1" si="99"/>
        <v>11</v>
      </c>
      <c r="AO45">
        <f t="shared" ca="1" si="99"/>
        <v>11</v>
      </c>
      <c r="AP45">
        <f t="shared" ca="1" si="99"/>
        <v>12</v>
      </c>
      <c r="AQ45">
        <f t="shared" ca="1" si="99"/>
        <v>12</v>
      </c>
      <c r="AR45">
        <f t="shared" ca="1" si="99"/>
        <v>12</v>
      </c>
      <c r="AS45">
        <f t="shared" ca="1" si="99"/>
        <v>4</v>
      </c>
      <c r="AT45">
        <f t="shared" ca="1" si="99"/>
        <v>13</v>
      </c>
      <c r="AU45">
        <f t="shared" ca="1" si="99"/>
        <v>12</v>
      </c>
      <c r="AV45">
        <f t="shared" ca="1" si="99"/>
        <v>10</v>
      </c>
      <c r="AW45">
        <f t="shared" ca="1" si="99"/>
        <v>6</v>
      </c>
      <c r="AX45">
        <f t="shared" ca="1" si="99"/>
        <v>14</v>
      </c>
      <c r="AY45">
        <f t="shared" ca="1" si="99"/>
        <v>14</v>
      </c>
      <c r="AZ45">
        <f t="shared" ca="1" si="99"/>
        <v>14</v>
      </c>
      <c r="BA45">
        <f t="shared" ca="1" si="99"/>
        <v>15</v>
      </c>
      <c r="BB45">
        <f t="shared" ca="1" si="99"/>
        <v>15</v>
      </c>
      <c r="BC45">
        <f t="shared" ca="1" si="99"/>
        <v>15</v>
      </c>
      <c r="BD45">
        <f t="shared" ca="1" si="99"/>
        <v>16</v>
      </c>
      <c r="BE45">
        <f t="shared" ca="1" si="99"/>
        <v>16</v>
      </c>
      <c r="BF45">
        <f t="shared" ca="1" si="99"/>
        <v>16</v>
      </c>
      <c r="BG45">
        <f t="shared" ca="1" si="99"/>
        <v>16</v>
      </c>
      <c r="BH45">
        <f t="shared" ca="1" si="99"/>
        <v>17</v>
      </c>
      <c r="BI45">
        <f t="shared" ca="1" si="99"/>
        <v>17</v>
      </c>
      <c r="BJ45">
        <f t="shared" ca="1" si="99"/>
        <v>17</v>
      </c>
      <c r="BK45">
        <f t="shared" ca="1" si="99"/>
        <v>13</v>
      </c>
      <c r="BL45">
        <f t="shared" ca="1" si="99"/>
        <v>18</v>
      </c>
      <c r="BM45">
        <f t="shared" ca="1" si="99"/>
        <v>18</v>
      </c>
      <c r="BN45">
        <f t="shared" ca="1" si="99"/>
        <v>18</v>
      </c>
      <c r="BO45">
        <f t="shared" ca="1" si="99"/>
        <v>19</v>
      </c>
      <c r="BP45">
        <f t="shared" ca="1" si="99"/>
        <v>4</v>
      </c>
      <c r="BQ45">
        <f t="shared" ca="1" si="99"/>
        <v>19</v>
      </c>
      <c r="BR45">
        <f t="shared" ca="1" si="99"/>
        <v>20</v>
      </c>
      <c r="BS45">
        <f t="shared" ca="1" si="99"/>
        <v>20</v>
      </c>
      <c r="BT45">
        <f t="shared" ca="1" si="99"/>
        <v>2</v>
      </c>
      <c r="BU45">
        <f t="shared" ca="1" si="99"/>
        <v>20</v>
      </c>
      <c r="BV45">
        <f t="shared" ca="1" si="99"/>
        <v>21</v>
      </c>
      <c r="BW45">
        <f t="shared" ca="1" si="99"/>
        <v>11</v>
      </c>
      <c r="BX45">
        <f t="shared" ca="1" si="99"/>
        <v>21</v>
      </c>
      <c r="BY45">
        <f t="shared" ca="1" si="99"/>
        <v>8</v>
      </c>
      <c r="BZ45">
        <f t="shared" ca="1" si="99"/>
        <v>22</v>
      </c>
      <c r="CA45">
        <f t="shared" ca="1" si="99"/>
        <v>22</v>
      </c>
      <c r="CB45">
        <f t="shared" ca="1" si="99"/>
        <v>22</v>
      </c>
      <c r="CC45">
        <f t="shared" ref="CC45:CE45" ca="1" si="100">MIN(RANDBETWEEN(0,CC42),ROUNDUP(CC42*2/$C$41,0))</f>
        <v>23</v>
      </c>
      <c r="CD45">
        <f t="shared" ca="1" si="100"/>
        <v>23</v>
      </c>
      <c r="CE45">
        <f t="shared" ca="1" si="100"/>
        <v>23</v>
      </c>
    </row>
    <row r="46" spans="1:83" x14ac:dyDescent="0.25">
      <c r="A46" s="3">
        <f ca="1">VLOOKUP(SMALL(B44:B50,3),B44:C50,2,0)</f>
        <v>5</v>
      </c>
      <c r="B46" s="4">
        <f t="shared" ca="1" si="97"/>
        <v>14778</v>
      </c>
      <c r="C46" s="5">
        <v>3</v>
      </c>
      <c r="D46">
        <f ca="1">IFERROR(MIN(RANDBETWEEN(0,D42-D45),ROUNDUP(D42*2/$C$41,0)),0)</f>
        <v>0</v>
      </c>
      <c r="E46">
        <f t="shared" ref="E46:AL46" ca="1" si="101">IFERROR(MIN(RANDBETWEEN(0,E42-E45),ROUNDUP(E42*2/$C$41,0)),0)</f>
        <v>1</v>
      </c>
      <c r="F46">
        <f t="shared" ca="1" si="101"/>
        <v>1</v>
      </c>
      <c r="G46">
        <f t="shared" ca="1" si="101"/>
        <v>2</v>
      </c>
      <c r="H46">
        <f t="shared" ca="1" si="101"/>
        <v>2</v>
      </c>
      <c r="I46">
        <f t="shared" ca="1" si="101"/>
        <v>2</v>
      </c>
      <c r="J46">
        <f t="shared" ca="1" si="101"/>
        <v>2</v>
      </c>
      <c r="K46">
        <f t="shared" ca="1" si="101"/>
        <v>3</v>
      </c>
      <c r="L46">
        <f t="shared" ca="1" si="101"/>
        <v>3</v>
      </c>
      <c r="M46">
        <f t="shared" ca="1" si="101"/>
        <v>2</v>
      </c>
      <c r="N46">
        <f t="shared" ca="1" si="101"/>
        <v>0</v>
      </c>
      <c r="O46">
        <f t="shared" ca="1" si="101"/>
        <v>0</v>
      </c>
      <c r="P46">
        <f t="shared" ca="1" si="101"/>
        <v>4</v>
      </c>
      <c r="Q46">
        <f t="shared" ca="1" si="101"/>
        <v>4</v>
      </c>
      <c r="R46">
        <f t="shared" ca="1" si="101"/>
        <v>3</v>
      </c>
      <c r="S46">
        <f t="shared" ca="1" si="101"/>
        <v>5</v>
      </c>
      <c r="T46">
        <f t="shared" ca="1" si="101"/>
        <v>5</v>
      </c>
      <c r="U46">
        <f t="shared" ca="1" si="101"/>
        <v>5</v>
      </c>
      <c r="V46">
        <f t="shared" ca="1" si="101"/>
        <v>6</v>
      </c>
      <c r="W46">
        <f t="shared" ca="1" si="101"/>
        <v>1</v>
      </c>
      <c r="X46">
        <f t="shared" ca="1" si="101"/>
        <v>6</v>
      </c>
      <c r="Y46">
        <f t="shared" ca="1" si="101"/>
        <v>7</v>
      </c>
      <c r="Z46">
        <f t="shared" ca="1" si="101"/>
        <v>7</v>
      </c>
      <c r="AA46">
        <f t="shared" ca="1" si="101"/>
        <v>6</v>
      </c>
      <c r="AB46">
        <f t="shared" ca="1" si="101"/>
        <v>8</v>
      </c>
      <c r="AC46">
        <f t="shared" ca="1" si="101"/>
        <v>7</v>
      </c>
      <c r="AD46">
        <f t="shared" ca="1" si="101"/>
        <v>8</v>
      </c>
      <c r="AE46">
        <f t="shared" ca="1" si="101"/>
        <v>8</v>
      </c>
      <c r="AF46">
        <f t="shared" ca="1" si="101"/>
        <v>0</v>
      </c>
      <c r="AG46">
        <f t="shared" ca="1" si="101"/>
        <v>7</v>
      </c>
      <c r="AH46">
        <f t="shared" ca="1" si="101"/>
        <v>8</v>
      </c>
      <c r="AI46">
        <f t="shared" ca="1" si="101"/>
        <v>10</v>
      </c>
      <c r="AJ46">
        <f t="shared" ca="1" si="101"/>
        <v>0</v>
      </c>
      <c r="AK46">
        <f t="shared" ca="1" si="101"/>
        <v>1</v>
      </c>
      <c r="AL46">
        <f t="shared" ca="1" si="101"/>
        <v>9</v>
      </c>
      <c r="AM46">
        <f t="shared" ref="AM46:CB46" ca="1" si="102">IFERROR(MIN(RANDBETWEEN(0,AM42-AM45),ROUNDUP(AM42*2/$C$41,0)),0)</f>
        <v>11</v>
      </c>
      <c r="AN46">
        <f t="shared" ca="1" si="102"/>
        <v>11</v>
      </c>
      <c r="AO46">
        <f t="shared" ca="1" si="102"/>
        <v>9</v>
      </c>
      <c r="AP46">
        <f t="shared" ca="1" si="102"/>
        <v>12</v>
      </c>
      <c r="AQ46">
        <f t="shared" ca="1" si="102"/>
        <v>2</v>
      </c>
      <c r="AR46">
        <f t="shared" ca="1" si="102"/>
        <v>12</v>
      </c>
      <c r="AS46">
        <f t="shared" ca="1" si="102"/>
        <v>12</v>
      </c>
      <c r="AT46">
        <f t="shared" ca="1" si="102"/>
        <v>10</v>
      </c>
      <c r="AU46">
        <f t="shared" ca="1" si="102"/>
        <v>6</v>
      </c>
      <c r="AV46">
        <f t="shared" ca="1" si="102"/>
        <v>4</v>
      </c>
      <c r="AW46">
        <f t="shared" ca="1" si="102"/>
        <v>14</v>
      </c>
      <c r="AX46">
        <f t="shared" ca="1" si="102"/>
        <v>14</v>
      </c>
      <c r="AY46">
        <f t="shared" ca="1" si="102"/>
        <v>0</v>
      </c>
      <c r="AZ46">
        <f t="shared" ca="1" si="102"/>
        <v>14</v>
      </c>
      <c r="BA46">
        <f t="shared" ca="1" si="102"/>
        <v>15</v>
      </c>
      <c r="BB46">
        <f t="shared" ca="1" si="102"/>
        <v>15</v>
      </c>
      <c r="BC46">
        <f t="shared" ca="1" si="102"/>
        <v>15</v>
      </c>
      <c r="BD46">
        <f t="shared" ca="1" si="102"/>
        <v>0</v>
      </c>
      <c r="BE46">
        <f t="shared" ca="1" si="102"/>
        <v>16</v>
      </c>
      <c r="BF46">
        <f t="shared" ca="1" si="102"/>
        <v>6</v>
      </c>
      <c r="BG46">
        <f t="shared" ca="1" si="102"/>
        <v>1</v>
      </c>
      <c r="BH46">
        <f t="shared" ca="1" si="102"/>
        <v>9</v>
      </c>
      <c r="BI46">
        <f t="shared" ca="1" si="102"/>
        <v>17</v>
      </c>
      <c r="BJ46">
        <f t="shared" ca="1" si="102"/>
        <v>17</v>
      </c>
      <c r="BK46">
        <f t="shared" ca="1" si="102"/>
        <v>18</v>
      </c>
      <c r="BL46">
        <f t="shared" ca="1" si="102"/>
        <v>18</v>
      </c>
      <c r="BM46">
        <f t="shared" ca="1" si="102"/>
        <v>5</v>
      </c>
      <c r="BN46">
        <f t="shared" ca="1" si="102"/>
        <v>18</v>
      </c>
      <c r="BO46">
        <f t="shared" ca="1" si="102"/>
        <v>13</v>
      </c>
      <c r="BP46">
        <f t="shared" ca="1" si="102"/>
        <v>19</v>
      </c>
      <c r="BQ46">
        <f t="shared" ca="1" si="102"/>
        <v>19</v>
      </c>
      <c r="BR46">
        <f t="shared" ca="1" si="102"/>
        <v>13</v>
      </c>
      <c r="BS46">
        <f t="shared" ca="1" si="102"/>
        <v>13</v>
      </c>
      <c r="BT46">
        <f t="shared" ca="1" si="102"/>
        <v>20</v>
      </c>
      <c r="BU46">
        <f t="shared" ca="1" si="102"/>
        <v>20</v>
      </c>
      <c r="BV46">
        <f t="shared" ca="1" si="102"/>
        <v>9</v>
      </c>
      <c r="BW46">
        <f t="shared" ca="1" si="102"/>
        <v>21</v>
      </c>
      <c r="BX46">
        <f t="shared" ca="1" si="102"/>
        <v>4</v>
      </c>
      <c r="BY46">
        <f t="shared" ca="1" si="102"/>
        <v>22</v>
      </c>
      <c r="BZ46">
        <f t="shared" ca="1" si="102"/>
        <v>22</v>
      </c>
      <c r="CA46">
        <f t="shared" ca="1" si="102"/>
        <v>22</v>
      </c>
      <c r="CB46">
        <f t="shared" ca="1" si="102"/>
        <v>22</v>
      </c>
      <c r="CC46">
        <f t="shared" ref="CC46:CE46" ca="1" si="103">IFERROR(MIN(RANDBETWEEN(0,CC42-CC45),ROUNDUP(CC42*2/$C$41,0)),0)</f>
        <v>7</v>
      </c>
      <c r="CD46">
        <f t="shared" ca="1" si="103"/>
        <v>0</v>
      </c>
      <c r="CE46">
        <f t="shared" ca="1" si="103"/>
        <v>23</v>
      </c>
    </row>
    <row r="47" spans="1:83" x14ac:dyDescent="0.25">
      <c r="A47" s="3">
        <f ca="1">VLOOKUP(SMALL(B44:B50,4),B44:C50,2,0)</f>
        <v>2</v>
      </c>
      <c r="B47" s="4">
        <f t="shared" ca="1" si="97"/>
        <v>50857</v>
      </c>
      <c r="C47" s="5">
        <v>4</v>
      </c>
      <c r="D47">
        <f ca="1">IFERROR(MIN(RANDBETWEEN(0,D42-SUM(D45:D46)),ROUNDUP(D42*2/$C$41,0)),0)</f>
        <v>0</v>
      </c>
      <c r="E47">
        <f t="shared" ref="E47:AL47" ca="1" si="104">IFERROR(MIN(RANDBETWEEN(0,E42-SUM(E45:E46)),ROUNDUP(E42*2/$C$41,0)),0)</f>
        <v>0</v>
      </c>
      <c r="F47">
        <f t="shared" ca="1" si="104"/>
        <v>1</v>
      </c>
      <c r="G47">
        <f t="shared" ca="1" si="104"/>
        <v>0</v>
      </c>
      <c r="H47">
        <f t="shared" ca="1" si="104"/>
        <v>1</v>
      </c>
      <c r="I47">
        <f t="shared" ca="1" si="104"/>
        <v>1</v>
      </c>
      <c r="J47">
        <f t="shared" ca="1" si="104"/>
        <v>1</v>
      </c>
      <c r="K47">
        <f t="shared" ca="1" si="104"/>
        <v>0</v>
      </c>
      <c r="L47">
        <f t="shared" ca="1" si="104"/>
        <v>1</v>
      </c>
      <c r="M47">
        <f t="shared" ca="1" si="104"/>
        <v>1</v>
      </c>
      <c r="N47">
        <f t="shared" ca="1" si="104"/>
        <v>1</v>
      </c>
      <c r="O47">
        <f t="shared" ca="1" si="104"/>
        <v>4</v>
      </c>
      <c r="P47">
        <f t="shared" ca="1" si="104"/>
        <v>4</v>
      </c>
      <c r="Q47">
        <f t="shared" ca="1" si="104"/>
        <v>4</v>
      </c>
      <c r="R47">
        <f t="shared" ca="1" si="104"/>
        <v>5</v>
      </c>
      <c r="S47">
        <f t="shared" ca="1" si="104"/>
        <v>1</v>
      </c>
      <c r="T47">
        <f t="shared" ca="1" si="104"/>
        <v>2</v>
      </c>
      <c r="U47">
        <f t="shared" ca="1" si="104"/>
        <v>5</v>
      </c>
      <c r="V47">
        <f t="shared" ca="1" si="104"/>
        <v>5</v>
      </c>
      <c r="W47">
        <f t="shared" ca="1" si="104"/>
        <v>6</v>
      </c>
      <c r="X47">
        <f t="shared" ca="1" si="104"/>
        <v>0</v>
      </c>
      <c r="Y47">
        <f t="shared" ca="1" si="104"/>
        <v>7</v>
      </c>
      <c r="Z47">
        <f t="shared" ca="1" si="104"/>
        <v>6</v>
      </c>
      <c r="AA47">
        <f t="shared" ca="1" si="104"/>
        <v>3</v>
      </c>
      <c r="AB47">
        <f t="shared" ca="1" si="104"/>
        <v>8</v>
      </c>
      <c r="AC47">
        <f t="shared" ca="1" si="104"/>
        <v>6</v>
      </c>
      <c r="AD47">
        <f t="shared" ca="1" si="104"/>
        <v>8</v>
      </c>
      <c r="AE47">
        <f t="shared" ca="1" si="104"/>
        <v>8</v>
      </c>
      <c r="AF47">
        <f t="shared" ca="1" si="104"/>
        <v>9</v>
      </c>
      <c r="AG47">
        <f t="shared" ca="1" si="104"/>
        <v>1</v>
      </c>
      <c r="AH47">
        <f t="shared" ca="1" si="104"/>
        <v>9</v>
      </c>
      <c r="AI47">
        <f t="shared" ca="1" si="104"/>
        <v>10</v>
      </c>
      <c r="AJ47">
        <f t="shared" ca="1" si="104"/>
        <v>10</v>
      </c>
      <c r="AK47">
        <f t="shared" ca="1" si="104"/>
        <v>1</v>
      </c>
      <c r="AL47">
        <f t="shared" ca="1" si="104"/>
        <v>0</v>
      </c>
      <c r="AM47">
        <f t="shared" ref="AM47:CB47" ca="1" si="105">IFERROR(MIN(RANDBETWEEN(0,AM42-SUM(AM45:AM46)),ROUNDUP(AM42*2/$C$41,0)),0)</f>
        <v>3</v>
      </c>
      <c r="AN47">
        <f t="shared" ca="1" si="105"/>
        <v>11</v>
      </c>
      <c r="AO47">
        <f t="shared" ca="1" si="105"/>
        <v>11</v>
      </c>
      <c r="AP47">
        <f t="shared" ca="1" si="105"/>
        <v>12</v>
      </c>
      <c r="AQ47">
        <f t="shared" ca="1" si="105"/>
        <v>10</v>
      </c>
      <c r="AR47">
        <f t="shared" ca="1" si="105"/>
        <v>5</v>
      </c>
      <c r="AS47">
        <f t="shared" ca="1" si="105"/>
        <v>12</v>
      </c>
      <c r="AT47">
        <f t="shared" ca="1" si="105"/>
        <v>2</v>
      </c>
      <c r="AU47">
        <f t="shared" ca="1" si="105"/>
        <v>0</v>
      </c>
      <c r="AV47">
        <f t="shared" ca="1" si="105"/>
        <v>13</v>
      </c>
      <c r="AW47">
        <f t="shared" ca="1" si="105"/>
        <v>1</v>
      </c>
      <c r="AX47">
        <f t="shared" ca="1" si="105"/>
        <v>14</v>
      </c>
      <c r="AY47">
        <f t="shared" ca="1" si="105"/>
        <v>14</v>
      </c>
      <c r="AZ47">
        <f t="shared" ca="1" si="105"/>
        <v>14</v>
      </c>
      <c r="BA47">
        <f t="shared" ca="1" si="105"/>
        <v>11</v>
      </c>
      <c r="BB47">
        <f t="shared" ca="1" si="105"/>
        <v>1</v>
      </c>
      <c r="BC47">
        <f t="shared" ca="1" si="105"/>
        <v>15</v>
      </c>
      <c r="BD47">
        <f t="shared" ca="1" si="105"/>
        <v>16</v>
      </c>
      <c r="BE47">
        <f t="shared" ca="1" si="105"/>
        <v>8</v>
      </c>
      <c r="BF47">
        <f t="shared" ca="1" si="105"/>
        <v>16</v>
      </c>
      <c r="BG47">
        <f t="shared" ca="1" si="105"/>
        <v>16</v>
      </c>
      <c r="BH47">
        <f t="shared" ca="1" si="105"/>
        <v>10</v>
      </c>
      <c r="BI47">
        <f t="shared" ca="1" si="105"/>
        <v>17</v>
      </c>
      <c r="BJ47">
        <f t="shared" ca="1" si="105"/>
        <v>1</v>
      </c>
      <c r="BK47">
        <f t="shared" ca="1" si="105"/>
        <v>18</v>
      </c>
      <c r="BL47">
        <f t="shared" ca="1" si="105"/>
        <v>6</v>
      </c>
      <c r="BM47">
        <f t="shared" ca="1" si="105"/>
        <v>1</v>
      </c>
      <c r="BN47">
        <f t="shared" ca="1" si="105"/>
        <v>17</v>
      </c>
      <c r="BO47">
        <f t="shared" ca="1" si="105"/>
        <v>19</v>
      </c>
      <c r="BP47">
        <f t="shared" ca="1" si="105"/>
        <v>17</v>
      </c>
      <c r="BQ47">
        <f t="shared" ca="1" si="105"/>
        <v>16</v>
      </c>
      <c r="BR47">
        <f t="shared" ca="1" si="105"/>
        <v>15</v>
      </c>
      <c r="BS47">
        <f t="shared" ca="1" si="105"/>
        <v>10</v>
      </c>
      <c r="BT47">
        <f t="shared" ca="1" si="105"/>
        <v>3</v>
      </c>
      <c r="BU47">
        <f t="shared" ca="1" si="105"/>
        <v>19</v>
      </c>
      <c r="BV47">
        <f t="shared" ca="1" si="105"/>
        <v>21</v>
      </c>
      <c r="BW47">
        <f t="shared" ca="1" si="105"/>
        <v>17</v>
      </c>
      <c r="BX47">
        <f t="shared" ca="1" si="105"/>
        <v>1</v>
      </c>
      <c r="BY47">
        <f t="shared" ca="1" si="105"/>
        <v>22</v>
      </c>
      <c r="BZ47">
        <f t="shared" ca="1" si="105"/>
        <v>3</v>
      </c>
      <c r="CA47">
        <f t="shared" ca="1" si="105"/>
        <v>18</v>
      </c>
      <c r="CB47">
        <f t="shared" ca="1" si="105"/>
        <v>12</v>
      </c>
      <c r="CC47">
        <f t="shared" ref="CC47:CE47" ca="1" si="106">IFERROR(MIN(RANDBETWEEN(0,CC42-SUM(CC45:CC46)),ROUNDUP(CC42*2/$C$41,0)),0)</f>
        <v>21</v>
      </c>
      <c r="CD47">
        <f t="shared" ca="1" si="106"/>
        <v>23</v>
      </c>
      <c r="CE47">
        <f t="shared" ca="1" si="106"/>
        <v>4</v>
      </c>
    </row>
    <row r="48" spans="1:83" x14ac:dyDescent="0.25">
      <c r="A48" s="3">
        <f ca="1">VLOOKUP(SMALL(B44:B50,5),B44:C50,2,0)</f>
        <v>1</v>
      </c>
      <c r="B48" s="4">
        <f t="shared" ca="1" si="97"/>
        <v>19096</v>
      </c>
      <c r="C48" s="5">
        <v>5</v>
      </c>
      <c r="D48">
        <f ca="1">IFERROR(MIN(RANDBETWEEN(0,D42-SUM(D45:D47)),ROUNDUP(D42*2/$C$41,0)),0)</f>
        <v>0</v>
      </c>
      <c r="E48">
        <f t="shared" ref="E48:AL48" ca="1" si="107">IFERROR(MIN(RANDBETWEEN(0,E42-SUM(E45:E47)),ROUNDUP(E42*2/$C$41,0)),0)</f>
        <v>0</v>
      </c>
      <c r="F48">
        <f t="shared" ca="1" si="107"/>
        <v>0</v>
      </c>
      <c r="G48">
        <f t="shared" ca="1" si="107"/>
        <v>0</v>
      </c>
      <c r="H48">
        <f t="shared" ca="1" si="107"/>
        <v>0</v>
      </c>
      <c r="I48">
        <f t="shared" ca="1" si="107"/>
        <v>0</v>
      </c>
      <c r="J48">
        <f t="shared" ca="1" si="107"/>
        <v>2</v>
      </c>
      <c r="K48">
        <f t="shared" ca="1" si="107"/>
        <v>2</v>
      </c>
      <c r="L48">
        <f t="shared" ca="1" si="107"/>
        <v>2</v>
      </c>
      <c r="M48">
        <f t="shared" ca="1" si="107"/>
        <v>3</v>
      </c>
      <c r="N48">
        <f t="shared" ca="1" si="107"/>
        <v>0</v>
      </c>
      <c r="O48">
        <f t="shared" ca="1" si="107"/>
        <v>0</v>
      </c>
      <c r="P48">
        <f t="shared" ca="1" si="107"/>
        <v>0</v>
      </c>
      <c r="Q48">
        <f t="shared" ca="1" si="107"/>
        <v>2</v>
      </c>
      <c r="R48">
        <f t="shared" ca="1" si="107"/>
        <v>1</v>
      </c>
      <c r="S48">
        <f t="shared" ca="1" si="107"/>
        <v>2</v>
      </c>
      <c r="T48">
        <f t="shared" ca="1" si="107"/>
        <v>3</v>
      </c>
      <c r="U48">
        <f t="shared" ca="1" si="107"/>
        <v>2</v>
      </c>
      <c r="V48">
        <f t="shared" ca="1" si="107"/>
        <v>0</v>
      </c>
      <c r="W48">
        <f t="shared" ca="1" si="107"/>
        <v>6</v>
      </c>
      <c r="X48">
        <f t="shared" ca="1" si="107"/>
        <v>3</v>
      </c>
      <c r="Y48">
        <f t="shared" ca="1" si="107"/>
        <v>1</v>
      </c>
      <c r="Z48">
        <f t="shared" ca="1" si="107"/>
        <v>2</v>
      </c>
      <c r="AA48">
        <f t="shared" ca="1" si="107"/>
        <v>5</v>
      </c>
      <c r="AB48">
        <f t="shared" ca="1" si="107"/>
        <v>1</v>
      </c>
      <c r="AC48">
        <f t="shared" ca="1" si="107"/>
        <v>2</v>
      </c>
      <c r="AD48">
        <f t="shared" ca="1" si="107"/>
        <v>5</v>
      </c>
      <c r="AE48">
        <f t="shared" ca="1" si="107"/>
        <v>3</v>
      </c>
      <c r="AF48">
        <f t="shared" ca="1" si="107"/>
        <v>3</v>
      </c>
      <c r="AG48">
        <f t="shared" ca="1" si="107"/>
        <v>0</v>
      </c>
      <c r="AH48">
        <f t="shared" ca="1" si="107"/>
        <v>3</v>
      </c>
      <c r="AI48">
        <f t="shared" ca="1" si="107"/>
        <v>1</v>
      </c>
      <c r="AJ48">
        <f t="shared" ca="1" si="107"/>
        <v>6</v>
      </c>
      <c r="AK48">
        <f t="shared" ca="1" si="107"/>
        <v>10</v>
      </c>
      <c r="AL48">
        <f t="shared" ca="1" si="107"/>
        <v>1</v>
      </c>
      <c r="AM48">
        <f t="shared" ref="AM48:CB48" ca="1" si="108">IFERROR(MIN(RANDBETWEEN(0,AM42-SUM(AM45:AM47)),ROUNDUP(AM42*2/$C$41,0)),0)</f>
        <v>6</v>
      </c>
      <c r="AN48">
        <f t="shared" ca="1" si="108"/>
        <v>0</v>
      </c>
      <c r="AO48">
        <f t="shared" ca="1" si="108"/>
        <v>3</v>
      </c>
      <c r="AP48">
        <f t="shared" ca="1" si="108"/>
        <v>3</v>
      </c>
      <c r="AQ48">
        <f t="shared" ca="1" si="108"/>
        <v>5</v>
      </c>
      <c r="AR48">
        <f t="shared" ca="1" si="108"/>
        <v>0</v>
      </c>
      <c r="AS48">
        <f t="shared" ca="1" si="108"/>
        <v>2</v>
      </c>
      <c r="AT48">
        <f t="shared" ca="1" si="108"/>
        <v>2</v>
      </c>
      <c r="AU48">
        <f t="shared" ca="1" si="108"/>
        <v>13</v>
      </c>
      <c r="AV48">
        <f t="shared" ca="1" si="108"/>
        <v>13</v>
      </c>
      <c r="AW48">
        <f t="shared" ca="1" si="108"/>
        <v>14</v>
      </c>
      <c r="AX48">
        <f t="shared" ca="1" si="108"/>
        <v>4</v>
      </c>
      <c r="AY48">
        <f t="shared" ca="1" si="108"/>
        <v>5</v>
      </c>
      <c r="AZ48">
        <f t="shared" ca="1" si="108"/>
        <v>0</v>
      </c>
      <c r="BA48">
        <f t="shared" ca="1" si="108"/>
        <v>8</v>
      </c>
      <c r="BB48">
        <f t="shared" ca="1" si="108"/>
        <v>15</v>
      </c>
      <c r="BC48">
        <f t="shared" ca="1" si="108"/>
        <v>5</v>
      </c>
      <c r="BD48">
        <f t="shared" ca="1" si="108"/>
        <v>15</v>
      </c>
      <c r="BE48">
        <f t="shared" ca="1" si="108"/>
        <v>6</v>
      </c>
      <c r="BF48">
        <f t="shared" ca="1" si="108"/>
        <v>0</v>
      </c>
      <c r="BG48">
        <f t="shared" ca="1" si="108"/>
        <v>13</v>
      </c>
      <c r="BH48">
        <f t="shared" ca="1" si="108"/>
        <v>7</v>
      </c>
      <c r="BI48">
        <f t="shared" ca="1" si="108"/>
        <v>6</v>
      </c>
      <c r="BJ48">
        <f t="shared" ca="1" si="108"/>
        <v>10</v>
      </c>
      <c r="BK48">
        <f t="shared" ca="1" si="108"/>
        <v>10</v>
      </c>
      <c r="BL48">
        <f t="shared" ca="1" si="108"/>
        <v>5</v>
      </c>
      <c r="BM48">
        <f t="shared" ca="1" si="108"/>
        <v>3</v>
      </c>
      <c r="BN48">
        <f t="shared" ca="1" si="108"/>
        <v>6</v>
      </c>
      <c r="BO48">
        <f t="shared" ca="1" si="108"/>
        <v>8</v>
      </c>
      <c r="BP48">
        <f t="shared" ca="1" si="108"/>
        <v>6</v>
      </c>
      <c r="BQ48">
        <f t="shared" ca="1" si="108"/>
        <v>4</v>
      </c>
      <c r="BR48">
        <f t="shared" ca="1" si="108"/>
        <v>2</v>
      </c>
      <c r="BS48">
        <f t="shared" ca="1" si="108"/>
        <v>20</v>
      </c>
      <c r="BT48">
        <f t="shared" ca="1" si="108"/>
        <v>20</v>
      </c>
      <c r="BU48">
        <f t="shared" ca="1" si="108"/>
        <v>3</v>
      </c>
      <c r="BV48">
        <f t="shared" ca="1" si="108"/>
        <v>4</v>
      </c>
      <c r="BW48">
        <f t="shared" ca="1" si="108"/>
        <v>6</v>
      </c>
      <c r="BX48">
        <f t="shared" ca="1" si="108"/>
        <v>21</v>
      </c>
      <c r="BY48">
        <f t="shared" ca="1" si="108"/>
        <v>16</v>
      </c>
      <c r="BZ48">
        <f t="shared" ca="1" si="108"/>
        <v>22</v>
      </c>
      <c r="CA48">
        <f t="shared" ca="1" si="108"/>
        <v>3</v>
      </c>
      <c r="CB48">
        <f t="shared" ca="1" si="108"/>
        <v>2</v>
      </c>
      <c r="CC48">
        <f t="shared" ref="CC48:CE48" ca="1" si="109">IFERROR(MIN(RANDBETWEEN(0,CC42-SUM(CC45:CC47)),ROUNDUP(CC42*2/$C$41,0)),0)</f>
        <v>11</v>
      </c>
      <c r="CD48">
        <f t="shared" ca="1" si="109"/>
        <v>23</v>
      </c>
      <c r="CE48">
        <f t="shared" ca="1" si="109"/>
        <v>23</v>
      </c>
    </row>
    <row r="49" spans="1:83" x14ac:dyDescent="0.25">
      <c r="A49" s="3">
        <f ca="1">VLOOKUP(SMALL(B44:B50,6),B44:C50,2,0)</f>
        <v>4</v>
      </c>
      <c r="B49" s="4">
        <f t="shared" ca="1" si="97"/>
        <v>15980</v>
      </c>
      <c r="C49" s="5">
        <v>6</v>
      </c>
      <c r="D49">
        <f ca="1">IFERROR(MIN(RANDBETWEEN(0,D42-SUM(D45:D48)),ROUNDUP(D42*2/$C$41,0)),0)</f>
        <v>0</v>
      </c>
      <c r="E49">
        <f t="shared" ref="E49:AL49" ca="1" si="110">IFERROR(MIN(RANDBETWEEN(0,E42-SUM(E45:E48)),ROUNDUP(E42*2/$C$41,0)),0)</f>
        <v>0</v>
      </c>
      <c r="F49">
        <f t="shared" ca="1" si="110"/>
        <v>0</v>
      </c>
      <c r="G49">
        <f t="shared" ca="1" si="110"/>
        <v>0</v>
      </c>
      <c r="H49">
        <f t="shared" ca="1" si="110"/>
        <v>0</v>
      </c>
      <c r="I49">
        <f t="shared" ca="1" si="110"/>
        <v>1</v>
      </c>
      <c r="J49">
        <f t="shared" ca="1" si="110"/>
        <v>0</v>
      </c>
      <c r="K49">
        <f t="shared" ca="1" si="110"/>
        <v>0</v>
      </c>
      <c r="L49">
        <f t="shared" ca="1" si="110"/>
        <v>0</v>
      </c>
      <c r="M49">
        <f t="shared" ca="1" si="110"/>
        <v>3</v>
      </c>
      <c r="N49">
        <f t="shared" ca="1" si="110"/>
        <v>3</v>
      </c>
      <c r="O49">
        <f t="shared" ca="1" si="110"/>
        <v>4</v>
      </c>
      <c r="P49">
        <f t="shared" ca="1" si="110"/>
        <v>1</v>
      </c>
      <c r="Q49">
        <f t="shared" ca="1" si="110"/>
        <v>0</v>
      </c>
      <c r="R49">
        <f t="shared" ca="1" si="110"/>
        <v>1</v>
      </c>
      <c r="S49">
        <f t="shared" ca="1" si="110"/>
        <v>3</v>
      </c>
      <c r="T49">
        <f t="shared" ca="1" si="110"/>
        <v>3</v>
      </c>
      <c r="U49">
        <f t="shared" ca="1" si="110"/>
        <v>0</v>
      </c>
      <c r="V49">
        <f t="shared" ca="1" si="110"/>
        <v>1</v>
      </c>
      <c r="W49">
        <f t="shared" ca="1" si="110"/>
        <v>0</v>
      </c>
      <c r="X49">
        <f t="shared" ca="1" si="110"/>
        <v>6</v>
      </c>
      <c r="Y49">
        <f t="shared" ca="1" si="110"/>
        <v>0</v>
      </c>
      <c r="Z49">
        <f t="shared" ca="1" si="110"/>
        <v>2</v>
      </c>
      <c r="AA49">
        <f t="shared" ca="1" si="110"/>
        <v>0</v>
      </c>
      <c r="AB49">
        <f t="shared" ca="1" si="110"/>
        <v>2</v>
      </c>
      <c r="AC49">
        <f t="shared" ca="1" si="110"/>
        <v>2</v>
      </c>
      <c r="AD49">
        <f t="shared" ca="1" si="110"/>
        <v>0</v>
      </c>
      <c r="AE49">
        <f t="shared" ca="1" si="110"/>
        <v>1</v>
      </c>
      <c r="AF49">
        <f t="shared" ca="1" si="110"/>
        <v>9</v>
      </c>
      <c r="AG49">
        <f t="shared" ca="1" si="110"/>
        <v>9</v>
      </c>
      <c r="AH49">
        <f t="shared" ca="1" si="110"/>
        <v>0</v>
      </c>
      <c r="AI49">
        <f t="shared" ca="1" si="110"/>
        <v>0</v>
      </c>
      <c r="AJ49">
        <f t="shared" ca="1" si="110"/>
        <v>5</v>
      </c>
      <c r="AK49">
        <f t="shared" ca="1" si="110"/>
        <v>10</v>
      </c>
      <c r="AL49">
        <f t="shared" ca="1" si="110"/>
        <v>2</v>
      </c>
      <c r="AM49">
        <f t="shared" ref="AM49:CB49" ca="1" si="111">IFERROR(MIN(RANDBETWEEN(0,AM42-SUM(AM45:AM48)),ROUNDUP(AM42*2/$C$41,0)),0)</f>
        <v>5</v>
      </c>
      <c r="AN49">
        <f t="shared" ca="1" si="111"/>
        <v>1</v>
      </c>
      <c r="AO49">
        <f t="shared" ca="1" si="111"/>
        <v>3</v>
      </c>
      <c r="AP49">
        <f t="shared" ca="1" si="111"/>
        <v>0</v>
      </c>
      <c r="AQ49">
        <f t="shared" ca="1" si="111"/>
        <v>7</v>
      </c>
      <c r="AR49">
        <f t="shared" ca="1" si="111"/>
        <v>9</v>
      </c>
      <c r="AS49">
        <f t="shared" ca="1" si="111"/>
        <v>2</v>
      </c>
      <c r="AT49">
        <f t="shared" ca="1" si="111"/>
        <v>13</v>
      </c>
      <c r="AU49">
        <f t="shared" ca="1" si="111"/>
        <v>4</v>
      </c>
      <c r="AV49">
        <f t="shared" ca="1" si="111"/>
        <v>4</v>
      </c>
      <c r="AW49">
        <f t="shared" ca="1" si="111"/>
        <v>7</v>
      </c>
      <c r="AX49">
        <f t="shared" ca="1" si="111"/>
        <v>0</v>
      </c>
      <c r="AY49">
        <f t="shared" ca="1" si="111"/>
        <v>1</v>
      </c>
      <c r="AZ49">
        <f t="shared" ca="1" si="111"/>
        <v>5</v>
      </c>
      <c r="BA49">
        <f t="shared" ca="1" si="111"/>
        <v>1</v>
      </c>
      <c r="BB49">
        <f t="shared" ca="1" si="111"/>
        <v>5</v>
      </c>
      <c r="BC49">
        <f t="shared" ca="1" si="111"/>
        <v>0</v>
      </c>
      <c r="BD49">
        <f t="shared" ca="1" si="111"/>
        <v>0</v>
      </c>
      <c r="BE49">
        <f t="shared" ca="1" si="111"/>
        <v>1</v>
      </c>
      <c r="BF49">
        <f t="shared" ca="1" si="111"/>
        <v>16</v>
      </c>
      <c r="BG49">
        <f t="shared" ca="1" si="111"/>
        <v>7</v>
      </c>
      <c r="BH49">
        <f t="shared" ca="1" si="111"/>
        <v>8</v>
      </c>
      <c r="BI49">
        <f t="shared" ca="1" si="111"/>
        <v>0</v>
      </c>
      <c r="BJ49">
        <f t="shared" ca="1" si="111"/>
        <v>11</v>
      </c>
      <c r="BK49">
        <f t="shared" ca="1" si="111"/>
        <v>1</v>
      </c>
      <c r="BL49">
        <f t="shared" ca="1" si="111"/>
        <v>9</v>
      </c>
      <c r="BM49">
        <f t="shared" ca="1" si="111"/>
        <v>7</v>
      </c>
      <c r="BN49">
        <f t="shared" ca="1" si="111"/>
        <v>3</v>
      </c>
      <c r="BO49">
        <f t="shared" ca="1" si="111"/>
        <v>5</v>
      </c>
      <c r="BP49">
        <f t="shared" ca="1" si="111"/>
        <v>19</v>
      </c>
      <c r="BQ49">
        <f t="shared" ca="1" si="111"/>
        <v>1</v>
      </c>
      <c r="BR49">
        <f t="shared" ca="1" si="111"/>
        <v>7</v>
      </c>
      <c r="BS49">
        <f t="shared" ca="1" si="111"/>
        <v>3</v>
      </c>
      <c r="BT49">
        <f t="shared" ca="1" si="111"/>
        <v>11</v>
      </c>
      <c r="BU49">
        <f t="shared" ca="1" si="111"/>
        <v>2</v>
      </c>
      <c r="BV49">
        <f t="shared" ca="1" si="111"/>
        <v>4</v>
      </c>
      <c r="BW49">
        <f t="shared" ca="1" si="111"/>
        <v>3</v>
      </c>
      <c r="BX49">
        <f t="shared" ca="1" si="111"/>
        <v>10</v>
      </c>
      <c r="BY49">
        <f t="shared" ca="1" si="111"/>
        <v>3</v>
      </c>
      <c r="BZ49">
        <f t="shared" ca="1" si="111"/>
        <v>0</v>
      </c>
      <c r="CA49">
        <f t="shared" ca="1" si="111"/>
        <v>9</v>
      </c>
      <c r="CB49">
        <f t="shared" ca="1" si="111"/>
        <v>3</v>
      </c>
      <c r="CC49">
        <f t="shared" ref="CC49:CE49" ca="1" si="112">IFERROR(MIN(RANDBETWEEN(0,CC42-SUM(CC45:CC48)),ROUNDUP(CC42*2/$C$41,0)),0)</f>
        <v>1</v>
      </c>
      <c r="CD49">
        <f t="shared" ca="1" si="112"/>
        <v>5</v>
      </c>
      <c r="CE49">
        <f t="shared" ca="1" si="112"/>
        <v>6</v>
      </c>
    </row>
    <row r="50" spans="1:83" x14ac:dyDescent="0.25">
      <c r="A50" s="3">
        <f ca="1">VLOOKUP(SMALL(B44:B50,7),B44:C50,2,0)</f>
        <v>7</v>
      </c>
      <c r="B50" s="4">
        <f t="shared" ca="1" si="97"/>
        <v>57559</v>
      </c>
      <c r="C50" s="5">
        <v>7</v>
      </c>
      <c r="D50">
        <f ca="1">IFERROR(MIN(RANDBETWEEN(0,D42-SUM(D45:D49)),ROUNDUP(D42*2/$C$41,0)),0)</f>
        <v>0</v>
      </c>
      <c r="E50">
        <f t="shared" ref="E50:AL50" ca="1" si="113">IFERROR(MIN(RANDBETWEEN(0,E42-SUM(E45:E49)),ROUNDUP(E42*2/$C$41,0)),0)</f>
        <v>0</v>
      </c>
      <c r="F50">
        <f t="shared" ca="1" si="113"/>
        <v>0</v>
      </c>
      <c r="G50">
        <f t="shared" ca="1" si="113"/>
        <v>0</v>
      </c>
      <c r="H50">
        <f t="shared" ca="1" si="113"/>
        <v>0</v>
      </c>
      <c r="I50">
        <f t="shared" ca="1" si="113"/>
        <v>0</v>
      </c>
      <c r="J50">
        <f t="shared" ca="1" si="113"/>
        <v>0</v>
      </c>
      <c r="K50">
        <f t="shared" ca="1" si="113"/>
        <v>0</v>
      </c>
      <c r="L50">
        <f t="shared" ca="1" si="113"/>
        <v>0</v>
      </c>
      <c r="M50">
        <f t="shared" ca="1" si="113"/>
        <v>0</v>
      </c>
      <c r="N50">
        <f t="shared" ca="1" si="113"/>
        <v>3</v>
      </c>
      <c r="O50">
        <f t="shared" ca="1" si="113"/>
        <v>0</v>
      </c>
      <c r="P50">
        <f t="shared" ca="1" si="113"/>
        <v>0</v>
      </c>
      <c r="Q50">
        <f t="shared" ca="1" si="113"/>
        <v>0</v>
      </c>
      <c r="R50">
        <f t="shared" ca="1" si="113"/>
        <v>0</v>
      </c>
      <c r="S50">
        <f t="shared" ca="1" si="113"/>
        <v>1</v>
      </c>
      <c r="T50">
        <f t="shared" ca="1" si="113"/>
        <v>1</v>
      </c>
      <c r="U50">
        <f t="shared" ca="1" si="113"/>
        <v>0</v>
      </c>
      <c r="V50">
        <f t="shared" ca="1" si="113"/>
        <v>0</v>
      </c>
      <c r="W50">
        <f t="shared" ca="1" si="113"/>
        <v>0</v>
      </c>
      <c r="X50">
        <f t="shared" ca="1" si="113"/>
        <v>0</v>
      </c>
      <c r="Y50">
        <f t="shared" ca="1" si="113"/>
        <v>0</v>
      </c>
      <c r="Z50">
        <f t="shared" ca="1" si="113"/>
        <v>0</v>
      </c>
      <c r="AA50">
        <f t="shared" ca="1" si="113"/>
        <v>3</v>
      </c>
      <c r="AB50">
        <f t="shared" ca="1" si="113"/>
        <v>0</v>
      </c>
      <c r="AC50">
        <f t="shared" ca="1" si="113"/>
        <v>0</v>
      </c>
      <c r="AD50">
        <f t="shared" ca="1" si="113"/>
        <v>1</v>
      </c>
      <c r="AE50">
        <f t="shared" ca="1" si="113"/>
        <v>0</v>
      </c>
      <c r="AF50">
        <f t="shared" ca="1" si="113"/>
        <v>1</v>
      </c>
      <c r="AG50">
        <f t="shared" ca="1" si="113"/>
        <v>0</v>
      </c>
      <c r="AH50">
        <f t="shared" ca="1" si="113"/>
        <v>0</v>
      </c>
      <c r="AI50">
        <f t="shared" ca="1" si="113"/>
        <v>1</v>
      </c>
      <c r="AJ50">
        <f t="shared" ca="1" si="113"/>
        <v>2</v>
      </c>
      <c r="AK50">
        <f t="shared" ca="1" si="113"/>
        <v>1</v>
      </c>
      <c r="AL50">
        <f t="shared" ca="1" si="113"/>
        <v>10</v>
      </c>
      <c r="AM50">
        <f t="shared" ref="AM50:CB50" ca="1" si="114">IFERROR(MIN(RANDBETWEEN(0,AM42-SUM(AM45:AM49)),ROUNDUP(AM42*2/$C$41,0)),0)</f>
        <v>0</v>
      </c>
      <c r="AN50">
        <f t="shared" ca="1" si="114"/>
        <v>0</v>
      </c>
      <c r="AO50">
        <f t="shared" ca="1" si="114"/>
        <v>1</v>
      </c>
      <c r="AP50">
        <f t="shared" ca="1" si="114"/>
        <v>0</v>
      </c>
      <c r="AQ50">
        <f t="shared" ca="1" si="114"/>
        <v>2</v>
      </c>
      <c r="AR50">
        <f t="shared" ca="1" si="114"/>
        <v>0</v>
      </c>
      <c r="AS50">
        <f t="shared" ca="1" si="114"/>
        <v>2</v>
      </c>
      <c r="AT50">
        <f t="shared" ca="1" si="114"/>
        <v>3</v>
      </c>
      <c r="AU50">
        <f t="shared" ca="1" si="114"/>
        <v>0</v>
      </c>
      <c r="AV50">
        <f t="shared" ca="1" si="114"/>
        <v>1</v>
      </c>
      <c r="AW50">
        <f t="shared" ca="1" si="114"/>
        <v>2</v>
      </c>
      <c r="AX50">
        <f t="shared" ca="1" si="114"/>
        <v>1</v>
      </c>
      <c r="AY50">
        <f t="shared" ca="1" si="114"/>
        <v>3</v>
      </c>
      <c r="AZ50">
        <f t="shared" ca="1" si="114"/>
        <v>2</v>
      </c>
      <c r="BA50">
        <f t="shared" ca="1" si="114"/>
        <v>0</v>
      </c>
      <c r="BB50">
        <f t="shared" ca="1" si="114"/>
        <v>0</v>
      </c>
      <c r="BC50">
        <f t="shared" ca="1" si="114"/>
        <v>0</v>
      </c>
      <c r="BD50">
        <f t="shared" ca="1" si="114"/>
        <v>6</v>
      </c>
      <c r="BE50">
        <f t="shared" ca="1" si="114"/>
        <v>7</v>
      </c>
      <c r="BF50">
        <f t="shared" ca="1" si="114"/>
        <v>0</v>
      </c>
      <c r="BG50">
        <f t="shared" ca="1" si="114"/>
        <v>1</v>
      </c>
      <c r="BH50">
        <f t="shared" ca="1" si="114"/>
        <v>3</v>
      </c>
      <c r="BI50">
        <f t="shared" ca="1" si="114"/>
        <v>0</v>
      </c>
      <c r="BJ50">
        <f t="shared" ca="1" si="114"/>
        <v>3</v>
      </c>
      <c r="BK50">
        <f t="shared" ca="1" si="114"/>
        <v>0</v>
      </c>
      <c r="BL50">
        <f t="shared" ca="1" si="114"/>
        <v>3</v>
      </c>
      <c r="BM50">
        <f t="shared" ca="1" si="114"/>
        <v>6</v>
      </c>
      <c r="BN50">
        <f t="shared" ca="1" si="114"/>
        <v>0</v>
      </c>
      <c r="BO50">
        <f t="shared" ca="1" si="114"/>
        <v>0</v>
      </c>
      <c r="BP50">
        <f t="shared" ca="1" si="114"/>
        <v>0</v>
      </c>
      <c r="BQ50">
        <f t="shared" ca="1" si="114"/>
        <v>4</v>
      </c>
      <c r="BR50">
        <f t="shared" ca="1" si="114"/>
        <v>4</v>
      </c>
      <c r="BS50">
        <f t="shared" ca="1" si="114"/>
        <v>1</v>
      </c>
      <c r="BT50">
        <f t="shared" ca="1" si="114"/>
        <v>2</v>
      </c>
      <c r="BU50">
        <f t="shared" ca="1" si="114"/>
        <v>4</v>
      </c>
      <c r="BV50">
        <f t="shared" ca="1" si="114"/>
        <v>2</v>
      </c>
      <c r="BW50">
        <f t="shared" ca="1" si="114"/>
        <v>4</v>
      </c>
      <c r="BX50">
        <f t="shared" ca="1" si="114"/>
        <v>9</v>
      </c>
      <c r="BY50">
        <f t="shared" ca="1" si="114"/>
        <v>1</v>
      </c>
      <c r="BZ50">
        <f t="shared" ca="1" si="114"/>
        <v>2</v>
      </c>
      <c r="CA50">
        <f t="shared" ca="1" si="114"/>
        <v>1</v>
      </c>
      <c r="CB50">
        <f t="shared" ca="1" si="114"/>
        <v>6</v>
      </c>
      <c r="CC50">
        <f t="shared" ref="CC50:CE50" ca="1" si="115">IFERROR(MIN(RANDBETWEEN(0,CC42-SUM(CC45:CC49)),ROUNDUP(CC42*2/$C$41,0)),0)</f>
        <v>14</v>
      </c>
      <c r="CD50">
        <f t="shared" ca="1" si="115"/>
        <v>5</v>
      </c>
      <c r="CE50">
        <f t="shared" ca="1" si="115"/>
        <v>1</v>
      </c>
    </row>
    <row r="52" spans="1:83" x14ac:dyDescent="0.25">
      <c r="C52" s="5">
        <v>8</v>
      </c>
      <c r="D52" s="197" t="s">
        <v>83</v>
      </c>
      <c r="E52" s="197"/>
      <c r="F52" s="197"/>
      <c r="G52" s="197"/>
      <c r="H52" s="197"/>
      <c r="I52" s="197"/>
    </row>
    <row r="53" spans="1:83" x14ac:dyDescent="0.25">
      <c r="D53" s="3">
        <v>1</v>
      </c>
      <c r="E53" s="3">
        <v>2</v>
      </c>
      <c r="F53" s="3">
        <v>3</v>
      </c>
      <c r="G53" s="3">
        <v>4</v>
      </c>
      <c r="H53" s="3">
        <v>5</v>
      </c>
      <c r="I53" s="3">
        <v>6</v>
      </c>
      <c r="J53" s="3">
        <v>7</v>
      </c>
      <c r="K53" s="3">
        <v>8</v>
      </c>
      <c r="L53" s="3">
        <v>9</v>
      </c>
      <c r="M53" s="3">
        <v>10</v>
      </c>
      <c r="N53" s="3">
        <v>11</v>
      </c>
      <c r="O53" s="3">
        <v>12</v>
      </c>
      <c r="P53" s="3">
        <v>13</v>
      </c>
      <c r="Q53" s="3">
        <v>14</v>
      </c>
      <c r="R53" s="3">
        <v>15</v>
      </c>
      <c r="S53" s="3">
        <v>16</v>
      </c>
      <c r="T53" s="3">
        <v>17</v>
      </c>
      <c r="U53" s="3">
        <v>18</v>
      </c>
      <c r="V53" s="3">
        <v>19</v>
      </c>
      <c r="W53" s="3">
        <v>20</v>
      </c>
      <c r="X53" s="3">
        <v>21</v>
      </c>
      <c r="Y53" s="3">
        <v>22</v>
      </c>
      <c r="Z53" s="3">
        <v>23</v>
      </c>
      <c r="AA53" s="3">
        <v>24</v>
      </c>
      <c r="AB53" s="3">
        <v>25</v>
      </c>
      <c r="AC53" s="3">
        <v>26</v>
      </c>
      <c r="AD53" s="3">
        <v>27</v>
      </c>
      <c r="AE53" s="3">
        <v>28</v>
      </c>
      <c r="AF53" s="3">
        <v>29</v>
      </c>
      <c r="AG53" s="3">
        <v>30</v>
      </c>
      <c r="AH53" s="3">
        <v>31</v>
      </c>
      <c r="AI53" s="3">
        <v>32</v>
      </c>
      <c r="AJ53" s="3">
        <v>33</v>
      </c>
      <c r="AK53" s="3">
        <v>34</v>
      </c>
      <c r="AL53" s="3">
        <v>35</v>
      </c>
      <c r="AM53" s="3">
        <v>36</v>
      </c>
      <c r="AN53" s="3">
        <v>37</v>
      </c>
      <c r="AO53" s="3">
        <v>38</v>
      </c>
      <c r="AP53" s="3">
        <v>39</v>
      </c>
      <c r="AQ53" s="3">
        <v>40</v>
      </c>
      <c r="AR53" s="3">
        <v>41</v>
      </c>
      <c r="AS53" s="3">
        <v>42</v>
      </c>
      <c r="AT53" s="3">
        <v>43</v>
      </c>
      <c r="AU53" s="3">
        <v>44</v>
      </c>
      <c r="AV53" s="3">
        <v>45</v>
      </c>
      <c r="AW53" s="3">
        <v>46</v>
      </c>
      <c r="AX53" s="3">
        <v>47</v>
      </c>
      <c r="AY53" s="3">
        <v>48</v>
      </c>
      <c r="AZ53" s="3">
        <v>49</v>
      </c>
      <c r="BA53" s="3">
        <v>50</v>
      </c>
      <c r="BB53" s="3">
        <v>51</v>
      </c>
      <c r="BC53" s="3">
        <v>52</v>
      </c>
      <c r="BD53" s="3">
        <v>53</v>
      </c>
      <c r="BE53" s="3">
        <v>54</v>
      </c>
      <c r="BF53" s="3">
        <v>55</v>
      </c>
      <c r="BG53" s="3">
        <v>56</v>
      </c>
      <c r="BH53" s="3">
        <v>57</v>
      </c>
      <c r="BI53" s="3">
        <v>58</v>
      </c>
      <c r="BJ53" s="3">
        <v>59</v>
      </c>
      <c r="BK53" s="3">
        <v>60</v>
      </c>
      <c r="BL53" s="3">
        <v>61</v>
      </c>
      <c r="BM53" s="3">
        <v>62</v>
      </c>
      <c r="BN53" s="3">
        <v>63</v>
      </c>
      <c r="BO53" s="3">
        <v>64</v>
      </c>
      <c r="BP53" s="3">
        <v>65</v>
      </c>
      <c r="BQ53" s="3">
        <v>66</v>
      </c>
      <c r="BR53" s="3">
        <v>67</v>
      </c>
      <c r="BS53" s="3">
        <v>68</v>
      </c>
      <c r="BT53" s="3">
        <v>69</v>
      </c>
      <c r="BU53" s="3">
        <v>70</v>
      </c>
      <c r="BV53" s="3">
        <v>71</v>
      </c>
      <c r="BW53" s="3">
        <v>72</v>
      </c>
      <c r="BX53" s="3">
        <v>73</v>
      </c>
      <c r="BY53" s="3">
        <v>74</v>
      </c>
      <c r="BZ53" s="3">
        <v>75</v>
      </c>
      <c r="CA53" s="3">
        <v>76</v>
      </c>
      <c r="CB53" s="3">
        <v>77</v>
      </c>
      <c r="CC53" s="3">
        <v>78</v>
      </c>
      <c r="CD53" s="3">
        <v>79</v>
      </c>
      <c r="CE53" s="3">
        <v>80</v>
      </c>
    </row>
    <row r="54" spans="1:83" x14ac:dyDescent="0.25">
      <c r="C54" s="4"/>
      <c r="D54" s="4">
        <v>1</v>
      </c>
      <c r="E54" s="4">
        <v>2</v>
      </c>
      <c r="F54" s="4">
        <f t="shared" ref="F54:AL54" si="116">ROUNDDOWN(F53*1/2,0)</f>
        <v>1</v>
      </c>
      <c r="G54" s="4">
        <f t="shared" si="116"/>
        <v>2</v>
      </c>
      <c r="H54" s="4">
        <f t="shared" si="116"/>
        <v>2</v>
      </c>
      <c r="I54" s="4">
        <f t="shared" si="116"/>
        <v>3</v>
      </c>
      <c r="J54" s="4">
        <f t="shared" si="116"/>
        <v>3</v>
      </c>
      <c r="K54" s="4">
        <f t="shared" si="116"/>
        <v>4</v>
      </c>
      <c r="L54" s="4">
        <f t="shared" si="116"/>
        <v>4</v>
      </c>
      <c r="M54" s="4">
        <f t="shared" si="116"/>
        <v>5</v>
      </c>
      <c r="N54" s="4">
        <f t="shared" si="116"/>
        <v>5</v>
      </c>
      <c r="O54" s="4">
        <f t="shared" si="116"/>
        <v>6</v>
      </c>
      <c r="P54" s="4">
        <f t="shared" si="116"/>
        <v>6</v>
      </c>
      <c r="Q54" s="4">
        <f t="shared" si="116"/>
        <v>7</v>
      </c>
      <c r="R54" s="4">
        <f t="shared" si="116"/>
        <v>7</v>
      </c>
      <c r="S54" s="4">
        <f t="shared" si="116"/>
        <v>8</v>
      </c>
      <c r="T54" s="4">
        <f t="shared" si="116"/>
        <v>8</v>
      </c>
      <c r="U54" s="4">
        <f t="shared" si="116"/>
        <v>9</v>
      </c>
      <c r="V54" s="4">
        <f t="shared" si="116"/>
        <v>9</v>
      </c>
      <c r="W54" s="4">
        <f t="shared" si="116"/>
        <v>10</v>
      </c>
      <c r="X54" s="4">
        <f t="shared" si="116"/>
        <v>10</v>
      </c>
      <c r="Y54" s="4">
        <f t="shared" si="116"/>
        <v>11</v>
      </c>
      <c r="Z54" s="4">
        <f t="shared" si="116"/>
        <v>11</v>
      </c>
      <c r="AA54" s="4">
        <f t="shared" si="116"/>
        <v>12</v>
      </c>
      <c r="AB54" s="4">
        <f t="shared" si="116"/>
        <v>12</v>
      </c>
      <c r="AC54" s="4">
        <f t="shared" si="116"/>
        <v>13</v>
      </c>
      <c r="AD54" s="4">
        <f t="shared" si="116"/>
        <v>13</v>
      </c>
      <c r="AE54" s="4">
        <f t="shared" si="116"/>
        <v>14</v>
      </c>
      <c r="AF54" s="4">
        <f t="shared" si="116"/>
        <v>14</v>
      </c>
      <c r="AG54" s="4">
        <f t="shared" si="116"/>
        <v>15</v>
      </c>
      <c r="AH54" s="4">
        <f t="shared" si="116"/>
        <v>15</v>
      </c>
      <c r="AI54" s="4">
        <f t="shared" si="116"/>
        <v>16</v>
      </c>
      <c r="AJ54" s="4">
        <f t="shared" si="116"/>
        <v>16</v>
      </c>
      <c r="AK54" s="4">
        <f t="shared" si="116"/>
        <v>17</v>
      </c>
      <c r="AL54" s="4">
        <f t="shared" si="116"/>
        <v>17</v>
      </c>
      <c r="AM54" s="4">
        <f t="shared" ref="AM54:CB54" si="117">ROUNDDOWN(AM53*1/2,0)</f>
        <v>18</v>
      </c>
      <c r="AN54" s="4">
        <f t="shared" si="117"/>
        <v>18</v>
      </c>
      <c r="AO54" s="4">
        <f t="shared" si="117"/>
        <v>19</v>
      </c>
      <c r="AP54" s="4">
        <f t="shared" si="117"/>
        <v>19</v>
      </c>
      <c r="AQ54" s="4">
        <f t="shared" si="117"/>
        <v>20</v>
      </c>
      <c r="AR54" s="4">
        <f t="shared" si="117"/>
        <v>20</v>
      </c>
      <c r="AS54" s="4">
        <f t="shared" si="117"/>
        <v>21</v>
      </c>
      <c r="AT54" s="4">
        <f t="shared" si="117"/>
        <v>21</v>
      </c>
      <c r="AU54" s="4">
        <f t="shared" si="117"/>
        <v>22</v>
      </c>
      <c r="AV54" s="4">
        <f t="shared" si="117"/>
        <v>22</v>
      </c>
      <c r="AW54" s="4">
        <f t="shared" si="117"/>
        <v>23</v>
      </c>
      <c r="AX54" s="4">
        <f t="shared" si="117"/>
        <v>23</v>
      </c>
      <c r="AY54" s="4">
        <f t="shared" si="117"/>
        <v>24</v>
      </c>
      <c r="AZ54" s="4">
        <f t="shared" si="117"/>
        <v>24</v>
      </c>
      <c r="BA54" s="4">
        <f t="shared" si="117"/>
        <v>25</v>
      </c>
      <c r="BB54" s="4">
        <f t="shared" si="117"/>
        <v>25</v>
      </c>
      <c r="BC54" s="4">
        <f t="shared" si="117"/>
        <v>26</v>
      </c>
      <c r="BD54" s="4">
        <f t="shared" si="117"/>
        <v>26</v>
      </c>
      <c r="BE54" s="4">
        <f t="shared" si="117"/>
        <v>27</v>
      </c>
      <c r="BF54" s="4">
        <f t="shared" si="117"/>
        <v>27</v>
      </c>
      <c r="BG54" s="4">
        <f t="shared" si="117"/>
        <v>28</v>
      </c>
      <c r="BH54" s="4">
        <f t="shared" si="117"/>
        <v>28</v>
      </c>
      <c r="BI54" s="4">
        <f t="shared" si="117"/>
        <v>29</v>
      </c>
      <c r="BJ54" s="4">
        <f t="shared" si="117"/>
        <v>29</v>
      </c>
      <c r="BK54" s="4">
        <f t="shared" si="117"/>
        <v>30</v>
      </c>
      <c r="BL54" s="4">
        <f t="shared" si="117"/>
        <v>30</v>
      </c>
      <c r="BM54" s="4">
        <f t="shared" si="117"/>
        <v>31</v>
      </c>
      <c r="BN54" s="4">
        <f t="shared" si="117"/>
        <v>31</v>
      </c>
      <c r="BO54" s="4">
        <f t="shared" si="117"/>
        <v>32</v>
      </c>
      <c r="BP54" s="4">
        <f t="shared" si="117"/>
        <v>32</v>
      </c>
      <c r="BQ54" s="4">
        <f t="shared" si="117"/>
        <v>33</v>
      </c>
      <c r="BR54" s="4">
        <f t="shared" si="117"/>
        <v>33</v>
      </c>
      <c r="BS54" s="4">
        <f t="shared" si="117"/>
        <v>34</v>
      </c>
      <c r="BT54" s="4">
        <f t="shared" si="117"/>
        <v>34</v>
      </c>
      <c r="BU54" s="4">
        <f t="shared" si="117"/>
        <v>35</v>
      </c>
      <c r="BV54" s="4">
        <f t="shared" si="117"/>
        <v>35</v>
      </c>
      <c r="BW54" s="4">
        <f t="shared" si="117"/>
        <v>36</v>
      </c>
      <c r="BX54" s="4">
        <f t="shared" si="117"/>
        <v>36</v>
      </c>
      <c r="BY54" s="4">
        <f t="shared" si="117"/>
        <v>37</v>
      </c>
      <c r="BZ54" s="4">
        <f t="shared" si="117"/>
        <v>37</v>
      </c>
      <c r="CA54" s="4">
        <f t="shared" si="117"/>
        <v>38</v>
      </c>
      <c r="CB54" s="4">
        <f t="shared" si="117"/>
        <v>38</v>
      </c>
      <c r="CC54" s="4">
        <f t="shared" ref="CC54:CE54" si="118">ROUNDDOWN(CC53*1/2,0)</f>
        <v>39</v>
      </c>
      <c r="CD54" s="4">
        <f t="shared" si="118"/>
        <v>39</v>
      </c>
      <c r="CE54" s="4">
        <f t="shared" si="118"/>
        <v>40</v>
      </c>
    </row>
    <row r="55" spans="1:83" x14ac:dyDescent="0.25">
      <c r="A55" s="3">
        <f ca="1">VLOOKUP(SMALL(B55:B62,1),B55:C62,2,0)</f>
        <v>8</v>
      </c>
      <c r="B55" s="4">
        <f ca="1">RANDBETWEEN(0,100000)</f>
        <v>37174</v>
      </c>
      <c r="C55" s="5">
        <v>1</v>
      </c>
      <c r="D55">
        <f ca="1">D53-SUM(D56:D62)</f>
        <v>0</v>
      </c>
      <c r="E55">
        <f t="shared" ref="E55:AL55" ca="1" si="119">E53-SUM(E56:E62)</f>
        <v>0</v>
      </c>
      <c r="F55">
        <f t="shared" ca="1" si="119"/>
        <v>0</v>
      </c>
      <c r="G55">
        <f t="shared" ca="1" si="119"/>
        <v>0</v>
      </c>
      <c r="H55">
        <f t="shared" ca="1" si="119"/>
        <v>0</v>
      </c>
      <c r="I55">
        <f t="shared" ca="1" si="119"/>
        <v>0</v>
      </c>
      <c r="J55">
        <f t="shared" ca="1" si="119"/>
        <v>0</v>
      </c>
      <c r="K55">
        <f t="shared" ca="1" si="119"/>
        <v>1</v>
      </c>
      <c r="L55">
        <f t="shared" ca="1" si="119"/>
        <v>0</v>
      </c>
      <c r="M55">
        <f t="shared" ca="1" si="119"/>
        <v>0</v>
      </c>
      <c r="N55">
        <f t="shared" ca="1" si="119"/>
        <v>2</v>
      </c>
      <c r="O55">
        <f t="shared" ca="1" si="119"/>
        <v>0</v>
      </c>
      <c r="P55">
        <f t="shared" ca="1" si="119"/>
        <v>0</v>
      </c>
      <c r="Q55">
        <f t="shared" ca="1" si="119"/>
        <v>1</v>
      </c>
      <c r="R55">
        <f t="shared" ca="1" si="119"/>
        <v>0</v>
      </c>
      <c r="S55">
        <f t="shared" ca="1" si="119"/>
        <v>0</v>
      </c>
      <c r="T55">
        <f t="shared" ca="1" si="119"/>
        <v>0</v>
      </c>
      <c r="U55">
        <f t="shared" ca="1" si="119"/>
        <v>0</v>
      </c>
      <c r="V55">
        <f t="shared" ca="1" si="119"/>
        <v>1</v>
      </c>
      <c r="W55">
        <f t="shared" ca="1" si="119"/>
        <v>0</v>
      </c>
      <c r="X55">
        <f t="shared" ca="1" si="119"/>
        <v>0</v>
      </c>
      <c r="Y55">
        <f t="shared" ca="1" si="119"/>
        <v>0</v>
      </c>
      <c r="Z55">
        <f t="shared" ca="1" si="119"/>
        <v>1</v>
      </c>
      <c r="AA55">
        <f t="shared" ca="1" si="119"/>
        <v>1</v>
      </c>
      <c r="AB55">
        <f t="shared" ca="1" si="119"/>
        <v>0</v>
      </c>
      <c r="AC55">
        <f t="shared" ca="1" si="119"/>
        <v>1</v>
      </c>
      <c r="AD55">
        <f t="shared" ca="1" si="119"/>
        <v>0</v>
      </c>
      <c r="AE55">
        <f t="shared" ca="1" si="119"/>
        <v>1</v>
      </c>
      <c r="AF55">
        <f t="shared" ca="1" si="119"/>
        <v>0</v>
      </c>
      <c r="AG55">
        <f t="shared" ca="1" si="119"/>
        <v>0</v>
      </c>
      <c r="AH55">
        <f t="shared" ca="1" si="119"/>
        <v>0</v>
      </c>
      <c r="AI55">
        <f t="shared" ca="1" si="119"/>
        <v>0</v>
      </c>
      <c r="AJ55">
        <f t="shared" ca="1" si="119"/>
        <v>3</v>
      </c>
      <c r="AK55">
        <f t="shared" ca="1" si="119"/>
        <v>0</v>
      </c>
      <c r="AL55">
        <f t="shared" ca="1" si="119"/>
        <v>3</v>
      </c>
      <c r="AM55">
        <f t="shared" ref="AM55:CB55" ca="1" si="120">AM53-SUM(AM56:AM62)</f>
        <v>0</v>
      </c>
      <c r="AN55">
        <f t="shared" ca="1" si="120"/>
        <v>2</v>
      </c>
      <c r="AO55">
        <f t="shared" ca="1" si="120"/>
        <v>1</v>
      </c>
      <c r="AP55">
        <f t="shared" ca="1" si="120"/>
        <v>0</v>
      </c>
      <c r="AQ55">
        <f t="shared" ca="1" si="120"/>
        <v>0</v>
      </c>
      <c r="AR55">
        <f t="shared" ca="1" si="120"/>
        <v>0</v>
      </c>
      <c r="AS55">
        <f t="shared" ca="1" si="120"/>
        <v>1</v>
      </c>
      <c r="AT55">
        <f t="shared" ca="1" si="120"/>
        <v>0</v>
      </c>
      <c r="AU55">
        <f t="shared" ca="1" si="120"/>
        <v>3</v>
      </c>
      <c r="AV55">
        <f t="shared" ca="1" si="120"/>
        <v>2</v>
      </c>
      <c r="AW55">
        <f t="shared" ca="1" si="120"/>
        <v>0</v>
      </c>
      <c r="AX55">
        <f t="shared" ca="1" si="120"/>
        <v>0</v>
      </c>
      <c r="AY55">
        <f t="shared" ca="1" si="120"/>
        <v>10</v>
      </c>
      <c r="AZ55">
        <f t="shared" ca="1" si="120"/>
        <v>0</v>
      </c>
      <c r="BA55">
        <f t="shared" ca="1" si="120"/>
        <v>5</v>
      </c>
      <c r="BB55">
        <f t="shared" ca="1" si="120"/>
        <v>0</v>
      </c>
      <c r="BC55">
        <f t="shared" ca="1" si="120"/>
        <v>7</v>
      </c>
      <c r="BD55">
        <f t="shared" ca="1" si="120"/>
        <v>0</v>
      </c>
      <c r="BE55">
        <f t="shared" ca="1" si="120"/>
        <v>0</v>
      </c>
      <c r="BF55">
        <f t="shared" ca="1" si="120"/>
        <v>1</v>
      </c>
      <c r="BG55">
        <f t="shared" ca="1" si="120"/>
        <v>7</v>
      </c>
      <c r="BH55">
        <f t="shared" ca="1" si="120"/>
        <v>0</v>
      </c>
      <c r="BI55">
        <f t="shared" ca="1" si="120"/>
        <v>1</v>
      </c>
      <c r="BJ55">
        <f t="shared" ca="1" si="120"/>
        <v>4</v>
      </c>
      <c r="BK55">
        <f t="shared" ca="1" si="120"/>
        <v>1</v>
      </c>
      <c r="BL55">
        <f t="shared" ca="1" si="120"/>
        <v>0</v>
      </c>
      <c r="BM55">
        <f t="shared" ca="1" si="120"/>
        <v>1</v>
      </c>
      <c r="BN55">
        <f t="shared" ca="1" si="120"/>
        <v>0</v>
      </c>
      <c r="BO55">
        <f t="shared" ca="1" si="120"/>
        <v>1</v>
      </c>
      <c r="BP55">
        <f t="shared" ca="1" si="120"/>
        <v>3</v>
      </c>
      <c r="BQ55">
        <f t="shared" ca="1" si="120"/>
        <v>0</v>
      </c>
      <c r="BR55">
        <f t="shared" ca="1" si="120"/>
        <v>0</v>
      </c>
      <c r="BS55">
        <f t="shared" ca="1" si="120"/>
        <v>11</v>
      </c>
      <c r="BT55">
        <f t="shared" ca="1" si="120"/>
        <v>0</v>
      </c>
      <c r="BU55">
        <f t="shared" ca="1" si="120"/>
        <v>1</v>
      </c>
      <c r="BV55">
        <f t="shared" ca="1" si="120"/>
        <v>0</v>
      </c>
      <c r="BW55">
        <f t="shared" ca="1" si="120"/>
        <v>7</v>
      </c>
      <c r="BX55">
        <f t="shared" ca="1" si="120"/>
        <v>1</v>
      </c>
      <c r="BY55">
        <f t="shared" ca="1" si="120"/>
        <v>0</v>
      </c>
      <c r="BZ55">
        <f t="shared" ca="1" si="120"/>
        <v>0</v>
      </c>
      <c r="CA55">
        <f t="shared" ca="1" si="120"/>
        <v>10</v>
      </c>
      <c r="CB55">
        <f t="shared" ca="1" si="120"/>
        <v>0</v>
      </c>
      <c r="CC55">
        <f t="shared" ref="CC55:CE55" ca="1" si="121">CC53-SUM(CC56:CC62)</f>
        <v>3</v>
      </c>
      <c r="CD55">
        <f t="shared" ca="1" si="121"/>
        <v>3</v>
      </c>
      <c r="CE55">
        <f t="shared" ca="1" si="121"/>
        <v>0</v>
      </c>
    </row>
    <row r="56" spans="1:83" x14ac:dyDescent="0.25">
      <c r="A56" s="3">
        <f ca="1">VLOOKUP(SMALL(B55:B62,2),B55:C62,2,0)</f>
        <v>2</v>
      </c>
      <c r="B56" s="4">
        <f t="shared" ref="B56:B62" ca="1" si="122">RANDBETWEEN(0,100000)</f>
        <v>17612</v>
      </c>
      <c r="C56" s="5">
        <v>2</v>
      </c>
      <c r="D56">
        <f ca="1">MIN(RANDBETWEEN(0,D53),ROUNDUP(D53*2/$C$52,0))</f>
        <v>1</v>
      </c>
      <c r="E56">
        <f t="shared" ref="E56:AL56" ca="1" si="123">MIN(RANDBETWEEN(0,E53),ROUNDUP(E53*2/$C$52,0))</f>
        <v>1</v>
      </c>
      <c r="F56">
        <f t="shared" ca="1" si="123"/>
        <v>1</v>
      </c>
      <c r="G56">
        <f t="shared" ca="1" si="123"/>
        <v>1</v>
      </c>
      <c r="H56">
        <f t="shared" ca="1" si="123"/>
        <v>2</v>
      </c>
      <c r="I56">
        <f t="shared" ca="1" si="123"/>
        <v>2</v>
      </c>
      <c r="J56">
        <f t="shared" ca="1" si="123"/>
        <v>2</v>
      </c>
      <c r="K56">
        <f t="shared" ca="1" si="123"/>
        <v>2</v>
      </c>
      <c r="L56">
        <f t="shared" ca="1" si="123"/>
        <v>2</v>
      </c>
      <c r="M56">
        <f t="shared" ca="1" si="123"/>
        <v>1</v>
      </c>
      <c r="N56">
        <f t="shared" ca="1" si="123"/>
        <v>3</v>
      </c>
      <c r="O56">
        <f t="shared" ca="1" si="123"/>
        <v>3</v>
      </c>
      <c r="P56">
        <f t="shared" ca="1" si="123"/>
        <v>4</v>
      </c>
      <c r="Q56">
        <f t="shared" ca="1" si="123"/>
        <v>4</v>
      </c>
      <c r="R56">
        <f t="shared" ca="1" si="123"/>
        <v>4</v>
      </c>
      <c r="S56">
        <f t="shared" ca="1" si="123"/>
        <v>4</v>
      </c>
      <c r="T56">
        <f t="shared" ca="1" si="123"/>
        <v>5</v>
      </c>
      <c r="U56">
        <f t="shared" ca="1" si="123"/>
        <v>5</v>
      </c>
      <c r="V56">
        <f t="shared" ca="1" si="123"/>
        <v>0</v>
      </c>
      <c r="W56">
        <f t="shared" ca="1" si="123"/>
        <v>5</v>
      </c>
      <c r="X56">
        <f t="shared" ca="1" si="123"/>
        <v>1</v>
      </c>
      <c r="Y56">
        <f t="shared" ca="1" si="123"/>
        <v>6</v>
      </c>
      <c r="Z56">
        <f t="shared" ca="1" si="123"/>
        <v>6</v>
      </c>
      <c r="AA56">
        <f t="shared" ca="1" si="123"/>
        <v>6</v>
      </c>
      <c r="AB56">
        <f t="shared" ca="1" si="123"/>
        <v>4</v>
      </c>
      <c r="AC56">
        <f t="shared" ca="1" si="123"/>
        <v>7</v>
      </c>
      <c r="AD56">
        <f t="shared" ca="1" si="123"/>
        <v>7</v>
      </c>
      <c r="AE56">
        <f t="shared" ca="1" si="123"/>
        <v>7</v>
      </c>
      <c r="AF56">
        <f t="shared" ca="1" si="123"/>
        <v>8</v>
      </c>
      <c r="AG56">
        <f t="shared" ca="1" si="123"/>
        <v>8</v>
      </c>
      <c r="AH56">
        <f t="shared" ca="1" si="123"/>
        <v>8</v>
      </c>
      <c r="AI56">
        <f t="shared" ca="1" si="123"/>
        <v>8</v>
      </c>
      <c r="AJ56">
        <f t="shared" ca="1" si="123"/>
        <v>9</v>
      </c>
      <c r="AK56">
        <f t="shared" ca="1" si="123"/>
        <v>9</v>
      </c>
      <c r="AL56">
        <f t="shared" ca="1" si="123"/>
        <v>9</v>
      </c>
      <c r="AM56">
        <f t="shared" ref="AM56:CB56" ca="1" si="124">MIN(RANDBETWEEN(0,AM53),ROUNDUP(AM53*2/$C$52,0))</f>
        <v>6</v>
      </c>
      <c r="AN56">
        <f t="shared" ca="1" si="124"/>
        <v>9</v>
      </c>
      <c r="AO56">
        <f t="shared" ca="1" si="124"/>
        <v>10</v>
      </c>
      <c r="AP56">
        <f t="shared" ca="1" si="124"/>
        <v>10</v>
      </c>
      <c r="AQ56">
        <f t="shared" ca="1" si="124"/>
        <v>9</v>
      </c>
      <c r="AR56">
        <f t="shared" ca="1" si="124"/>
        <v>4</v>
      </c>
      <c r="AS56">
        <f t="shared" ca="1" si="124"/>
        <v>11</v>
      </c>
      <c r="AT56">
        <f t="shared" ca="1" si="124"/>
        <v>5</v>
      </c>
      <c r="AU56">
        <f t="shared" ca="1" si="124"/>
        <v>3</v>
      </c>
      <c r="AV56">
        <f t="shared" ca="1" si="124"/>
        <v>12</v>
      </c>
      <c r="AW56">
        <f t="shared" ca="1" si="124"/>
        <v>12</v>
      </c>
      <c r="AX56">
        <f t="shared" ca="1" si="124"/>
        <v>6</v>
      </c>
      <c r="AY56">
        <f t="shared" ca="1" si="124"/>
        <v>12</v>
      </c>
      <c r="AZ56">
        <f t="shared" ca="1" si="124"/>
        <v>13</v>
      </c>
      <c r="BA56">
        <f t="shared" ca="1" si="124"/>
        <v>6</v>
      </c>
      <c r="BB56">
        <f t="shared" ca="1" si="124"/>
        <v>13</v>
      </c>
      <c r="BC56">
        <f t="shared" ca="1" si="124"/>
        <v>13</v>
      </c>
      <c r="BD56">
        <f t="shared" ca="1" si="124"/>
        <v>13</v>
      </c>
      <c r="BE56">
        <f t="shared" ca="1" si="124"/>
        <v>14</v>
      </c>
      <c r="BF56">
        <f t="shared" ca="1" si="124"/>
        <v>14</v>
      </c>
      <c r="BG56">
        <f t="shared" ca="1" si="124"/>
        <v>14</v>
      </c>
      <c r="BH56">
        <f t="shared" ca="1" si="124"/>
        <v>15</v>
      </c>
      <c r="BI56">
        <f t="shared" ca="1" si="124"/>
        <v>2</v>
      </c>
      <c r="BJ56">
        <f t="shared" ca="1" si="124"/>
        <v>11</v>
      </c>
      <c r="BK56">
        <f t="shared" ca="1" si="124"/>
        <v>15</v>
      </c>
      <c r="BL56">
        <f t="shared" ca="1" si="124"/>
        <v>16</v>
      </c>
      <c r="BM56">
        <f t="shared" ca="1" si="124"/>
        <v>16</v>
      </c>
      <c r="BN56">
        <f t="shared" ca="1" si="124"/>
        <v>16</v>
      </c>
      <c r="BO56">
        <f t="shared" ca="1" si="124"/>
        <v>16</v>
      </c>
      <c r="BP56">
        <f t="shared" ca="1" si="124"/>
        <v>17</v>
      </c>
      <c r="BQ56">
        <f t="shared" ca="1" si="124"/>
        <v>16</v>
      </c>
      <c r="BR56">
        <f t="shared" ca="1" si="124"/>
        <v>16</v>
      </c>
      <c r="BS56">
        <f t="shared" ca="1" si="124"/>
        <v>17</v>
      </c>
      <c r="BT56">
        <f t="shared" ca="1" si="124"/>
        <v>4</v>
      </c>
      <c r="BU56">
        <f t="shared" ca="1" si="124"/>
        <v>18</v>
      </c>
      <c r="BV56">
        <f t="shared" ca="1" si="124"/>
        <v>18</v>
      </c>
      <c r="BW56">
        <f t="shared" ca="1" si="124"/>
        <v>18</v>
      </c>
      <c r="BX56">
        <f t="shared" ca="1" si="124"/>
        <v>16</v>
      </c>
      <c r="BY56">
        <f t="shared" ca="1" si="124"/>
        <v>19</v>
      </c>
      <c r="BZ56">
        <f t="shared" ca="1" si="124"/>
        <v>19</v>
      </c>
      <c r="CA56">
        <f t="shared" ca="1" si="124"/>
        <v>19</v>
      </c>
      <c r="CB56">
        <f t="shared" ca="1" si="124"/>
        <v>20</v>
      </c>
      <c r="CC56">
        <f t="shared" ref="CC56:CE56" ca="1" si="125">MIN(RANDBETWEEN(0,CC53),ROUNDUP(CC53*2/$C$52,0))</f>
        <v>20</v>
      </c>
      <c r="CD56">
        <f t="shared" ca="1" si="125"/>
        <v>20</v>
      </c>
      <c r="CE56">
        <f t="shared" ca="1" si="125"/>
        <v>20</v>
      </c>
    </row>
    <row r="57" spans="1:83" x14ac:dyDescent="0.25">
      <c r="A57" s="3">
        <f ca="1">VLOOKUP(SMALL(B55:B62,3),B55:C62,2,0)</f>
        <v>1</v>
      </c>
      <c r="B57" s="4">
        <f t="shared" ca="1" si="122"/>
        <v>49520</v>
      </c>
      <c r="C57" s="5">
        <v>3</v>
      </c>
      <c r="D57">
        <f ca="1">IFERROR(MIN(RANDBETWEEN(0,D53-D56),ROUNDUP(D53*2/$C$52,0)),0)</f>
        <v>0</v>
      </c>
      <c r="E57">
        <f t="shared" ref="E57:AL57" ca="1" si="126">IFERROR(MIN(RANDBETWEEN(0,E53-E56),ROUNDUP(E53*2/$C$52,0)),0)</f>
        <v>0</v>
      </c>
      <c r="F57">
        <f t="shared" ca="1" si="126"/>
        <v>1</v>
      </c>
      <c r="G57">
        <f t="shared" ca="1" si="126"/>
        <v>1</v>
      </c>
      <c r="H57">
        <f t="shared" ca="1" si="126"/>
        <v>0</v>
      </c>
      <c r="I57">
        <f t="shared" ca="1" si="126"/>
        <v>2</v>
      </c>
      <c r="J57">
        <f t="shared" ca="1" si="126"/>
        <v>2</v>
      </c>
      <c r="K57">
        <f t="shared" ca="1" si="126"/>
        <v>0</v>
      </c>
      <c r="L57">
        <f t="shared" ca="1" si="126"/>
        <v>2</v>
      </c>
      <c r="M57">
        <f t="shared" ca="1" si="126"/>
        <v>3</v>
      </c>
      <c r="N57">
        <f t="shared" ca="1" si="126"/>
        <v>1</v>
      </c>
      <c r="O57">
        <f t="shared" ca="1" si="126"/>
        <v>3</v>
      </c>
      <c r="P57">
        <f t="shared" ca="1" si="126"/>
        <v>3</v>
      </c>
      <c r="Q57">
        <f t="shared" ca="1" si="126"/>
        <v>0</v>
      </c>
      <c r="R57">
        <f t="shared" ca="1" si="126"/>
        <v>4</v>
      </c>
      <c r="S57">
        <f t="shared" ca="1" si="126"/>
        <v>2</v>
      </c>
      <c r="T57">
        <f t="shared" ca="1" si="126"/>
        <v>5</v>
      </c>
      <c r="U57">
        <f t="shared" ca="1" si="126"/>
        <v>5</v>
      </c>
      <c r="V57">
        <f t="shared" ca="1" si="126"/>
        <v>5</v>
      </c>
      <c r="W57">
        <f t="shared" ca="1" si="126"/>
        <v>5</v>
      </c>
      <c r="X57">
        <f t="shared" ca="1" si="126"/>
        <v>5</v>
      </c>
      <c r="Y57">
        <f t="shared" ca="1" si="126"/>
        <v>6</v>
      </c>
      <c r="Z57">
        <f t="shared" ca="1" si="126"/>
        <v>6</v>
      </c>
      <c r="AA57">
        <f t="shared" ca="1" si="126"/>
        <v>0</v>
      </c>
      <c r="AB57">
        <f t="shared" ca="1" si="126"/>
        <v>5</v>
      </c>
      <c r="AC57">
        <f t="shared" ca="1" si="126"/>
        <v>7</v>
      </c>
      <c r="AD57">
        <f t="shared" ca="1" si="126"/>
        <v>7</v>
      </c>
      <c r="AE57">
        <f t="shared" ca="1" si="126"/>
        <v>7</v>
      </c>
      <c r="AF57">
        <f t="shared" ca="1" si="126"/>
        <v>8</v>
      </c>
      <c r="AG57">
        <f t="shared" ca="1" si="126"/>
        <v>8</v>
      </c>
      <c r="AH57">
        <f t="shared" ca="1" si="126"/>
        <v>8</v>
      </c>
      <c r="AI57">
        <f t="shared" ca="1" si="126"/>
        <v>8</v>
      </c>
      <c r="AJ57">
        <f t="shared" ca="1" si="126"/>
        <v>2</v>
      </c>
      <c r="AK57">
        <f t="shared" ca="1" si="126"/>
        <v>9</v>
      </c>
      <c r="AL57">
        <f t="shared" ca="1" si="126"/>
        <v>2</v>
      </c>
      <c r="AM57">
        <f t="shared" ref="AM57:CB57" ca="1" si="127">IFERROR(MIN(RANDBETWEEN(0,AM53-AM56),ROUNDUP(AM53*2/$C$52,0)),0)</f>
        <v>9</v>
      </c>
      <c r="AN57">
        <f t="shared" ca="1" si="127"/>
        <v>6</v>
      </c>
      <c r="AO57">
        <f t="shared" ca="1" si="127"/>
        <v>10</v>
      </c>
      <c r="AP57">
        <f t="shared" ca="1" si="127"/>
        <v>9</v>
      </c>
      <c r="AQ57">
        <f t="shared" ca="1" si="127"/>
        <v>10</v>
      </c>
      <c r="AR57">
        <f t="shared" ca="1" si="127"/>
        <v>11</v>
      </c>
      <c r="AS57">
        <f t="shared" ca="1" si="127"/>
        <v>11</v>
      </c>
      <c r="AT57">
        <f t="shared" ca="1" si="127"/>
        <v>11</v>
      </c>
      <c r="AU57">
        <f t="shared" ca="1" si="127"/>
        <v>11</v>
      </c>
      <c r="AV57">
        <f t="shared" ca="1" si="127"/>
        <v>6</v>
      </c>
      <c r="AW57">
        <f t="shared" ca="1" si="127"/>
        <v>12</v>
      </c>
      <c r="AX57">
        <f t="shared" ca="1" si="127"/>
        <v>12</v>
      </c>
      <c r="AY57">
        <f t="shared" ca="1" si="127"/>
        <v>12</v>
      </c>
      <c r="AZ57">
        <f t="shared" ca="1" si="127"/>
        <v>13</v>
      </c>
      <c r="BA57">
        <f t="shared" ca="1" si="127"/>
        <v>13</v>
      </c>
      <c r="BB57">
        <f t="shared" ca="1" si="127"/>
        <v>13</v>
      </c>
      <c r="BC57">
        <f t="shared" ca="1" si="127"/>
        <v>3</v>
      </c>
      <c r="BD57">
        <f t="shared" ca="1" si="127"/>
        <v>14</v>
      </c>
      <c r="BE57">
        <f t="shared" ca="1" si="127"/>
        <v>14</v>
      </c>
      <c r="BF57">
        <f t="shared" ca="1" si="127"/>
        <v>14</v>
      </c>
      <c r="BG57">
        <f t="shared" ca="1" si="127"/>
        <v>14</v>
      </c>
      <c r="BH57">
        <f t="shared" ca="1" si="127"/>
        <v>15</v>
      </c>
      <c r="BI57">
        <f t="shared" ca="1" si="127"/>
        <v>15</v>
      </c>
      <c r="BJ57">
        <f t="shared" ca="1" si="127"/>
        <v>15</v>
      </c>
      <c r="BK57">
        <f t="shared" ca="1" si="127"/>
        <v>6</v>
      </c>
      <c r="BL57">
        <f t="shared" ca="1" si="127"/>
        <v>16</v>
      </c>
      <c r="BM57">
        <f t="shared" ca="1" si="127"/>
        <v>16</v>
      </c>
      <c r="BN57">
        <f t="shared" ca="1" si="127"/>
        <v>12</v>
      </c>
      <c r="BO57">
        <f t="shared" ca="1" si="127"/>
        <v>16</v>
      </c>
      <c r="BP57">
        <f t="shared" ca="1" si="127"/>
        <v>17</v>
      </c>
      <c r="BQ57">
        <f t="shared" ca="1" si="127"/>
        <v>17</v>
      </c>
      <c r="BR57">
        <f t="shared" ca="1" si="127"/>
        <v>10</v>
      </c>
      <c r="BS57">
        <f t="shared" ca="1" si="127"/>
        <v>10</v>
      </c>
      <c r="BT57">
        <f t="shared" ca="1" si="127"/>
        <v>18</v>
      </c>
      <c r="BU57">
        <f t="shared" ca="1" si="127"/>
        <v>18</v>
      </c>
      <c r="BV57">
        <f t="shared" ca="1" si="127"/>
        <v>18</v>
      </c>
      <c r="BW57">
        <f t="shared" ca="1" si="127"/>
        <v>13</v>
      </c>
      <c r="BX57">
        <f t="shared" ca="1" si="127"/>
        <v>2</v>
      </c>
      <c r="BY57">
        <f t="shared" ca="1" si="127"/>
        <v>14</v>
      </c>
      <c r="BZ57">
        <f t="shared" ca="1" si="127"/>
        <v>19</v>
      </c>
      <c r="CA57">
        <f t="shared" ca="1" si="127"/>
        <v>19</v>
      </c>
      <c r="CB57">
        <f t="shared" ca="1" si="127"/>
        <v>20</v>
      </c>
      <c r="CC57">
        <f t="shared" ref="CC57:CE57" ca="1" si="128">IFERROR(MIN(RANDBETWEEN(0,CC53-CC56),ROUNDUP(CC53*2/$C$52,0)),0)</f>
        <v>1</v>
      </c>
      <c r="CD57">
        <f t="shared" ca="1" si="128"/>
        <v>8</v>
      </c>
      <c r="CE57">
        <f t="shared" ca="1" si="128"/>
        <v>20</v>
      </c>
    </row>
    <row r="58" spans="1:83" x14ac:dyDescent="0.25">
      <c r="A58" s="3">
        <f ca="1">VLOOKUP(SMALL(B55:B62,4),B55:C62,2,0)</f>
        <v>3</v>
      </c>
      <c r="B58" s="4">
        <f t="shared" ca="1" si="122"/>
        <v>89413</v>
      </c>
      <c r="C58" s="5">
        <v>4</v>
      </c>
      <c r="D58">
        <f ca="1">IFERROR(MIN(RANDBETWEEN(0,D53-SUM(D56:D57)),ROUNDUP(D53*2/$C$52,0)),0)</f>
        <v>0</v>
      </c>
      <c r="E58">
        <f t="shared" ref="E58:AL58" ca="1" si="129">IFERROR(MIN(RANDBETWEEN(0,E53-SUM(E56:E57)),ROUNDUP(E53*2/$C$52,0)),0)</f>
        <v>0</v>
      </c>
      <c r="F58">
        <f t="shared" ca="1" si="129"/>
        <v>1</v>
      </c>
      <c r="G58">
        <f t="shared" ca="1" si="129"/>
        <v>1</v>
      </c>
      <c r="H58">
        <f t="shared" ca="1" si="129"/>
        <v>1</v>
      </c>
      <c r="I58">
        <f t="shared" ca="1" si="129"/>
        <v>0</v>
      </c>
      <c r="J58">
        <f t="shared" ca="1" si="129"/>
        <v>2</v>
      </c>
      <c r="K58">
        <f t="shared" ca="1" si="129"/>
        <v>2</v>
      </c>
      <c r="L58">
        <f t="shared" ca="1" si="129"/>
        <v>3</v>
      </c>
      <c r="M58">
        <f t="shared" ca="1" si="129"/>
        <v>2</v>
      </c>
      <c r="N58">
        <f t="shared" ca="1" si="129"/>
        <v>3</v>
      </c>
      <c r="O58">
        <f t="shared" ca="1" si="129"/>
        <v>0</v>
      </c>
      <c r="P58">
        <f t="shared" ca="1" si="129"/>
        <v>1</v>
      </c>
      <c r="Q58">
        <f t="shared" ca="1" si="129"/>
        <v>4</v>
      </c>
      <c r="R58">
        <f t="shared" ca="1" si="129"/>
        <v>4</v>
      </c>
      <c r="S58">
        <f t="shared" ca="1" si="129"/>
        <v>4</v>
      </c>
      <c r="T58">
        <f t="shared" ca="1" si="129"/>
        <v>2</v>
      </c>
      <c r="U58">
        <f t="shared" ca="1" si="129"/>
        <v>1</v>
      </c>
      <c r="V58">
        <f t="shared" ca="1" si="129"/>
        <v>5</v>
      </c>
      <c r="W58">
        <f t="shared" ca="1" si="129"/>
        <v>3</v>
      </c>
      <c r="X58">
        <f t="shared" ca="1" si="129"/>
        <v>6</v>
      </c>
      <c r="Y58">
        <f t="shared" ca="1" si="129"/>
        <v>4</v>
      </c>
      <c r="Z58">
        <f t="shared" ca="1" si="129"/>
        <v>6</v>
      </c>
      <c r="AA58">
        <f t="shared" ca="1" si="129"/>
        <v>4</v>
      </c>
      <c r="AB58">
        <f t="shared" ca="1" si="129"/>
        <v>7</v>
      </c>
      <c r="AC58">
        <f t="shared" ca="1" si="129"/>
        <v>4</v>
      </c>
      <c r="AD58">
        <f t="shared" ca="1" si="129"/>
        <v>2</v>
      </c>
      <c r="AE58">
        <f t="shared" ca="1" si="129"/>
        <v>7</v>
      </c>
      <c r="AF58">
        <f t="shared" ca="1" si="129"/>
        <v>8</v>
      </c>
      <c r="AG58">
        <f t="shared" ca="1" si="129"/>
        <v>3</v>
      </c>
      <c r="AH58">
        <f t="shared" ca="1" si="129"/>
        <v>8</v>
      </c>
      <c r="AI58">
        <f t="shared" ca="1" si="129"/>
        <v>6</v>
      </c>
      <c r="AJ58">
        <f t="shared" ca="1" si="129"/>
        <v>9</v>
      </c>
      <c r="AK58">
        <f t="shared" ca="1" si="129"/>
        <v>8</v>
      </c>
      <c r="AL58">
        <f t="shared" ca="1" si="129"/>
        <v>9</v>
      </c>
      <c r="AM58">
        <f t="shared" ref="AM58:CB58" ca="1" si="130">IFERROR(MIN(RANDBETWEEN(0,AM53-SUM(AM56:AM57)),ROUNDUP(AM53*2/$C$52,0)),0)</f>
        <v>6</v>
      </c>
      <c r="AN58">
        <f t="shared" ca="1" si="130"/>
        <v>10</v>
      </c>
      <c r="AO58">
        <f t="shared" ca="1" si="130"/>
        <v>2</v>
      </c>
      <c r="AP58">
        <f t="shared" ca="1" si="130"/>
        <v>10</v>
      </c>
      <c r="AQ58">
        <f t="shared" ca="1" si="130"/>
        <v>1</v>
      </c>
      <c r="AR58">
        <f t="shared" ca="1" si="130"/>
        <v>11</v>
      </c>
      <c r="AS58">
        <f t="shared" ca="1" si="130"/>
        <v>8</v>
      </c>
      <c r="AT58">
        <f t="shared" ca="1" si="130"/>
        <v>11</v>
      </c>
      <c r="AU58">
        <f t="shared" ca="1" si="130"/>
        <v>11</v>
      </c>
      <c r="AV58">
        <f t="shared" ca="1" si="130"/>
        <v>12</v>
      </c>
      <c r="AW58">
        <f t="shared" ca="1" si="130"/>
        <v>4</v>
      </c>
      <c r="AX58">
        <f t="shared" ca="1" si="130"/>
        <v>2</v>
      </c>
      <c r="AY58">
        <f t="shared" ca="1" si="130"/>
        <v>2</v>
      </c>
      <c r="AZ58">
        <f t="shared" ca="1" si="130"/>
        <v>12</v>
      </c>
      <c r="BA58">
        <f t="shared" ca="1" si="130"/>
        <v>13</v>
      </c>
      <c r="BB58">
        <f t="shared" ca="1" si="130"/>
        <v>6</v>
      </c>
      <c r="BC58">
        <f t="shared" ca="1" si="130"/>
        <v>13</v>
      </c>
      <c r="BD58">
        <f t="shared" ca="1" si="130"/>
        <v>11</v>
      </c>
      <c r="BE58">
        <f t="shared" ca="1" si="130"/>
        <v>14</v>
      </c>
      <c r="BF58">
        <f t="shared" ca="1" si="130"/>
        <v>14</v>
      </c>
      <c r="BG58">
        <f t="shared" ca="1" si="130"/>
        <v>13</v>
      </c>
      <c r="BH58">
        <f t="shared" ca="1" si="130"/>
        <v>15</v>
      </c>
      <c r="BI58">
        <f t="shared" ca="1" si="130"/>
        <v>13</v>
      </c>
      <c r="BJ58">
        <f t="shared" ca="1" si="130"/>
        <v>8</v>
      </c>
      <c r="BK58">
        <f t="shared" ca="1" si="130"/>
        <v>13</v>
      </c>
      <c r="BL58">
        <f t="shared" ca="1" si="130"/>
        <v>16</v>
      </c>
      <c r="BM58">
        <f t="shared" ca="1" si="130"/>
        <v>7</v>
      </c>
      <c r="BN58">
        <f t="shared" ca="1" si="130"/>
        <v>16</v>
      </c>
      <c r="BO58">
        <f t="shared" ca="1" si="130"/>
        <v>15</v>
      </c>
      <c r="BP58">
        <f t="shared" ca="1" si="130"/>
        <v>11</v>
      </c>
      <c r="BQ58">
        <f t="shared" ca="1" si="130"/>
        <v>17</v>
      </c>
      <c r="BR58">
        <f t="shared" ca="1" si="130"/>
        <v>17</v>
      </c>
      <c r="BS58">
        <f t="shared" ca="1" si="130"/>
        <v>8</v>
      </c>
      <c r="BT58">
        <f t="shared" ca="1" si="130"/>
        <v>14</v>
      </c>
      <c r="BU58">
        <f t="shared" ca="1" si="130"/>
        <v>18</v>
      </c>
      <c r="BV58">
        <f t="shared" ca="1" si="130"/>
        <v>2</v>
      </c>
      <c r="BW58">
        <f t="shared" ca="1" si="130"/>
        <v>5</v>
      </c>
      <c r="BX58">
        <f t="shared" ca="1" si="130"/>
        <v>19</v>
      </c>
      <c r="BY58">
        <f t="shared" ca="1" si="130"/>
        <v>19</v>
      </c>
      <c r="BZ58">
        <f t="shared" ca="1" si="130"/>
        <v>19</v>
      </c>
      <c r="CA58">
        <f t="shared" ca="1" si="130"/>
        <v>2</v>
      </c>
      <c r="CB58">
        <f t="shared" ca="1" si="130"/>
        <v>3</v>
      </c>
      <c r="CC58">
        <f t="shared" ref="CC58:CE58" ca="1" si="131">IFERROR(MIN(RANDBETWEEN(0,CC53-SUM(CC56:CC57)),ROUNDUP(CC53*2/$C$52,0)),0)</f>
        <v>14</v>
      </c>
      <c r="CD58">
        <f t="shared" ca="1" si="131"/>
        <v>7</v>
      </c>
      <c r="CE58">
        <f t="shared" ca="1" si="131"/>
        <v>19</v>
      </c>
    </row>
    <row r="59" spans="1:83" x14ac:dyDescent="0.25">
      <c r="A59" s="3">
        <f ca="1">VLOOKUP(SMALL(B55:B62,5),B55:C62,2,0)</f>
        <v>7</v>
      </c>
      <c r="B59" s="4">
        <f t="shared" ca="1" si="122"/>
        <v>90507</v>
      </c>
      <c r="C59" s="5">
        <v>5</v>
      </c>
      <c r="D59">
        <f ca="1">IFERROR(MIN(RANDBETWEEN(0,D53-SUM(D56:D58)),ROUNDUP(D53*2/$C$52,0)),0)</f>
        <v>0</v>
      </c>
      <c r="E59">
        <f t="shared" ref="E59:AL59" ca="1" si="132">IFERROR(MIN(RANDBETWEEN(0,E53-SUM(E56:E58)),ROUNDUP(E53*2/$C$52,0)),0)</f>
        <v>1</v>
      </c>
      <c r="F59">
        <f t="shared" ca="1" si="132"/>
        <v>0</v>
      </c>
      <c r="G59">
        <f t="shared" ca="1" si="132"/>
        <v>0</v>
      </c>
      <c r="H59">
        <f t="shared" ca="1" si="132"/>
        <v>2</v>
      </c>
      <c r="I59">
        <f t="shared" ca="1" si="132"/>
        <v>0</v>
      </c>
      <c r="J59">
        <f t="shared" ca="1" si="132"/>
        <v>0</v>
      </c>
      <c r="K59">
        <f t="shared" ca="1" si="132"/>
        <v>2</v>
      </c>
      <c r="L59">
        <f t="shared" ca="1" si="132"/>
        <v>1</v>
      </c>
      <c r="M59">
        <f t="shared" ca="1" si="132"/>
        <v>2</v>
      </c>
      <c r="N59">
        <f t="shared" ca="1" si="132"/>
        <v>0</v>
      </c>
      <c r="O59">
        <f t="shared" ca="1" si="132"/>
        <v>3</v>
      </c>
      <c r="P59">
        <f t="shared" ca="1" si="132"/>
        <v>4</v>
      </c>
      <c r="Q59">
        <f t="shared" ca="1" si="132"/>
        <v>0</v>
      </c>
      <c r="R59">
        <f t="shared" ca="1" si="132"/>
        <v>2</v>
      </c>
      <c r="S59">
        <f t="shared" ca="1" si="132"/>
        <v>1</v>
      </c>
      <c r="T59">
        <f t="shared" ca="1" si="132"/>
        <v>2</v>
      </c>
      <c r="U59">
        <f t="shared" ca="1" si="132"/>
        <v>5</v>
      </c>
      <c r="V59">
        <f t="shared" ca="1" si="132"/>
        <v>3</v>
      </c>
      <c r="W59">
        <f t="shared" ca="1" si="132"/>
        <v>3</v>
      </c>
      <c r="X59">
        <f t="shared" ca="1" si="132"/>
        <v>0</v>
      </c>
      <c r="Y59">
        <f t="shared" ca="1" si="132"/>
        <v>3</v>
      </c>
      <c r="Z59">
        <f t="shared" ca="1" si="132"/>
        <v>0</v>
      </c>
      <c r="AA59">
        <f t="shared" ca="1" si="132"/>
        <v>6</v>
      </c>
      <c r="AB59">
        <f t="shared" ca="1" si="132"/>
        <v>7</v>
      </c>
      <c r="AC59">
        <f t="shared" ca="1" si="132"/>
        <v>7</v>
      </c>
      <c r="AD59">
        <f t="shared" ca="1" si="132"/>
        <v>4</v>
      </c>
      <c r="AE59">
        <f t="shared" ca="1" si="132"/>
        <v>0</v>
      </c>
      <c r="AF59">
        <f t="shared" ca="1" si="132"/>
        <v>0</v>
      </c>
      <c r="AG59">
        <f t="shared" ca="1" si="132"/>
        <v>8</v>
      </c>
      <c r="AH59">
        <f t="shared" ca="1" si="132"/>
        <v>3</v>
      </c>
      <c r="AI59">
        <f t="shared" ca="1" si="132"/>
        <v>5</v>
      </c>
      <c r="AJ59">
        <f t="shared" ca="1" si="132"/>
        <v>3</v>
      </c>
      <c r="AK59">
        <f t="shared" ca="1" si="132"/>
        <v>8</v>
      </c>
      <c r="AL59">
        <f t="shared" ca="1" si="132"/>
        <v>4</v>
      </c>
      <c r="AM59">
        <f t="shared" ref="AM59:CB59" ca="1" si="133">IFERROR(MIN(RANDBETWEEN(0,AM53-SUM(AM56:AM58)),ROUNDUP(AM53*2/$C$52,0)),0)</f>
        <v>9</v>
      </c>
      <c r="AN59">
        <f t="shared" ca="1" si="133"/>
        <v>4</v>
      </c>
      <c r="AO59">
        <f t="shared" ca="1" si="133"/>
        <v>6</v>
      </c>
      <c r="AP59">
        <f t="shared" ca="1" si="133"/>
        <v>9</v>
      </c>
      <c r="AQ59">
        <f t="shared" ca="1" si="133"/>
        <v>10</v>
      </c>
      <c r="AR59">
        <f t="shared" ca="1" si="133"/>
        <v>11</v>
      </c>
      <c r="AS59">
        <f t="shared" ca="1" si="133"/>
        <v>1</v>
      </c>
      <c r="AT59">
        <f t="shared" ca="1" si="133"/>
        <v>1</v>
      </c>
      <c r="AU59">
        <f t="shared" ca="1" si="133"/>
        <v>11</v>
      </c>
      <c r="AV59">
        <f t="shared" ca="1" si="133"/>
        <v>8</v>
      </c>
      <c r="AW59">
        <f t="shared" ca="1" si="133"/>
        <v>12</v>
      </c>
      <c r="AX59">
        <f t="shared" ca="1" si="133"/>
        <v>12</v>
      </c>
      <c r="AY59">
        <f t="shared" ca="1" si="133"/>
        <v>6</v>
      </c>
      <c r="AZ59">
        <f t="shared" ca="1" si="133"/>
        <v>10</v>
      </c>
      <c r="BA59">
        <f t="shared" ca="1" si="133"/>
        <v>13</v>
      </c>
      <c r="BB59">
        <f t="shared" ca="1" si="133"/>
        <v>3</v>
      </c>
      <c r="BC59">
        <f t="shared" ca="1" si="133"/>
        <v>13</v>
      </c>
      <c r="BD59">
        <f t="shared" ca="1" si="133"/>
        <v>0</v>
      </c>
      <c r="BE59">
        <f t="shared" ca="1" si="133"/>
        <v>4</v>
      </c>
      <c r="BF59">
        <f t="shared" ca="1" si="133"/>
        <v>8</v>
      </c>
      <c r="BG59">
        <f t="shared" ca="1" si="133"/>
        <v>4</v>
      </c>
      <c r="BH59">
        <f t="shared" ca="1" si="133"/>
        <v>9</v>
      </c>
      <c r="BI59">
        <f t="shared" ca="1" si="133"/>
        <v>15</v>
      </c>
      <c r="BJ59">
        <f t="shared" ca="1" si="133"/>
        <v>7</v>
      </c>
      <c r="BK59">
        <f t="shared" ca="1" si="133"/>
        <v>10</v>
      </c>
      <c r="BL59">
        <f t="shared" ca="1" si="133"/>
        <v>7</v>
      </c>
      <c r="BM59">
        <f t="shared" ca="1" si="133"/>
        <v>16</v>
      </c>
      <c r="BN59">
        <f t="shared" ca="1" si="133"/>
        <v>16</v>
      </c>
      <c r="BO59">
        <f t="shared" ca="1" si="133"/>
        <v>7</v>
      </c>
      <c r="BP59">
        <f t="shared" ca="1" si="133"/>
        <v>1</v>
      </c>
      <c r="BQ59">
        <f t="shared" ca="1" si="133"/>
        <v>0</v>
      </c>
      <c r="BR59">
        <f t="shared" ca="1" si="133"/>
        <v>17</v>
      </c>
      <c r="BS59">
        <f t="shared" ca="1" si="133"/>
        <v>10</v>
      </c>
      <c r="BT59">
        <f t="shared" ca="1" si="133"/>
        <v>16</v>
      </c>
      <c r="BU59">
        <f t="shared" ca="1" si="133"/>
        <v>3</v>
      </c>
      <c r="BV59">
        <f t="shared" ca="1" si="133"/>
        <v>18</v>
      </c>
      <c r="BW59">
        <f t="shared" ca="1" si="133"/>
        <v>18</v>
      </c>
      <c r="BX59">
        <f t="shared" ca="1" si="133"/>
        <v>19</v>
      </c>
      <c r="BY59">
        <f t="shared" ca="1" si="133"/>
        <v>18</v>
      </c>
      <c r="BZ59">
        <f t="shared" ca="1" si="133"/>
        <v>10</v>
      </c>
      <c r="CA59">
        <f t="shared" ca="1" si="133"/>
        <v>5</v>
      </c>
      <c r="CB59">
        <f t="shared" ca="1" si="133"/>
        <v>20</v>
      </c>
      <c r="CC59">
        <f t="shared" ref="CC59:CE59" ca="1" si="134">IFERROR(MIN(RANDBETWEEN(0,CC53-SUM(CC56:CC58)),ROUNDUP(CC53*2/$C$52,0)),0)</f>
        <v>20</v>
      </c>
      <c r="CD59">
        <f t="shared" ca="1" si="134"/>
        <v>15</v>
      </c>
      <c r="CE59">
        <f t="shared" ca="1" si="134"/>
        <v>20</v>
      </c>
    </row>
    <row r="60" spans="1:83" x14ac:dyDescent="0.25">
      <c r="A60" s="3">
        <f ca="1">VLOOKUP(SMALL(B55:B62,6),B55:C62,2,0)</f>
        <v>6</v>
      </c>
      <c r="B60" s="4">
        <f t="shared" ca="1" si="122"/>
        <v>85435</v>
      </c>
      <c r="C60" s="5">
        <v>6</v>
      </c>
      <c r="D60">
        <f ca="1">IFERROR(MIN(RANDBETWEEN(0,D53-SUM(D56:D59)),ROUNDUP(D53*2/$C$52,0)),0)</f>
        <v>0</v>
      </c>
      <c r="E60">
        <f t="shared" ref="E60:AL60" ca="1" si="135">IFERROR(MIN(RANDBETWEEN(0,E53-SUM(E56:E59)),ROUNDUP(E53*2/$C$52,0)),0)</f>
        <v>0</v>
      </c>
      <c r="F60">
        <f t="shared" ca="1" si="135"/>
        <v>0</v>
      </c>
      <c r="G60">
        <f t="shared" ca="1" si="135"/>
        <v>0</v>
      </c>
      <c r="H60">
        <f t="shared" ca="1" si="135"/>
        <v>0</v>
      </c>
      <c r="I60">
        <f t="shared" ca="1" si="135"/>
        <v>2</v>
      </c>
      <c r="J60">
        <f t="shared" ca="1" si="135"/>
        <v>1</v>
      </c>
      <c r="K60">
        <f t="shared" ca="1" si="135"/>
        <v>0</v>
      </c>
      <c r="L60">
        <f t="shared" ca="1" si="135"/>
        <v>1</v>
      </c>
      <c r="M60">
        <f t="shared" ca="1" si="135"/>
        <v>1</v>
      </c>
      <c r="N60">
        <f t="shared" ca="1" si="135"/>
        <v>2</v>
      </c>
      <c r="O60">
        <f t="shared" ca="1" si="135"/>
        <v>2</v>
      </c>
      <c r="P60">
        <f t="shared" ca="1" si="135"/>
        <v>0</v>
      </c>
      <c r="Q60">
        <f t="shared" ca="1" si="135"/>
        <v>4</v>
      </c>
      <c r="R60">
        <f t="shared" ca="1" si="135"/>
        <v>1</v>
      </c>
      <c r="S60">
        <f t="shared" ca="1" si="135"/>
        <v>4</v>
      </c>
      <c r="T60">
        <f t="shared" ca="1" si="135"/>
        <v>3</v>
      </c>
      <c r="U60">
        <f t="shared" ca="1" si="135"/>
        <v>2</v>
      </c>
      <c r="V60">
        <f t="shared" ca="1" si="135"/>
        <v>0</v>
      </c>
      <c r="W60">
        <f t="shared" ca="1" si="135"/>
        <v>4</v>
      </c>
      <c r="X60">
        <f t="shared" ca="1" si="135"/>
        <v>5</v>
      </c>
      <c r="Y60">
        <f t="shared" ca="1" si="135"/>
        <v>3</v>
      </c>
      <c r="Z60">
        <f t="shared" ca="1" si="135"/>
        <v>3</v>
      </c>
      <c r="AA60">
        <f t="shared" ca="1" si="135"/>
        <v>3</v>
      </c>
      <c r="AB60">
        <f t="shared" ca="1" si="135"/>
        <v>0</v>
      </c>
      <c r="AC60">
        <f t="shared" ca="1" si="135"/>
        <v>0</v>
      </c>
      <c r="AD60">
        <f t="shared" ca="1" si="135"/>
        <v>4</v>
      </c>
      <c r="AE60">
        <f t="shared" ca="1" si="135"/>
        <v>6</v>
      </c>
      <c r="AF60">
        <f t="shared" ca="1" si="135"/>
        <v>5</v>
      </c>
      <c r="AG60">
        <f t="shared" ca="1" si="135"/>
        <v>3</v>
      </c>
      <c r="AH60">
        <f t="shared" ca="1" si="135"/>
        <v>0</v>
      </c>
      <c r="AI60">
        <f t="shared" ca="1" si="135"/>
        <v>0</v>
      </c>
      <c r="AJ60">
        <f t="shared" ca="1" si="135"/>
        <v>1</v>
      </c>
      <c r="AK60">
        <f t="shared" ca="1" si="135"/>
        <v>0</v>
      </c>
      <c r="AL60">
        <f t="shared" ca="1" si="135"/>
        <v>3</v>
      </c>
      <c r="AM60">
        <f t="shared" ref="AM60:CB60" ca="1" si="136">IFERROR(MIN(RANDBETWEEN(0,AM53-SUM(AM56:AM59)),ROUNDUP(AM53*2/$C$52,0)),0)</f>
        <v>3</v>
      </c>
      <c r="AN60">
        <f t="shared" ca="1" si="136"/>
        <v>6</v>
      </c>
      <c r="AO60">
        <f t="shared" ca="1" si="136"/>
        <v>8</v>
      </c>
      <c r="AP60">
        <f t="shared" ca="1" si="136"/>
        <v>1</v>
      </c>
      <c r="AQ60">
        <f t="shared" ca="1" si="136"/>
        <v>10</v>
      </c>
      <c r="AR60">
        <f t="shared" ca="1" si="136"/>
        <v>4</v>
      </c>
      <c r="AS60">
        <f t="shared" ca="1" si="136"/>
        <v>6</v>
      </c>
      <c r="AT60">
        <f t="shared" ca="1" si="136"/>
        <v>11</v>
      </c>
      <c r="AU60">
        <f t="shared" ca="1" si="136"/>
        <v>2</v>
      </c>
      <c r="AV60">
        <f t="shared" ca="1" si="136"/>
        <v>1</v>
      </c>
      <c r="AW60">
        <f t="shared" ca="1" si="136"/>
        <v>6</v>
      </c>
      <c r="AX60">
        <f t="shared" ca="1" si="136"/>
        <v>5</v>
      </c>
      <c r="AY60">
        <f t="shared" ca="1" si="136"/>
        <v>1</v>
      </c>
      <c r="AZ60">
        <f t="shared" ca="1" si="136"/>
        <v>1</v>
      </c>
      <c r="BA60">
        <f t="shared" ca="1" si="136"/>
        <v>0</v>
      </c>
      <c r="BB60">
        <f t="shared" ca="1" si="136"/>
        <v>9</v>
      </c>
      <c r="BC60">
        <f t="shared" ca="1" si="136"/>
        <v>2</v>
      </c>
      <c r="BD60">
        <f t="shared" ca="1" si="136"/>
        <v>13</v>
      </c>
      <c r="BE60">
        <f t="shared" ca="1" si="136"/>
        <v>6</v>
      </c>
      <c r="BF60">
        <f t="shared" ca="1" si="136"/>
        <v>1</v>
      </c>
      <c r="BG60">
        <f t="shared" ca="1" si="136"/>
        <v>3</v>
      </c>
      <c r="BH60">
        <f t="shared" ca="1" si="136"/>
        <v>0</v>
      </c>
      <c r="BI60">
        <f t="shared" ca="1" si="136"/>
        <v>2</v>
      </c>
      <c r="BJ60">
        <f t="shared" ca="1" si="136"/>
        <v>7</v>
      </c>
      <c r="BK60">
        <f t="shared" ca="1" si="136"/>
        <v>15</v>
      </c>
      <c r="BL60">
        <f t="shared" ca="1" si="136"/>
        <v>3</v>
      </c>
      <c r="BM60">
        <f t="shared" ca="1" si="136"/>
        <v>4</v>
      </c>
      <c r="BN60">
        <f t="shared" ca="1" si="136"/>
        <v>3</v>
      </c>
      <c r="BO60">
        <f t="shared" ca="1" si="136"/>
        <v>5</v>
      </c>
      <c r="BP60">
        <f t="shared" ca="1" si="136"/>
        <v>9</v>
      </c>
      <c r="BQ60">
        <f t="shared" ca="1" si="136"/>
        <v>13</v>
      </c>
      <c r="BR60">
        <f t="shared" ca="1" si="136"/>
        <v>7</v>
      </c>
      <c r="BS60">
        <f t="shared" ca="1" si="136"/>
        <v>6</v>
      </c>
      <c r="BT60">
        <f t="shared" ca="1" si="136"/>
        <v>8</v>
      </c>
      <c r="BU60">
        <f t="shared" ca="1" si="136"/>
        <v>5</v>
      </c>
      <c r="BV60">
        <f t="shared" ca="1" si="136"/>
        <v>14</v>
      </c>
      <c r="BW60">
        <f t="shared" ca="1" si="136"/>
        <v>10</v>
      </c>
      <c r="BX60">
        <f t="shared" ca="1" si="136"/>
        <v>7</v>
      </c>
      <c r="BY60">
        <f t="shared" ca="1" si="136"/>
        <v>3</v>
      </c>
      <c r="BZ60">
        <f t="shared" ca="1" si="136"/>
        <v>7</v>
      </c>
      <c r="CA60">
        <f t="shared" ca="1" si="136"/>
        <v>7</v>
      </c>
      <c r="CB60">
        <f t="shared" ca="1" si="136"/>
        <v>14</v>
      </c>
      <c r="CC60">
        <f t="shared" ref="CC60:CE60" ca="1" si="137">IFERROR(MIN(RANDBETWEEN(0,CC53-SUM(CC56:CC59)),ROUNDUP(CC53*2/$C$52,0)),0)</f>
        <v>14</v>
      </c>
      <c r="CD60">
        <f t="shared" ca="1" si="137"/>
        <v>20</v>
      </c>
      <c r="CE60">
        <f t="shared" ca="1" si="137"/>
        <v>1</v>
      </c>
    </row>
    <row r="61" spans="1:83" x14ac:dyDescent="0.25">
      <c r="A61" s="3">
        <f ca="1">VLOOKUP(SMALL(B55:B62,7),B55:C62,2,0)</f>
        <v>4</v>
      </c>
      <c r="B61" s="4">
        <f t="shared" ca="1" si="122"/>
        <v>63407</v>
      </c>
      <c r="C61" s="5">
        <v>7</v>
      </c>
      <c r="D61">
        <f ca="1">IFERROR(MIN(RANDBETWEEN(0,D53-SUM(D56:D60)),ROUNDUP(D53*2/$C$52,0)),0)</f>
        <v>0</v>
      </c>
      <c r="E61">
        <f t="shared" ref="E61:AL61" ca="1" si="138">IFERROR(MIN(RANDBETWEEN(0,E53-SUM(E56:E60)),ROUNDUP(E53*2/$C$52,0)),0)</f>
        <v>0</v>
      </c>
      <c r="F61">
        <f t="shared" ca="1" si="138"/>
        <v>0</v>
      </c>
      <c r="G61">
        <f t="shared" ca="1" si="138"/>
        <v>1</v>
      </c>
      <c r="H61">
        <f t="shared" ca="1" si="138"/>
        <v>0</v>
      </c>
      <c r="I61">
        <f t="shared" ca="1" si="138"/>
        <v>0</v>
      </c>
      <c r="J61">
        <f t="shared" ca="1" si="138"/>
        <v>0</v>
      </c>
      <c r="K61">
        <f t="shared" ca="1" si="138"/>
        <v>0</v>
      </c>
      <c r="L61">
        <f t="shared" ca="1" si="138"/>
        <v>0</v>
      </c>
      <c r="M61">
        <f t="shared" ca="1" si="138"/>
        <v>0</v>
      </c>
      <c r="N61">
        <f t="shared" ca="1" si="138"/>
        <v>0</v>
      </c>
      <c r="O61">
        <f t="shared" ca="1" si="138"/>
        <v>1</v>
      </c>
      <c r="P61">
        <f t="shared" ca="1" si="138"/>
        <v>1</v>
      </c>
      <c r="Q61">
        <f t="shared" ca="1" si="138"/>
        <v>1</v>
      </c>
      <c r="R61">
        <f t="shared" ca="1" si="138"/>
        <v>0</v>
      </c>
      <c r="S61">
        <f t="shared" ca="1" si="138"/>
        <v>1</v>
      </c>
      <c r="T61">
        <f t="shared" ca="1" si="138"/>
        <v>0</v>
      </c>
      <c r="U61">
        <f t="shared" ca="1" si="138"/>
        <v>0</v>
      </c>
      <c r="V61">
        <f t="shared" ca="1" si="138"/>
        <v>0</v>
      </c>
      <c r="W61">
        <f t="shared" ca="1" si="138"/>
        <v>0</v>
      </c>
      <c r="X61">
        <f t="shared" ca="1" si="138"/>
        <v>3</v>
      </c>
      <c r="Y61">
        <f t="shared" ca="1" si="138"/>
        <v>0</v>
      </c>
      <c r="Z61">
        <f t="shared" ca="1" si="138"/>
        <v>0</v>
      </c>
      <c r="AA61">
        <f t="shared" ca="1" si="138"/>
        <v>4</v>
      </c>
      <c r="AB61">
        <f t="shared" ca="1" si="138"/>
        <v>2</v>
      </c>
      <c r="AC61">
        <f t="shared" ca="1" si="138"/>
        <v>0</v>
      </c>
      <c r="AD61">
        <f t="shared" ca="1" si="138"/>
        <v>0</v>
      </c>
      <c r="AE61">
        <f t="shared" ca="1" si="138"/>
        <v>0</v>
      </c>
      <c r="AF61">
        <f t="shared" ca="1" si="138"/>
        <v>0</v>
      </c>
      <c r="AG61">
        <f t="shared" ca="1" si="138"/>
        <v>0</v>
      </c>
      <c r="AH61">
        <f t="shared" ca="1" si="138"/>
        <v>4</v>
      </c>
      <c r="AI61">
        <f t="shared" ca="1" si="138"/>
        <v>5</v>
      </c>
      <c r="AJ61">
        <f t="shared" ca="1" si="138"/>
        <v>1</v>
      </c>
      <c r="AK61">
        <f t="shared" ca="1" si="138"/>
        <v>0</v>
      </c>
      <c r="AL61">
        <f t="shared" ca="1" si="138"/>
        <v>5</v>
      </c>
      <c r="AM61">
        <f t="shared" ref="AM61:CB61" ca="1" si="139">IFERROR(MIN(RANDBETWEEN(0,AM53-SUM(AM56:AM60)),ROUNDUP(AM53*2/$C$52,0)),0)</f>
        <v>2</v>
      </c>
      <c r="AN61">
        <f t="shared" ca="1" si="139"/>
        <v>0</v>
      </c>
      <c r="AO61">
        <f t="shared" ca="1" si="139"/>
        <v>1</v>
      </c>
      <c r="AP61">
        <f t="shared" ca="1" si="139"/>
        <v>0</v>
      </c>
      <c r="AQ61">
        <f t="shared" ca="1" si="139"/>
        <v>0</v>
      </c>
      <c r="AR61">
        <f t="shared" ca="1" si="139"/>
        <v>0</v>
      </c>
      <c r="AS61">
        <f t="shared" ca="1" si="139"/>
        <v>2</v>
      </c>
      <c r="AT61">
        <f t="shared" ca="1" si="139"/>
        <v>4</v>
      </c>
      <c r="AU61">
        <f t="shared" ca="1" si="139"/>
        <v>1</v>
      </c>
      <c r="AV61">
        <f t="shared" ca="1" si="139"/>
        <v>4</v>
      </c>
      <c r="AW61">
        <f t="shared" ca="1" si="139"/>
        <v>0</v>
      </c>
      <c r="AX61">
        <f t="shared" ca="1" si="139"/>
        <v>9</v>
      </c>
      <c r="AY61">
        <f t="shared" ca="1" si="139"/>
        <v>1</v>
      </c>
      <c r="AZ61">
        <f t="shared" ca="1" si="139"/>
        <v>0</v>
      </c>
      <c r="BA61">
        <f t="shared" ca="1" si="139"/>
        <v>0</v>
      </c>
      <c r="BB61">
        <f t="shared" ca="1" si="139"/>
        <v>5</v>
      </c>
      <c r="BC61">
        <f t="shared" ca="1" si="139"/>
        <v>0</v>
      </c>
      <c r="BD61">
        <f t="shared" ca="1" si="139"/>
        <v>0</v>
      </c>
      <c r="BE61">
        <f t="shared" ca="1" si="139"/>
        <v>0</v>
      </c>
      <c r="BF61">
        <f t="shared" ca="1" si="139"/>
        <v>0</v>
      </c>
      <c r="BG61">
        <f t="shared" ca="1" si="139"/>
        <v>1</v>
      </c>
      <c r="BH61">
        <f t="shared" ca="1" si="139"/>
        <v>3</v>
      </c>
      <c r="BI61">
        <f t="shared" ca="1" si="139"/>
        <v>8</v>
      </c>
      <c r="BJ61">
        <f t="shared" ca="1" si="139"/>
        <v>7</v>
      </c>
      <c r="BK61">
        <f t="shared" ca="1" si="139"/>
        <v>0</v>
      </c>
      <c r="BL61">
        <f t="shared" ca="1" si="139"/>
        <v>3</v>
      </c>
      <c r="BM61">
        <f t="shared" ca="1" si="139"/>
        <v>2</v>
      </c>
      <c r="BN61">
        <f t="shared" ca="1" si="139"/>
        <v>0</v>
      </c>
      <c r="BO61">
        <f t="shared" ca="1" si="139"/>
        <v>3</v>
      </c>
      <c r="BP61">
        <f t="shared" ca="1" si="139"/>
        <v>5</v>
      </c>
      <c r="BQ61">
        <f t="shared" ca="1" si="139"/>
        <v>3</v>
      </c>
      <c r="BR61">
        <f t="shared" ca="1" si="139"/>
        <v>0</v>
      </c>
      <c r="BS61">
        <f t="shared" ca="1" si="139"/>
        <v>5</v>
      </c>
      <c r="BT61">
        <f t="shared" ca="1" si="139"/>
        <v>8</v>
      </c>
      <c r="BU61">
        <f t="shared" ca="1" si="139"/>
        <v>3</v>
      </c>
      <c r="BV61">
        <f t="shared" ca="1" si="139"/>
        <v>1</v>
      </c>
      <c r="BW61">
        <f t="shared" ca="1" si="139"/>
        <v>0</v>
      </c>
      <c r="BX61">
        <f t="shared" ca="1" si="139"/>
        <v>9</v>
      </c>
      <c r="BY61">
        <f t="shared" ca="1" si="139"/>
        <v>1</v>
      </c>
      <c r="BZ61">
        <f t="shared" ca="1" si="139"/>
        <v>1</v>
      </c>
      <c r="CA61">
        <f t="shared" ca="1" si="139"/>
        <v>12</v>
      </c>
      <c r="CB61">
        <f t="shared" ca="1" si="139"/>
        <v>0</v>
      </c>
      <c r="CC61">
        <f t="shared" ref="CC61:CE61" ca="1" si="140">IFERROR(MIN(RANDBETWEEN(0,CC53-SUM(CC56:CC60)),ROUNDUP(CC53*2/$C$52,0)),0)</f>
        <v>4</v>
      </c>
      <c r="CD61">
        <f t="shared" ca="1" si="140"/>
        <v>0</v>
      </c>
      <c r="CE61">
        <f t="shared" ca="1" si="140"/>
        <v>0</v>
      </c>
    </row>
    <row r="62" spans="1:83" x14ac:dyDescent="0.25">
      <c r="A62" s="3">
        <f ca="1">VLOOKUP(SMALL(B55:B62,8),B55:C62,2,0)</f>
        <v>5</v>
      </c>
      <c r="B62" s="4">
        <f t="shared" ca="1" si="122"/>
        <v>14705</v>
      </c>
      <c r="C62" s="5">
        <v>8</v>
      </c>
      <c r="D62">
        <f ca="1">IFERROR(MIN(RANDBETWEEN(0,D53-SUM(D56:D61)),ROUNDUP(D53*2/$C$52,0)),0)</f>
        <v>0</v>
      </c>
      <c r="E62">
        <f t="shared" ref="E62:AL62" ca="1" si="141">IFERROR(MIN(RANDBETWEEN(0,E53-SUM(E56:E61)),ROUNDUP(E53*2/$C$52,0)),0)</f>
        <v>0</v>
      </c>
      <c r="F62">
        <f t="shared" ca="1" si="141"/>
        <v>0</v>
      </c>
      <c r="G62">
        <f t="shared" ca="1" si="141"/>
        <v>0</v>
      </c>
      <c r="H62">
        <f t="shared" ca="1" si="141"/>
        <v>0</v>
      </c>
      <c r="I62">
        <f t="shared" ca="1" si="141"/>
        <v>0</v>
      </c>
      <c r="J62">
        <f t="shared" ca="1" si="141"/>
        <v>0</v>
      </c>
      <c r="K62">
        <f t="shared" ca="1" si="141"/>
        <v>1</v>
      </c>
      <c r="L62">
        <f t="shared" ca="1" si="141"/>
        <v>0</v>
      </c>
      <c r="M62">
        <f t="shared" ca="1" si="141"/>
        <v>1</v>
      </c>
      <c r="N62">
        <f t="shared" ca="1" si="141"/>
        <v>0</v>
      </c>
      <c r="O62">
        <f t="shared" ca="1" si="141"/>
        <v>0</v>
      </c>
      <c r="P62">
        <f t="shared" ca="1" si="141"/>
        <v>0</v>
      </c>
      <c r="Q62">
        <f t="shared" ca="1" si="141"/>
        <v>0</v>
      </c>
      <c r="R62">
        <f t="shared" ca="1" si="141"/>
        <v>0</v>
      </c>
      <c r="S62">
        <f t="shared" ca="1" si="141"/>
        <v>0</v>
      </c>
      <c r="T62">
        <f t="shared" ca="1" si="141"/>
        <v>0</v>
      </c>
      <c r="U62">
        <f t="shared" ca="1" si="141"/>
        <v>0</v>
      </c>
      <c r="V62">
        <f t="shared" ca="1" si="141"/>
        <v>5</v>
      </c>
      <c r="W62">
        <f t="shared" ca="1" si="141"/>
        <v>0</v>
      </c>
      <c r="X62">
        <f t="shared" ca="1" si="141"/>
        <v>1</v>
      </c>
      <c r="Y62">
        <f t="shared" ca="1" si="141"/>
        <v>0</v>
      </c>
      <c r="Z62">
        <f t="shared" ca="1" si="141"/>
        <v>1</v>
      </c>
      <c r="AA62">
        <f t="shared" ca="1" si="141"/>
        <v>0</v>
      </c>
      <c r="AB62">
        <f t="shared" ca="1" si="141"/>
        <v>0</v>
      </c>
      <c r="AC62">
        <f t="shared" ca="1" si="141"/>
        <v>0</v>
      </c>
      <c r="AD62">
        <f t="shared" ca="1" si="141"/>
        <v>3</v>
      </c>
      <c r="AE62">
        <f t="shared" ca="1" si="141"/>
        <v>0</v>
      </c>
      <c r="AF62">
        <f t="shared" ca="1" si="141"/>
        <v>0</v>
      </c>
      <c r="AG62">
        <f t="shared" ca="1" si="141"/>
        <v>0</v>
      </c>
      <c r="AH62">
        <f t="shared" ca="1" si="141"/>
        <v>0</v>
      </c>
      <c r="AI62">
        <f t="shared" ca="1" si="141"/>
        <v>0</v>
      </c>
      <c r="AJ62">
        <f t="shared" ca="1" si="141"/>
        <v>5</v>
      </c>
      <c r="AK62">
        <f t="shared" ca="1" si="141"/>
        <v>0</v>
      </c>
      <c r="AL62">
        <f t="shared" ca="1" si="141"/>
        <v>0</v>
      </c>
      <c r="AM62">
        <f t="shared" ref="AM62:CB62" ca="1" si="142">IFERROR(MIN(RANDBETWEEN(0,AM53-SUM(AM56:AM61)),ROUNDUP(AM53*2/$C$52,0)),0)</f>
        <v>1</v>
      </c>
      <c r="AN62">
        <f t="shared" ca="1" si="142"/>
        <v>0</v>
      </c>
      <c r="AO62">
        <f t="shared" ca="1" si="142"/>
        <v>0</v>
      </c>
      <c r="AP62">
        <f t="shared" ca="1" si="142"/>
        <v>0</v>
      </c>
      <c r="AQ62">
        <f t="shared" ca="1" si="142"/>
        <v>0</v>
      </c>
      <c r="AR62">
        <f t="shared" ca="1" si="142"/>
        <v>0</v>
      </c>
      <c r="AS62">
        <f t="shared" ca="1" si="142"/>
        <v>2</v>
      </c>
      <c r="AT62">
        <f t="shared" ca="1" si="142"/>
        <v>0</v>
      </c>
      <c r="AU62">
        <f t="shared" ca="1" si="142"/>
        <v>2</v>
      </c>
      <c r="AV62">
        <f t="shared" ca="1" si="142"/>
        <v>0</v>
      </c>
      <c r="AW62">
        <f t="shared" ca="1" si="142"/>
        <v>0</v>
      </c>
      <c r="AX62">
        <f t="shared" ca="1" si="142"/>
        <v>1</v>
      </c>
      <c r="AY62">
        <f t="shared" ca="1" si="142"/>
        <v>4</v>
      </c>
      <c r="AZ62">
        <f t="shared" ca="1" si="142"/>
        <v>0</v>
      </c>
      <c r="BA62">
        <f t="shared" ca="1" si="142"/>
        <v>0</v>
      </c>
      <c r="BB62">
        <f t="shared" ca="1" si="142"/>
        <v>2</v>
      </c>
      <c r="BC62">
        <f t="shared" ca="1" si="142"/>
        <v>1</v>
      </c>
      <c r="BD62">
        <f t="shared" ca="1" si="142"/>
        <v>2</v>
      </c>
      <c r="BE62">
        <f t="shared" ca="1" si="142"/>
        <v>2</v>
      </c>
      <c r="BF62">
        <f t="shared" ca="1" si="142"/>
        <v>3</v>
      </c>
      <c r="BG62">
        <f t="shared" ca="1" si="142"/>
        <v>0</v>
      </c>
      <c r="BH62">
        <f t="shared" ca="1" si="142"/>
        <v>0</v>
      </c>
      <c r="BI62">
        <f t="shared" ca="1" si="142"/>
        <v>2</v>
      </c>
      <c r="BJ62">
        <f t="shared" ca="1" si="142"/>
        <v>0</v>
      </c>
      <c r="BK62">
        <f t="shared" ca="1" si="142"/>
        <v>0</v>
      </c>
      <c r="BL62">
        <f t="shared" ca="1" si="142"/>
        <v>0</v>
      </c>
      <c r="BM62">
        <f t="shared" ca="1" si="142"/>
        <v>0</v>
      </c>
      <c r="BN62">
        <f t="shared" ca="1" si="142"/>
        <v>0</v>
      </c>
      <c r="BO62">
        <f t="shared" ca="1" si="142"/>
        <v>1</v>
      </c>
      <c r="BP62">
        <f t="shared" ca="1" si="142"/>
        <v>2</v>
      </c>
      <c r="BQ62">
        <f t="shared" ca="1" si="142"/>
        <v>0</v>
      </c>
      <c r="BR62">
        <f t="shared" ca="1" si="142"/>
        <v>0</v>
      </c>
      <c r="BS62">
        <f t="shared" ca="1" si="142"/>
        <v>1</v>
      </c>
      <c r="BT62">
        <f t="shared" ca="1" si="142"/>
        <v>1</v>
      </c>
      <c r="BU62">
        <f t="shared" ca="1" si="142"/>
        <v>4</v>
      </c>
      <c r="BV62">
        <f t="shared" ca="1" si="142"/>
        <v>0</v>
      </c>
      <c r="BW62">
        <f t="shared" ca="1" si="142"/>
        <v>1</v>
      </c>
      <c r="BX62">
        <f t="shared" ca="1" si="142"/>
        <v>0</v>
      </c>
      <c r="BY62">
        <f t="shared" ca="1" si="142"/>
        <v>0</v>
      </c>
      <c r="BZ62">
        <f t="shared" ca="1" si="142"/>
        <v>0</v>
      </c>
      <c r="CA62">
        <f t="shared" ca="1" si="142"/>
        <v>2</v>
      </c>
      <c r="CB62">
        <f t="shared" ca="1" si="142"/>
        <v>0</v>
      </c>
      <c r="CC62">
        <f t="shared" ref="CC62:CE62" ca="1" si="143">IFERROR(MIN(RANDBETWEEN(0,CC53-SUM(CC56:CC61)),ROUNDUP(CC53*2/$C$52,0)),0)</f>
        <v>2</v>
      </c>
      <c r="CD62">
        <f t="shared" ca="1" si="143"/>
        <v>6</v>
      </c>
      <c r="CE62">
        <f t="shared" ca="1" si="143"/>
        <v>0</v>
      </c>
    </row>
    <row r="64" spans="1:83" x14ac:dyDescent="0.25">
      <c r="C64" s="5">
        <v>9</v>
      </c>
      <c r="D64" s="197" t="s">
        <v>84</v>
      </c>
      <c r="E64" s="197"/>
      <c r="F64" s="197"/>
      <c r="G64" s="197"/>
      <c r="H64" s="197"/>
      <c r="I64" s="197"/>
    </row>
    <row r="65" spans="1:83" x14ac:dyDescent="0.25">
      <c r="D65" s="3">
        <v>1</v>
      </c>
      <c r="E65" s="3">
        <v>2</v>
      </c>
      <c r="F65" s="3">
        <v>3</v>
      </c>
      <c r="G65" s="3">
        <v>4</v>
      </c>
      <c r="H65" s="3">
        <v>5</v>
      </c>
      <c r="I65" s="3">
        <v>6</v>
      </c>
      <c r="J65" s="3">
        <v>7</v>
      </c>
      <c r="K65" s="3">
        <v>8</v>
      </c>
      <c r="L65" s="3">
        <v>9</v>
      </c>
      <c r="M65" s="3">
        <v>10</v>
      </c>
      <c r="N65" s="3">
        <v>11</v>
      </c>
      <c r="O65" s="3">
        <v>12</v>
      </c>
      <c r="P65" s="3">
        <v>13</v>
      </c>
      <c r="Q65" s="3">
        <v>14</v>
      </c>
      <c r="R65" s="3">
        <v>15</v>
      </c>
      <c r="S65" s="3">
        <v>16</v>
      </c>
      <c r="T65" s="3">
        <v>17</v>
      </c>
      <c r="U65" s="3">
        <v>18</v>
      </c>
      <c r="V65" s="3">
        <v>19</v>
      </c>
      <c r="W65" s="3">
        <v>20</v>
      </c>
      <c r="X65" s="3">
        <v>21</v>
      </c>
      <c r="Y65" s="3">
        <v>22</v>
      </c>
      <c r="Z65" s="3">
        <v>23</v>
      </c>
      <c r="AA65" s="3">
        <v>24</v>
      </c>
      <c r="AB65" s="3">
        <v>25</v>
      </c>
      <c r="AC65" s="3">
        <v>26</v>
      </c>
      <c r="AD65" s="3">
        <v>27</v>
      </c>
      <c r="AE65" s="3">
        <v>28</v>
      </c>
      <c r="AF65" s="3">
        <v>29</v>
      </c>
      <c r="AG65" s="3">
        <v>30</v>
      </c>
      <c r="AH65" s="3">
        <v>31</v>
      </c>
      <c r="AI65" s="3">
        <v>32</v>
      </c>
      <c r="AJ65" s="3">
        <v>33</v>
      </c>
      <c r="AK65" s="3">
        <v>34</v>
      </c>
      <c r="AL65" s="3">
        <v>35</v>
      </c>
      <c r="AM65" s="3">
        <v>36</v>
      </c>
      <c r="AN65" s="3">
        <v>37</v>
      </c>
      <c r="AO65" s="3">
        <v>38</v>
      </c>
      <c r="AP65" s="3">
        <v>39</v>
      </c>
      <c r="AQ65" s="3">
        <v>40</v>
      </c>
      <c r="AR65" s="3">
        <v>41</v>
      </c>
      <c r="AS65" s="3">
        <v>42</v>
      </c>
      <c r="AT65" s="3">
        <v>43</v>
      </c>
      <c r="AU65" s="3">
        <v>44</v>
      </c>
      <c r="AV65" s="3">
        <v>45</v>
      </c>
      <c r="AW65" s="3">
        <v>46</v>
      </c>
      <c r="AX65" s="3">
        <v>47</v>
      </c>
      <c r="AY65" s="3">
        <v>48</v>
      </c>
      <c r="AZ65" s="3">
        <v>49</v>
      </c>
      <c r="BA65" s="3">
        <v>50</v>
      </c>
      <c r="BB65" s="3">
        <v>51</v>
      </c>
      <c r="BC65" s="3">
        <v>52</v>
      </c>
      <c r="BD65" s="3">
        <v>53</v>
      </c>
      <c r="BE65" s="3">
        <v>54</v>
      </c>
      <c r="BF65" s="3">
        <v>55</v>
      </c>
      <c r="BG65" s="3">
        <v>56</v>
      </c>
      <c r="BH65" s="3">
        <v>57</v>
      </c>
      <c r="BI65" s="3">
        <v>58</v>
      </c>
      <c r="BJ65" s="3">
        <v>59</v>
      </c>
      <c r="BK65" s="3">
        <v>60</v>
      </c>
      <c r="BL65" s="3">
        <v>61</v>
      </c>
      <c r="BM65" s="3">
        <v>62</v>
      </c>
      <c r="BN65" s="3">
        <v>63</v>
      </c>
      <c r="BO65" s="3">
        <v>64</v>
      </c>
      <c r="BP65" s="3">
        <v>65</v>
      </c>
      <c r="BQ65" s="3">
        <v>66</v>
      </c>
      <c r="BR65" s="3">
        <v>67</v>
      </c>
      <c r="BS65" s="3">
        <v>68</v>
      </c>
      <c r="BT65" s="3">
        <v>69</v>
      </c>
      <c r="BU65" s="3">
        <v>70</v>
      </c>
      <c r="BV65" s="3">
        <v>71</v>
      </c>
      <c r="BW65" s="3">
        <v>72</v>
      </c>
      <c r="BX65" s="3">
        <v>73</v>
      </c>
      <c r="BY65" s="3">
        <v>74</v>
      </c>
      <c r="BZ65" s="3">
        <v>75</v>
      </c>
      <c r="CA65" s="3">
        <v>76</v>
      </c>
      <c r="CB65" s="3">
        <v>77</v>
      </c>
      <c r="CC65" s="3">
        <v>78</v>
      </c>
      <c r="CD65" s="3">
        <v>79</v>
      </c>
      <c r="CE65" s="3">
        <v>80</v>
      </c>
    </row>
    <row r="66" spans="1:83" x14ac:dyDescent="0.25">
      <c r="C66" s="4"/>
      <c r="D66" s="4">
        <v>1</v>
      </c>
      <c r="E66" s="4">
        <v>2</v>
      </c>
      <c r="F66" s="4">
        <f t="shared" ref="F66:AL66" si="144">ROUNDDOWN(F65*1/2,0)</f>
        <v>1</v>
      </c>
      <c r="G66" s="4">
        <f t="shared" si="144"/>
        <v>2</v>
      </c>
      <c r="H66" s="4">
        <f t="shared" si="144"/>
        <v>2</v>
      </c>
      <c r="I66" s="4">
        <f t="shared" si="144"/>
        <v>3</v>
      </c>
      <c r="J66" s="4">
        <f t="shared" si="144"/>
        <v>3</v>
      </c>
      <c r="K66" s="4">
        <f t="shared" si="144"/>
        <v>4</v>
      </c>
      <c r="L66" s="4">
        <f t="shared" si="144"/>
        <v>4</v>
      </c>
      <c r="M66" s="4">
        <f t="shared" si="144"/>
        <v>5</v>
      </c>
      <c r="N66" s="4">
        <f t="shared" si="144"/>
        <v>5</v>
      </c>
      <c r="O66" s="4">
        <f t="shared" si="144"/>
        <v>6</v>
      </c>
      <c r="P66" s="4">
        <f t="shared" si="144"/>
        <v>6</v>
      </c>
      <c r="Q66" s="4">
        <f t="shared" si="144"/>
        <v>7</v>
      </c>
      <c r="R66" s="4">
        <f t="shared" si="144"/>
        <v>7</v>
      </c>
      <c r="S66" s="4">
        <f t="shared" si="144"/>
        <v>8</v>
      </c>
      <c r="T66" s="4">
        <f t="shared" si="144"/>
        <v>8</v>
      </c>
      <c r="U66" s="4">
        <f t="shared" si="144"/>
        <v>9</v>
      </c>
      <c r="V66" s="4">
        <f t="shared" si="144"/>
        <v>9</v>
      </c>
      <c r="W66" s="4">
        <f t="shared" si="144"/>
        <v>10</v>
      </c>
      <c r="X66" s="4">
        <f t="shared" si="144"/>
        <v>10</v>
      </c>
      <c r="Y66" s="4">
        <f t="shared" si="144"/>
        <v>11</v>
      </c>
      <c r="Z66" s="4">
        <f t="shared" si="144"/>
        <v>11</v>
      </c>
      <c r="AA66" s="4">
        <f t="shared" si="144"/>
        <v>12</v>
      </c>
      <c r="AB66" s="4">
        <f t="shared" si="144"/>
        <v>12</v>
      </c>
      <c r="AC66" s="4">
        <f t="shared" si="144"/>
        <v>13</v>
      </c>
      <c r="AD66" s="4">
        <f t="shared" si="144"/>
        <v>13</v>
      </c>
      <c r="AE66" s="4">
        <f t="shared" si="144"/>
        <v>14</v>
      </c>
      <c r="AF66" s="4">
        <f t="shared" si="144"/>
        <v>14</v>
      </c>
      <c r="AG66" s="4">
        <f t="shared" si="144"/>
        <v>15</v>
      </c>
      <c r="AH66" s="4">
        <f t="shared" si="144"/>
        <v>15</v>
      </c>
      <c r="AI66" s="4">
        <f t="shared" si="144"/>
        <v>16</v>
      </c>
      <c r="AJ66" s="4">
        <f t="shared" si="144"/>
        <v>16</v>
      </c>
      <c r="AK66" s="4">
        <f t="shared" si="144"/>
        <v>17</v>
      </c>
      <c r="AL66" s="4">
        <f t="shared" si="144"/>
        <v>17</v>
      </c>
      <c r="AM66" s="4">
        <f t="shared" ref="AM66:CB66" si="145">ROUNDDOWN(AM65*1/2,0)</f>
        <v>18</v>
      </c>
      <c r="AN66" s="4">
        <f t="shared" si="145"/>
        <v>18</v>
      </c>
      <c r="AO66" s="4">
        <f t="shared" si="145"/>
        <v>19</v>
      </c>
      <c r="AP66" s="4">
        <f t="shared" si="145"/>
        <v>19</v>
      </c>
      <c r="AQ66" s="4">
        <f t="shared" si="145"/>
        <v>20</v>
      </c>
      <c r="AR66" s="4">
        <f t="shared" si="145"/>
        <v>20</v>
      </c>
      <c r="AS66" s="4">
        <f t="shared" si="145"/>
        <v>21</v>
      </c>
      <c r="AT66" s="4">
        <f t="shared" si="145"/>
        <v>21</v>
      </c>
      <c r="AU66" s="4">
        <f t="shared" si="145"/>
        <v>22</v>
      </c>
      <c r="AV66" s="4">
        <f t="shared" si="145"/>
        <v>22</v>
      </c>
      <c r="AW66" s="4">
        <f t="shared" si="145"/>
        <v>23</v>
      </c>
      <c r="AX66" s="4">
        <f t="shared" si="145"/>
        <v>23</v>
      </c>
      <c r="AY66" s="4">
        <f t="shared" si="145"/>
        <v>24</v>
      </c>
      <c r="AZ66" s="4">
        <f t="shared" si="145"/>
        <v>24</v>
      </c>
      <c r="BA66" s="4">
        <f t="shared" si="145"/>
        <v>25</v>
      </c>
      <c r="BB66" s="4">
        <f t="shared" si="145"/>
        <v>25</v>
      </c>
      <c r="BC66" s="4">
        <f t="shared" si="145"/>
        <v>26</v>
      </c>
      <c r="BD66" s="4">
        <f t="shared" si="145"/>
        <v>26</v>
      </c>
      <c r="BE66" s="4">
        <f t="shared" si="145"/>
        <v>27</v>
      </c>
      <c r="BF66" s="4">
        <f t="shared" si="145"/>
        <v>27</v>
      </c>
      <c r="BG66" s="4">
        <f t="shared" si="145"/>
        <v>28</v>
      </c>
      <c r="BH66" s="4">
        <f t="shared" si="145"/>
        <v>28</v>
      </c>
      <c r="BI66" s="4">
        <f t="shared" si="145"/>
        <v>29</v>
      </c>
      <c r="BJ66" s="4">
        <f t="shared" si="145"/>
        <v>29</v>
      </c>
      <c r="BK66" s="4">
        <f t="shared" si="145"/>
        <v>30</v>
      </c>
      <c r="BL66" s="4">
        <f t="shared" si="145"/>
        <v>30</v>
      </c>
      <c r="BM66" s="4">
        <f t="shared" si="145"/>
        <v>31</v>
      </c>
      <c r="BN66" s="4">
        <f t="shared" si="145"/>
        <v>31</v>
      </c>
      <c r="BO66" s="4">
        <f t="shared" si="145"/>
        <v>32</v>
      </c>
      <c r="BP66" s="4">
        <f t="shared" si="145"/>
        <v>32</v>
      </c>
      <c r="BQ66" s="4">
        <f t="shared" si="145"/>
        <v>33</v>
      </c>
      <c r="BR66" s="4">
        <f t="shared" si="145"/>
        <v>33</v>
      </c>
      <c r="BS66" s="4">
        <f t="shared" si="145"/>
        <v>34</v>
      </c>
      <c r="BT66" s="4">
        <f t="shared" si="145"/>
        <v>34</v>
      </c>
      <c r="BU66" s="4">
        <f t="shared" si="145"/>
        <v>35</v>
      </c>
      <c r="BV66" s="4">
        <f t="shared" si="145"/>
        <v>35</v>
      </c>
      <c r="BW66" s="4">
        <f t="shared" si="145"/>
        <v>36</v>
      </c>
      <c r="BX66" s="4">
        <f t="shared" si="145"/>
        <v>36</v>
      </c>
      <c r="BY66" s="4">
        <f t="shared" si="145"/>
        <v>37</v>
      </c>
      <c r="BZ66" s="4">
        <f t="shared" si="145"/>
        <v>37</v>
      </c>
      <c r="CA66" s="4">
        <f t="shared" si="145"/>
        <v>38</v>
      </c>
      <c r="CB66" s="4">
        <f t="shared" si="145"/>
        <v>38</v>
      </c>
      <c r="CC66" s="4">
        <f t="shared" ref="CC66:CE66" si="146">ROUNDDOWN(CC65*1/2,0)</f>
        <v>39</v>
      </c>
      <c r="CD66" s="4">
        <f t="shared" si="146"/>
        <v>39</v>
      </c>
      <c r="CE66" s="4">
        <f t="shared" si="146"/>
        <v>40</v>
      </c>
    </row>
    <row r="67" spans="1:83" x14ac:dyDescent="0.25">
      <c r="A67" s="3">
        <f ca="1">VLOOKUP(SMALL(B67:B75,1),B67:C75,2,0)</f>
        <v>9</v>
      </c>
      <c r="B67" s="4">
        <f ca="1">RANDBETWEEN(0,100000)</f>
        <v>40483</v>
      </c>
      <c r="C67" s="5">
        <v>1</v>
      </c>
      <c r="D67">
        <f ca="1">D65-SUM(D68:D75)</f>
        <v>0</v>
      </c>
      <c r="E67">
        <f t="shared" ref="E67:AL67" ca="1" si="147">E65-SUM(E68:E75)</f>
        <v>1</v>
      </c>
      <c r="F67">
        <f t="shared" ca="1" si="147"/>
        <v>0</v>
      </c>
      <c r="G67">
        <f t="shared" ca="1" si="147"/>
        <v>0</v>
      </c>
      <c r="H67">
        <f t="shared" ca="1" si="147"/>
        <v>0</v>
      </c>
      <c r="I67">
        <f t="shared" ca="1" si="147"/>
        <v>0</v>
      </c>
      <c r="J67">
        <f t="shared" ca="1" si="147"/>
        <v>0</v>
      </c>
      <c r="K67">
        <f t="shared" ca="1" si="147"/>
        <v>0</v>
      </c>
      <c r="L67">
        <f t="shared" ca="1" si="147"/>
        <v>0</v>
      </c>
      <c r="M67">
        <f t="shared" ca="1" si="147"/>
        <v>0</v>
      </c>
      <c r="N67">
        <f t="shared" ca="1" si="147"/>
        <v>0</v>
      </c>
      <c r="O67">
        <f t="shared" ca="1" si="147"/>
        <v>0</v>
      </c>
      <c r="P67">
        <f t="shared" ca="1" si="147"/>
        <v>0</v>
      </c>
      <c r="Q67">
        <f t="shared" ca="1" si="147"/>
        <v>0</v>
      </c>
      <c r="R67">
        <f t="shared" ca="1" si="147"/>
        <v>0</v>
      </c>
      <c r="S67">
        <f t="shared" ca="1" si="147"/>
        <v>0</v>
      </c>
      <c r="T67">
        <f t="shared" ca="1" si="147"/>
        <v>0</v>
      </c>
      <c r="U67">
        <f t="shared" ca="1" si="147"/>
        <v>0</v>
      </c>
      <c r="V67">
        <f t="shared" ca="1" si="147"/>
        <v>0</v>
      </c>
      <c r="W67">
        <f t="shared" ca="1" si="147"/>
        <v>0</v>
      </c>
      <c r="X67">
        <f t="shared" ca="1" si="147"/>
        <v>0</v>
      </c>
      <c r="Y67">
        <f t="shared" ca="1" si="147"/>
        <v>0</v>
      </c>
      <c r="Z67">
        <f t="shared" ca="1" si="147"/>
        <v>1</v>
      </c>
      <c r="AA67">
        <f t="shared" ca="1" si="147"/>
        <v>0</v>
      </c>
      <c r="AB67">
        <f t="shared" ca="1" si="147"/>
        <v>0</v>
      </c>
      <c r="AC67">
        <f t="shared" ca="1" si="147"/>
        <v>1</v>
      </c>
      <c r="AD67">
        <f t="shared" ca="1" si="147"/>
        <v>1</v>
      </c>
      <c r="AE67">
        <f t="shared" ca="1" si="147"/>
        <v>1</v>
      </c>
      <c r="AF67">
        <f t="shared" ca="1" si="147"/>
        <v>0</v>
      </c>
      <c r="AG67">
        <f t="shared" ca="1" si="147"/>
        <v>0</v>
      </c>
      <c r="AH67">
        <f t="shared" ca="1" si="147"/>
        <v>0</v>
      </c>
      <c r="AI67">
        <f t="shared" ca="1" si="147"/>
        <v>0</v>
      </c>
      <c r="AJ67">
        <f t="shared" ca="1" si="147"/>
        <v>1</v>
      </c>
      <c r="AK67">
        <f t="shared" ca="1" si="147"/>
        <v>0</v>
      </c>
      <c r="AL67">
        <f t="shared" ca="1" si="147"/>
        <v>4</v>
      </c>
      <c r="AM67">
        <f t="shared" ref="AM67:CB67" ca="1" si="148">AM65-SUM(AM68:AM75)</f>
        <v>2</v>
      </c>
      <c r="AN67">
        <f t="shared" ca="1" si="148"/>
        <v>0</v>
      </c>
      <c r="AO67">
        <f t="shared" ca="1" si="148"/>
        <v>1</v>
      </c>
      <c r="AP67">
        <f t="shared" ca="1" si="148"/>
        <v>0</v>
      </c>
      <c r="AQ67">
        <f t="shared" ca="1" si="148"/>
        <v>4</v>
      </c>
      <c r="AR67">
        <f t="shared" ca="1" si="148"/>
        <v>4</v>
      </c>
      <c r="AS67">
        <f t="shared" ca="1" si="148"/>
        <v>0</v>
      </c>
      <c r="AT67">
        <f t="shared" ca="1" si="148"/>
        <v>0</v>
      </c>
      <c r="AU67">
        <f t="shared" ca="1" si="148"/>
        <v>3</v>
      </c>
      <c r="AV67">
        <f t="shared" ca="1" si="148"/>
        <v>4</v>
      </c>
      <c r="AW67">
        <f t="shared" ca="1" si="148"/>
        <v>1</v>
      </c>
      <c r="AX67">
        <f t="shared" ca="1" si="148"/>
        <v>0</v>
      </c>
      <c r="AY67">
        <f t="shared" ca="1" si="148"/>
        <v>0</v>
      </c>
      <c r="AZ67">
        <f t="shared" ca="1" si="148"/>
        <v>0</v>
      </c>
      <c r="BA67">
        <f t="shared" ca="1" si="148"/>
        <v>1</v>
      </c>
      <c r="BB67">
        <f t="shared" ca="1" si="148"/>
        <v>0</v>
      </c>
      <c r="BC67">
        <f t="shared" ca="1" si="148"/>
        <v>7</v>
      </c>
      <c r="BD67">
        <f t="shared" ca="1" si="148"/>
        <v>0</v>
      </c>
      <c r="BE67">
        <f t="shared" ca="1" si="148"/>
        <v>0</v>
      </c>
      <c r="BF67">
        <f t="shared" ca="1" si="148"/>
        <v>2</v>
      </c>
      <c r="BG67">
        <f t="shared" ca="1" si="148"/>
        <v>0</v>
      </c>
      <c r="BH67">
        <f t="shared" ca="1" si="148"/>
        <v>0</v>
      </c>
      <c r="BI67">
        <f t="shared" ca="1" si="148"/>
        <v>0</v>
      </c>
      <c r="BJ67">
        <f t="shared" ca="1" si="148"/>
        <v>0</v>
      </c>
      <c r="BK67">
        <f t="shared" ca="1" si="148"/>
        <v>0</v>
      </c>
      <c r="BL67">
        <f t="shared" ca="1" si="148"/>
        <v>0</v>
      </c>
      <c r="BM67">
        <f t="shared" ca="1" si="148"/>
        <v>0</v>
      </c>
      <c r="BN67">
        <f t="shared" ca="1" si="148"/>
        <v>0</v>
      </c>
      <c r="BO67">
        <f t="shared" ca="1" si="148"/>
        <v>0</v>
      </c>
      <c r="BP67">
        <f t="shared" ca="1" si="148"/>
        <v>4</v>
      </c>
      <c r="BQ67">
        <f t="shared" ca="1" si="148"/>
        <v>0</v>
      </c>
      <c r="BR67">
        <f t="shared" ca="1" si="148"/>
        <v>1</v>
      </c>
      <c r="BS67">
        <f t="shared" ca="1" si="148"/>
        <v>0</v>
      </c>
      <c r="BT67">
        <f t="shared" ca="1" si="148"/>
        <v>7</v>
      </c>
      <c r="BU67">
        <f t="shared" ca="1" si="148"/>
        <v>1</v>
      </c>
      <c r="BV67">
        <f t="shared" ca="1" si="148"/>
        <v>2</v>
      </c>
      <c r="BW67">
        <f t="shared" ca="1" si="148"/>
        <v>0</v>
      </c>
      <c r="BX67">
        <f t="shared" ca="1" si="148"/>
        <v>1</v>
      </c>
      <c r="BY67">
        <f t="shared" ca="1" si="148"/>
        <v>5</v>
      </c>
      <c r="BZ67">
        <f t="shared" ca="1" si="148"/>
        <v>4</v>
      </c>
      <c r="CA67">
        <f t="shared" ca="1" si="148"/>
        <v>0</v>
      </c>
      <c r="CB67">
        <f t="shared" ca="1" si="148"/>
        <v>1</v>
      </c>
      <c r="CC67">
        <f t="shared" ref="CC67:CE67" ca="1" si="149">CC65-SUM(CC68:CC75)</f>
        <v>0</v>
      </c>
      <c r="CD67">
        <f t="shared" ca="1" si="149"/>
        <v>0</v>
      </c>
      <c r="CE67">
        <f t="shared" ca="1" si="149"/>
        <v>3</v>
      </c>
    </row>
    <row r="68" spans="1:83" x14ac:dyDescent="0.25">
      <c r="A68" s="3">
        <f ca="1">VLOOKUP(SMALL(B67:B75,2),B67:C75,2,0)</f>
        <v>8</v>
      </c>
      <c r="B68" s="4">
        <f t="shared" ref="B68:B75" ca="1" si="150">RANDBETWEEN(0,100000)</f>
        <v>62846</v>
      </c>
      <c r="C68" s="5">
        <v>2</v>
      </c>
      <c r="D68">
        <f ca="1">MIN(RANDBETWEEN(0,D65),ROUNDUP(D65*2/$C$64,0))</f>
        <v>1</v>
      </c>
      <c r="E68">
        <f t="shared" ref="E68:AL68" ca="1" si="151">MIN(RANDBETWEEN(0,E65),ROUNDUP(E65*2/$C$64,0))</f>
        <v>0</v>
      </c>
      <c r="F68">
        <f t="shared" ca="1" si="151"/>
        <v>1</v>
      </c>
      <c r="G68">
        <f t="shared" ca="1" si="151"/>
        <v>1</v>
      </c>
      <c r="H68">
        <f t="shared" ca="1" si="151"/>
        <v>2</v>
      </c>
      <c r="I68">
        <f t="shared" ca="1" si="151"/>
        <v>2</v>
      </c>
      <c r="J68">
        <f t="shared" ca="1" si="151"/>
        <v>2</v>
      </c>
      <c r="K68">
        <f t="shared" ca="1" si="151"/>
        <v>2</v>
      </c>
      <c r="L68">
        <f t="shared" ca="1" si="151"/>
        <v>2</v>
      </c>
      <c r="M68">
        <f t="shared" ca="1" si="151"/>
        <v>0</v>
      </c>
      <c r="N68">
        <f t="shared" ca="1" si="151"/>
        <v>1</v>
      </c>
      <c r="O68">
        <f t="shared" ca="1" si="151"/>
        <v>3</v>
      </c>
      <c r="P68">
        <f t="shared" ca="1" si="151"/>
        <v>2</v>
      </c>
      <c r="Q68">
        <f t="shared" ca="1" si="151"/>
        <v>4</v>
      </c>
      <c r="R68">
        <f t="shared" ca="1" si="151"/>
        <v>4</v>
      </c>
      <c r="S68">
        <f t="shared" ca="1" si="151"/>
        <v>3</v>
      </c>
      <c r="T68">
        <f t="shared" ca="1" si="151"/>
        <v>3</v>
      </c>
      <c r="U68">
        <f t="shared" ca="1" si="151"/>
        <v>3</v>
      </c>
      <c r="V68">
        <f t="shared" ca="1" si="151"/>
        <v>5</v>
      </c>
      <c r="W68">
        <f t="shared" ca="1" si="151"/>
        <v>5</v>
      </c>
      <c r="X68">
        <f t="shared" ca="1" si="151"/>
        <v>5</v>
      </c>
      <c r="Y68">
        <f t="shared" ca="1" si="151"/>
        <v>5</v>
      </c>
      <c r="Z68">
        <f t="shared" ca="1" si="151"/>
        <v>6</v>
      </c>
      <c r="AA68">
        <f t="shared" ca="1" si="151"/>
        <v>6</v>
      </c>
      <c r="AB68">
        <f t="shared" ca="1" si="151"/>
        <v>6</v>
      </c>
      <c r="AC68">
        <f t="shared" ca="1" si="151"/>
        <v>6</v>
      </c>
      <c r="AD68">
        <f t="shared" ca="1" si="151"/>
        <v>6</v>
      </c>
      <c r="AE68">
        <f t="shared" ca="1" si="151"/>
        <v>2</v>
      </c>
      <c r="AF68">
        <f t="shared" ca="1" si="151"/>
        <v>7</v>
      </c>
      <c r="AG68">
        <f t="shared" ca="1" si="151"/>
        <v>7</v>
      </c>
      <c r="AH68">
        <f t="shared" ca="1" si="151"/>
        <v>7</v>
      </c>
      <c r="AI68">
        <f t="shared" ca="1" si="151"/>
        <v>8</v>
      </c>
      <c r="AJ68">
        <f t="shared" ca="1" si="151"/>
        <v>1</v>
      </c>
      <c r="AK68">
        <f t="shared" ca="1" si="151"/>
        <v>2</v>
      </c>
      <c r="AL68">
        <f t="shared" ca="1" si="151"/>
        <v>8</v>
      </c>
      <c r="AM68">
        <f t="shared" ref="AM68:CB68" ca="1" si="152">MIN(RANDBETWEEN(0,AM65),ROUNDUP(AM65*2/$C$64,0))</f>
        <v>8</v>
      </c>
      <c r="AN68">
        <f t="shared" ca="1" si="152"/>
        <v>9</v>
      </c>
      <c r="AO68">
        <f t="shared" ca="1" si="152"/>
        <v>9</v>
      </c>
      <c r="AP68">
        <f t="shared" ca="1" si="152"/>
        <v>9</v>
      </c>
      <c r="AQ68">
        <f t="shared" ca="1" si="152"/>
        <v>9</v>
      </c>
      <c r="AR68">
        <f t="shared" ca="1" si="152"/>
        <v>10</v>
      </c>
      <c r="AS68">
        <f t="shared" ca="1" si="152"/>
        <v>8</v>
      </c>
      <c r="AT68">
        <f t="shared" ca="1" si="152"/>
        <v>10</v>
      </c>
      <c r="AU68">
        <f t="shared" ca="1" si="152"/>
        <v>10</v>
      </c>
      <c r="AV68">
        <f t="shared" ca="1" si="152"/>
        <v>10</v>
      </c>
      <c r="AW68">
        <f t="shared" ca="1" si="152"/>
        <v>11</v>
      </c>
      <c r="AX68">
        <f t="shared" ca="1" si="152"/>
        <v>11</v>
      </c>
      <c r="AY68">
        <f t="shared" ca="1" si="152"/>
        <v>11</v>
      </c>
      <c r="AZ68">
        <f t="shared" ca="1" si="152"/>
        <v>11</v>
      </c>
      <c r="BA68">
        <f t="shared" ca="1" si="152"/>
        <v>12</v>
      </c>
      <c r="BB68">
        <f t="shared" ca="1" si="152"/>
        <v>12</v>
      </c>
      <c r="BC68">
        <f t="shared" ca="1" si="152"/>
        <v>4</v>
      </c>
      <c r="BD68">
        <f t="shared" ca="1" si="152"/>
        <v>9</v>
      </c>
      <c r="BE68">
        <f t="shared" ca="1" si="152"/>
        <v>4</v>
      </c>
      <c r="BF68">
        <f t="shared" ca="1" si="152"/>
        <v>13</v>
      </c>
      <c r="BG68">
        <f t="shared" ca="1" si="152"/>
        <v>3</v>
      </c>
      <c r="BH68">
        <f t="shared" ca="1" si="152"/>
        <v>11</v>
      </c>
      <c r="BI68">
        <f t="shared" ca="1" si="152"/>
        <v>13</v>
      </c>
      <c r="BJ68">
        <f t="shared" ca="1" si="152"/>
        <v>14</v>
      </c>
      <c r="BK68">
        <f t="shared" ca="1" si="152"/>
        <v>14</v>
      </c>
      <c r="BL68">
        <f t="shared" ca="1" si="152"/>
        <v>14</v>
      </c>
      <c r="BM68">
        <f t="shared" ca="1" si="152"/>
        <v>14</v>
      </c>
      <c r="BN68">
        <f t="shared" ca="1" si="152"/>
        <v>11</v>
      </c>
      <c r="BO68">
        <f t="shared" ca="1" si="152"/>
        <v>15</v>
      </c>
      <c r="BP68">
        <f t="shared" ca="1" si="152"/>
        <v>15</v>
      </c>
      <c r="BQ68">
        <f t="shared" ca="1" si="152"/>
        <v>15</v>
      </c>
      <c r="BR68">
        <f t="shared" ca="1" si="152"/>
        <v>15</v>
      </c>
      <c r="BS68">
        <f t="shared" ca="1" si="152"/>
        <v>16</v>
      </c>
      <c r="BT68">
        <f t="shared" ca="1" si="152"/>
        <v>11</v>
      </c>
      <c r="BU68">
        <f t="shared" ca="1" si="152"/>
        <v>16</v>
      </c>
      <c r="BV68">
        <f t="shared" ca="1" si="152"/>
        <v>16</v>
      </c>
      <c r="BW68">
        <f t="shared" ca="1" si="152"/>
        <v>16</v>
      </c>
      <c r="BX68">
        <f t="shared" ca="1" si="152"/>
        <v>17</v>
      </c>
      <c r="BY68">
        <f t="shared" ca="1" si="152"/>
        <v>17</v>
      </c>
      <c r="BZ68">
        <f t="shared" ca="1" si="152"/>
        <v>5</v>
      </c>
      <c r="CA68">
        <f t="shared" ca="1" si="152"/>
        <v>10</v>
      </c>
      <c r="CB68">
        <f t="shared" ca="1" si="152"/>
        <v>6</v>
      </c>
      <c r="CC68">
        <f t="shared" ref="CC68:CE68" ca="1" si="153">MIN(RANDBETWEEN(0,CC65),ROUNDUP(CC65*2/$C$64,0))</f>
        <v>18</v>
      </c>
      <c r="CD68">
        <f t="shared" ca="1" si="153"/>
        <v>18</v>
      </c>
      <c r="CE68">
        <f t="shared" ca="1" si="153"/>
        <v>18</v>
      </c>
    </row>
    <row r="69" spans="1:83" x14ac:dyDescent="0.25">
      <c r="A69" s="3">
        <f ca="1">VLOOKUP(SMALL(B67:B75,3),B67:C75,2,0)</f>
        <v>1</v>
      </c>
      <c r="B69" s="4">
        <f t="shared" ca="1" si="150"/>
        <v>44848</v>
      </c>
      <c r="C69" s="5">
        <v>3</v>
      </c>
      <c r="D69">
        <f ca="1">IFERROR(MIN(RANDBETWEEN(0,D65-D68),ROUNDUP(D65*2/$C$64,0)),0)</f>
        <v>0</v>
      </c>
      <c r="E69">
        <f t="shared" ref="E69:AL69" ca="1" si="154">IFERROR(MIN(RANDBETWEEN(0,E65-E68),ROUNDUP(E65*2/$C$64,0)),0)</f>
        <v>0</v>
      </c>
      <c r="F69">
        <f t="shared" ca="1" si="154"/>
        <v>1</v>
      </c>
      <c r="G69">
        <f t="shared" ca="1" si="154"/>
        <v>1</v>
      </c>
      <c r="H69">
        <f t="shared" ca="1" si="154"/>
        <v>2</v>
      </c>
      <c r="I69">
        <f t="shared" ca="1" si="154"/>
        <v>1</v>
      </c>
      <c r="J69">
        <f t="shared" ca="1" si="154"/>
        <v>2</v>
      </c>
      <c r="K69">
        <f t="shared" ca="1" si="154"/>
        <v>2</v>
      </c>
      <c r="L69">
        <f t="shared" ca="1" si="154"/>
        <v>2</v>
      </c>
      <c r="M69">
        <f t="shared" ca="1" si="154"/>
        <v>3</v>
      </c>
      <c r="N69">
        <f t="shared" ca="1" si="154"/>
        <v>3</v>
      </c>
      <c r="O69">
        <f t="shared" ca="1" si="154"/>
        <v>3</v>
      </c>
      <c r="P69">
        <f t="shared" ca="1" si="154"/>
        <v>3</v>
      </c>
      <c r="Q69">
        <f t="shared" ca="1" si="154"/>
        <v>1</v>
      </c>
      <c r="R69">
        <f t="shared" ca="1" si="154"/>
        <v>4</v>
      </c>
      <c r="S69">
        <f t="shared" ca="1" si="154"/>
        <v>4</v>
      </c>
      <c r="T69">
        <f t="shared" ca="1" si="154"/>
        <v>4</v>
      </c>
      <c r="U69">
        <f t="shared" ca="1" si="154"/>
        <v>4</v>
      </c>
      <c r="V69">
        <f t="shared" ca="1" si="154"/>
        <v>4</v>
      </c>
      <c r="W69">
        <f t="shared" ca="1" si="154"/>
        <v>5</v>
      </c>
      <c r="X69">
        <f t="shared" ca="1" si="154"/>
        <v>4</v>
      </c>
      <c r="Y69">
        <f t="shared" ca="1" si="154"/>
        <v>2</v>
      </c>
      <c r="Z69">
        <f t="shared" ca="1" si="154"/>
        <v>6</v>
      </c>
      <c r="AA69">
        <f t="shared" ca="1" si="154"/>
        <v>6</v>
      </c>
      <c r="AB69">
        <f t="shared" ca="1" si="154"/>
        <v>6</v>
      </c>
      <c r="AC69">
        <f t="shared" ca="1" si="154"/>
        <v>6</v>
      </c>
      <c r="AD69">
        <f t="shared" ca="1" si="154"/>
        <v>0</v>
      </c>
      <c r="AE69">
        <f t="shared" ca="1" si="154"/>
        <v>7</v>
      </c>
      <c r="AF69">
        <f t="shared" ca="1" si="154"/>
        <v>7</v>
      </c>
      <c r="AG69">
        <f t="shared" ca="1" si="154"/>
        <v>7</v>
      </c>
      <c r="AH69">
        <f t="shared" ca="1" si="154"/>
        <v>7</v>
      </c>
      <c r="AI69">
        <f t="shared" ca="1" si="154"/>
        <v>8</v>
      </c>
      <c r="AJ69">
        <f t="shared" ca="1" si="154"/>
        <v>8</v>
      </c>
      <c r="AK69">
        <f t="shared" ca="1" si="154"/>
        <v>8</v>
      </c>
      <c r="AL69">
        <f t="shared" ca="1" si="154"/>
        <v>4</v>
      </c>
      <c r="AM69">
        <f t="shared" ref="AM69:CB69" ca="1" si="155">IFERROR(MIN(RANDBETWEEN(0,AM65-AM68),ROUNDUP(AM65*2/$C$64,0)),0)</f>
        <v>0</v>
      </c>
      <c r="AN69">
        <f t="shared" ca="1" si="155"/>
        <v>9</v>
      </c>
      <c r="AO69">
        <f t="shared" ca="1" si="155"/>
        <v>9</v>
      </c>
      <c r="AP69">
        <f t="shared" ca="1" si="155"/>
        <v>9</v>
      </c>
      <c r="AQ69">
        <f t="shared" ca="1" si="155"/>
        <v>1</v>
      </c>
      <c r="AR69">
        <f t="shared" ca="1" si="155"/>
        <v>10</v>
      </c>
      <c r="AS69">
        <f t="shared" ca="1" si="155"/>
        <v>10</v>
      </c>
      <c r="AT69">
        <f t="shared" ca="1" si="155"/>
        <v>10</v>
      </c>
      <c r="AU69">
        <f t="shared" ca="1" si="155"/>
        <v>2</v>
      </c>
      <c r="AV69">
        <f t="shared" ca="1" si="155"/>
        <v>10</v>
      </c>
      <c r="AW69">
        <f t="shared" ca="1" si="155"/>
        <v>11</v>
      </c>
      <c r="AX69">
        <f t="shared" ca="1" si="155"/>
        <v>11</v>
      </c>
      <c r="AY69">
        <f t="shared" ca="1" si="155"/>
        <v>11</v>
      </c>
      <c r="AZ69">
        <f t="shared" ca="1" si="155"/>
        <v>11</v>
      </c>
      <c r="BA69">
        <f t="shared" ca="1" si="155"/>
        <v>12</v>
      </c>
      <c r="BB69">
        <f t="shared" ca="1" si="155"/>
        <v>12</v>
      </c>
      <c r="BC69">
        <f t="shared" ca="1" si="155"/>
        <v>12</v>
      </c>
      <c r="BD69">
        <f t="shared" ca="1" si="155"/>
        <v>3</v>
      </c>
      <c r="BE69">
        <f t="shared" ca="1" si="155"/>
        <v>12</v>
      </c>
      <c r="BF69">
        <f t="shared" ca="1" si="155"/>
        <v>13</v>
      </c>
      <c r="BG69">
        <f t="shared" ca="1" si="155"/>
        <v>13</v>
      </c>
      <c r="BH69">
        <f t="shared" ca="1" si="155"/>
        <v>1</v>
      </c>
      <c r="BI69">
        <f t="shared" ca="1" si="155"/>
        <v>13</v>
      </c>
      <c r="BJ69">
        <f t="shared" ca="1" si="155"/>
        <v>14</v>
      </c>
      <c r="BK69">
        <f t="shared" ca="1" si="155"/>
        <v>14</v>
      </c>
      <c r="BL69">
        <f t="shared" ca="1" si="155"/>
        <v>14</v>
      </c>
      <c r="BM69">
        <f t="shared" ca="1" si="155"/>
        <v>14</v>
      </c>
      <c r="BN69">
        <f t="shared" ca="1" si="155"/>
        <v>14</v>
      </c>
      <c r="BO69">
        <f t="shared" ca="1" si="155"/>
        <v>15</v>
      </c>
      <c r="BP69">
        <f t="shared" ca="1" si="155"/>
        <v>11</v>
      </c>
      <c r="BQ69">
        <f t="shared" ca="1" si="155"/>
        <v>15</v>
      </c>
      <c r="BR69">
        <f t="shared" ca="1" si="155"/>
        <v>13</v>
      </c>
      <c r="BS69">
        <f t="shared" ca="1" si="155"/>
        <v>14</v>
      </c>
      <c r="BT69">
        <f t="shared" ca="1" si="155"/>
        <v>16</v>
      </c>
      <c r="BU69">
        <f t="shared" ca="1" si="155"/>
        <v>16</v>
      </c>
      <c r="BV69">
        <f t="shared" ca="1" si="155"/>
        <v>3</v>
      </c>
      <c r="BW69">
        <f t="shared" ca="1" si="155"/>
        <v>16</v>
      </c>
      <c r="BX69">
        <f t="shared" ca="1" si="155"/>
        <v>17</v>
      </c>
      <c r="BY69">
        <f t="shared" ca="1" si="155"/>
        <v>4</v>
      </c>
      <c r="BZ69">
        <f t="shared" ca="1" si="155"/>
        <v>17</v>
      </c>
      <c r="CA69">
        <f t="shared" ca="1" si="155"/>
        <v>17</v>
      </c>
      <c r="CB69">
        <f t="shared" ca="1" si="155"/>
        <v>18</v>
      </c>
      <c r="CC69">
        <f t="shared" ref="CC69:CE69" ca="1" si="156">IFERROR(MIN(RANDBETWEEN(0,CC65-CC68),ROUNDUP(CC65*2/$C$64,0)),0)</f>
        <v>18</v>
      </c>
      <c r="CD69">
        <f t="shared" ca="1" si="156"/>
        <v>18</v>
      </c>
      <c r="CE69">
        <f t="shared" ca="1" si="156"/>
        <v>18</v>
      </c>
    </row>
    <row r="70" spans="1:83" x14ac:dyDescent="0.25">
      <c r="A70" s="3">
        <f ca="1">VLOOKUP(SMALL(B67:B75,4),B67:C75,2,0)</f>
        <v>3</v>
      </c>
      <c r="B70" s="4">
        <f t="shared" ca="1" si="150"/>
        <v>48799</v>
      </c>
      <c r="C70" s="5">
        <v>4</v>
      </c>
      <c r="D70">
        <f ca="1">IFERROR(MIN(RANDBETWEEN(0,D65-SUM(D68:D69)),ROUNDUP(D65*2/$C$64,0)),0)</f>
        <v>0</v>
      </c>
      <c r="E70">
        <f t="shared" ref="E70:AL70" ca="1" si="157">IFERROR(MIN(RANDBETWEEN(0,E65-SUM(E68:E69)),ROUNDUP(E65*2/$C$64,0)),0)</f>
        <v>1</v>
      </c>
      <c r="F70">
        <f t="shared" ca="1" si="157"/>
        <v>1</v>
      </c>
      <c r="G70">
        <f t="shared" ca="1" si="157"/>
        <v>1</v>
      </c>
      <c r="H70">
        <f t="shared" ca="1" si="157"/>
        <v>1</v>
      </c>
      <c r="I70">
        <f t="shared" ca="1" si="157"/>
        <v>2</v>
      </c>
      <c r="J70">
        <f t="shared" ca="1" si="157"/>
        <v>1</v>
      </c>
      <c r="K70">
        <f t="shared" ca="1" si="157"/>
        <v>2</v>
      </c>
      <c r="L70">
        <f t="shared" ca="1" si="157"/>
        <v>2</v>
      </c>
      <c r="M70">
        <f t="shared" ca="1" si="157"/>
        <v>3</v>
      </c>
      <c r="N70">
        <f t="shared" ca="1" si="157"/>
        <v>1</v>
      </c>
      <c r="O70">
        <f t="shared" ca="1" si="157"/>
        <v>3</v>
      </c>
      <c r="P70">
        <f t="shared" ca="1" si="157"/>
        <v>3</v>
      </c>
      <c r="Q70">
        <f t="shared" ca="1" si="157"/>
        <v>4</v>
      </c>
      <c r="R70">
        <f t="shared" ca="1" si="157"/>
        <v>4</v>
      </c>
      <c r="S70">
        <f t="shared" ca="1" si="157"/>
        <v>4</v>
      </c>
      <c r="T70">
        <f t="shared" ca="1" si="157"/>
        <v>4</v>
      </c>
      <c r="U70">
        <f t="shared" ca="1" si="157"/>
        <v>4</v>
      </c>
      <c r="V70">
        <f t="shared" ca="1" si="157"/>
        <v>5</v>
      </c>
      <c r="W70">
        <f t="shared" ca="1" si="157"/>
        <v>3</v>
      </c>
      <c r="X70">
        <f t="shared" ca="1" si="157"/>
        <v>5</v>
      </c>
      <c r="Y70">
        <f t="shared" ca="1" si="157"/>
        <v>2</v>
      </c>
      <c r="Z70">
        <f t="shared" ca="1" si="157"/>
        <v>6</v>
      </c>
      <c r="AA70">
        <f t="shared" ca="1" si="157"/>
        <v>6</v>
      </c>
      <c r="AB70">
        <f t="shared" ca="1" si="157"/>
        <v>6</v>
      </c>
      <c r="AC70">
        <f t="shared" ca="1" si="157"/>
        <v>5</v>
      </c>
      <c r="AD70">
        <f t="shared" ca="1" si="157"/>
        <v>6</v>
      </c>
      <c r="AE70">
        <f t="shared" ca="1" si="157"/>
        <v>7</v>
      </c>
      <c r="AF70">
        <f t="shared" ca="1" si="157"/>
        <v>0</v>
      </c>
      <c r="AG70">
        <f t="shared" ca="1" si="157"/>
        <v>7</v>
      </c>
      <c r="AH70">
        <f t="shared" ca="1" si="157"/>
        <v>7</v>
      </c>
      <c r="AI70">
        <f t="shared" ca="1" si="157"/>
        <v>7</v>
      </c>
      <c r="AJ70">
        <f t="shared" ca="1" si="157"/>
        <v>2</v>
      </c>
      <c r="AK70">
        <f t="shared" ca="1" si="157"/>
        <v>8</v>
      </c>
      <c r="AL70">
        <f t="shared" ca="1" si="157"/>
        <v>7</v>
      </c>
      <c r="AM70">
        <f t="shared" ref="AM70:CB70" ca="1" si="158">IFERROR(MIN(RANDBETWEEN(0,AM65-SUM(AM68:AM69)),ROUNDUP(AM65*2/$C$64,0)),0)</f>
        <v>8</v>
      </c>
      <c r="AN70">
        <f t="shared" ca="1" si="158"/>
        <v>8</v>
      </c>
      <c r="AO70">
        <f t="shared" ca="1" si="158"/>
        <v>5</v>
      </c>
      <c r="AP70">
        <f t="shared" ca="1" si="158"/>
        <v>7</v>
      </c>
      <c r="AQ70">
        <f t="shared" ca="1" si="158"/>
        <v>9</v>
      </c>
      <c r="AR70">
        <f t="shared" ca="1" si="158"/>
        <v>4</v>
      </c>
      <c r="AS70">
        <f t="shared" ca="1" si="158"/>
        <v>10</v>
      </c>
      <c r="AT70">
        <f t="shared" ca="1" si="158"/>
        <v>10</v>
      </c>
      <c r="AU70">
        <f t="shared" ca="1" si="158"/>
        <v>10</v>
      </c>
      <c r="AV70">
        <f t="shared" ca="1" si="158"/>
        <v>10</v>
      </c>
      <c r="AW70">
        <f t="shared" ca="1" si="158"/>
        <v>8</v>
      </c>
      <c r="AX70">
        <f t="shared" ca="1" si="158"/>
        <v>11</v>
      </c>
      <c r="AY70">
        <f t="shared" ca="1" si="158"/>
        <v>11</v>
      </c>
      <c r="AZ70">
        <f t="shared" ca="1" si="158"/>
        <v>11</v>
      </c>
      <c r="BA70">
        <f t="shared" ca="1" si="158"/>
        <v>12</v>
      </c>
      <c r="BB70">
        <f t="shared" ca="1" si="158"/>
        <v>11</v>
      </c>
      <c r="BC70">
        <f t="shared" ca="1" si="158"/>
        <v>12</v>
      </c>
      <c r="BD70">
        <f t="shared" ca="1" si="158"/>
        <v>12</v>
      </c>
      <c r="BE70">
        <f t="shared" ca="1" si="158"/>
        <v>12</v>
      </c>
      <c r="BF70">
        <f t="shared" ca="1" si="158"/>
        <v>13</v>
      </c>
      <c r="BG70">
        <f t="shared" ca="1" si="158"/>
        <v>13</v>
      </c>
      <c r="BH70">
        <f t="shared" ca="1" si="158"/>
        <v>13</v>
      </c>
      <c r="BI70">
        <f t="shared" ca="1" si="158"/>
        <v>13</v>
      </c>
      <c r="BJ70">
        <f t="shared" ca="1" si="158"/>
        <v>3</v>
      </c>
      <c r="BK70">
        <f t="shared" ca="1" si="158"/>
        <v>14</v>
      </c>
      <c r="BL70">
        <f t="shared" ca="1" si="158"/>
        <v>14</v>
      </c>
      <c r="BM70">
        <f t="shared" ca="1" si="158"/>
        <v>8</v>
      </c>
      <c r="BN70">
        <f t="shared" ca="1" si="158"/>
        <v>14</v>
      </c>
      <c r="BO70">
        <f t="shared" ca="1" si="158"/>
        <v>15</v>
      </c>
      <c r="BP70">
        <f t="shared" ca="1" si="158"/>
        <v>8</v>
      </c>
      <c r="BQ70">
        <f t="shared" ca="1" si="158"/>
        <v>15</v>
      </c>
      <c r="BR70">
        <f t="shared" ca="1" si="158"/>
        <v>15</v>
      </c>
      <c r="BS70">
        <f t="shared" ca="1" si="158"/>
        <v>16</v>
      </c>
      <c r="BT70">
        <f t="shared" ca="1" si="158"/>
        <v>16</v>
      </c>
      <c r="BU70">
        <f t="shared" ca="1" si="158"/>
        <v>16</v>
      </c>
      <c r="BV70">
        <f t="shared" ca="1" si="158"/>
        <v>2</v>
      </c>
      <c r="BW70">
        <f t="shared" ca="1" si="158"/>
        <v>14</v>
      </c>
      <c r="BX70">
        <f t="shared" ca="1" si="158"/>
        <v>17</v>
      </c>
      <c r="BY70">
        <f t="shared" ca="1" si="158"/>
        <v>17</v>
      </c>
      <c r="BZ70">
        <f t="shared" ca="1" si="158"/>
        <v>9</v>
      </c>
      <c r="CA70">
        <f t="shared" ca="1" si="158"/>
        <v>15</v>
      </c>
      <c r="CB70">
        <f t="shared" ca="1" si="158"/>
        <v>10</v>
      </c>
      <c r="CC70">
        <f t="shared" ref="CC70:CE70" ca="1" si="159">IFERROR(MIN(RANDBETWEEN(0,CC65-SUM(CC68:CC69)),ROUNDUP(CC65*2/$C$64,0)),0)</f>
        <v>18</v>
      </c>
      <c r="CD70">
        <f t="shared" ca="1" si="159"/>
        <v>18</v>
      </c>
      <c r="CE70">
        <f t="shared" ca="1" si="159"/>
        <v>18</v>
      </c>
    </row>
    <row r="71" spans="1:83" x14ac:dyDescent="0.25">
      <c r="A71" s="3">
        <f ca="1">VLOOKUP(SMALL(B67:B75,5),B67:C75,2,0)</f>
        <v>6</v>
      </c>
      <c r="B71" s="4">
        <f t="shared" ca="1" si="150"/>
        <v>68188</v>
      </c>
      <c r="C71" s="5">
        <v>5</v>
      </c>
      <c r="D71">
        <f ca="1">IFERROR(MIN(RANDBETWEEN(0,D65-SUM(D68:D70)),ROUNDUP(D65*2/$C$64,0)),0)</f>
        <v>0</v>
      </c>
      <c r="E71">
        <f t="shared" ref="E71:AL71" ca="1" si="160">IFERROR(MIN(RANDBETWEEN(0,E65-SUM(E68:E70)),ROUNDUP(E65*2/$C$64,0)),0)</f>
        <v>0</v>
      </c>
      <c r="F71">
        <f t="shared" ca="1" si="160"/>
        <v>0</v>
      </c>
      <c r="G71">
        <f t="shared" ca="1" si="160"/>
        <v>1</v>
      </c>
      <c r="H71">
        <f t="shared" ca="1" si="160"/>
        <v>0</v>
      </c>
      <c r="I71">
        <f t="shared" ca="1" si="160"/>
        <v>0</v>
      </c>
      <c r="J71">
        <f t="shared" ca="1" si="160"/>
        <v>0</v>
      </c>
      <c r="K71">
        <f t="shared" ca="1" si="160"/>
        <v>2</v>
      </c>
      <c r="L71">
        <f t="shared" ca="1" si="160"/>
        <v>2</v>
      </c>
      <c r="M71">
        <f t="shared" ca="1" si="160"/>
        <v>3</v>
      </c>
      <c r="N71">
        <f t="shared" ca="1" si="160"/>
        <v>3</v>
      </c>
      <c r="O71">
        <f t="shared" ca="1" si="160"/>
        <v>2</v>
      </c>
      <c r="P71">
        <f t="shared" ca="1" si="160"/>
        <v>1</v>
      </c>
      <c r="Q71">
        <f t="shared" ca="1" si="160"/>
        <v>4</v>
      </c>
      <c r="R71">
        <f t="shared" ca="1" si="160"/>
        <v>2</v>
      </c>
      <c r="S71">
        <f t="shared" ca="1" si="160"/>
        <v>0</v>
      </c>
      <c r="T71">
        <f t="shared" ca="1" si="160"/>
        <v>3</v>
      </c>
      <c r="U71">
        <f t="shared" ca="1" si="160"/>
        <v>2</v>
      </c>
      <c r="V71">
        <f t="shared" ca="1" si="160"/>
        <v>4</v>
      </c>
      <c r="W71">
        <f t="shared" ca="1" si="160"/>
        <v>5</v>
      </c>
      <c r="X71">
        <f t="shared" ca="1" si="160"/>
        <v>5</v>
      </c>
      <c r="Y71">
        <f t="shared" ca="1" si="160"/>
        <v>4</v>
      </c>
      <c r="Z71">
        <f t="shared" ca="1" si="160"/>
        <v>0</v>
      </c>
      <c r="AA71">
        <f t="shared" ca="1" si="160"/>
        <v>3</v>
      </c>
      <c r="AB71">
        <f t="shared" ca="1" si="160"/>
        <v>3</v>
      </c>
      <c r="AC71">
        <f t="shared" ca="1" si="160"/>
        <v>5</v>
      </c>
      <c r="AD71">
        <f t="shared" ca="1" si="160"/>
        <v>3</v>
      </c>
      <c r="AE71">
        <f t="shared" ca="1" si="160"/>
        <v>5</v>
      </c>
      <c r="AF71">
        <f t="shared" ca="1" si="160"/>
        <v>0</v>
      </c>
      <c r="AG71">
        <f t="shared" ca="1" si="160"/>
        <v>7</v>
      </c>
      <c r="AH71">
        <f t="shared" ca="1" si="160"/>
        <v>2</v>
      </c>
      <c r="AI71">
        <f t="shared" ca="1" si="160"/>
        <v>7</v>
      </c>
      <c r="AJ71">
        <f t="shared" ca="1" si="160"/>
        <v>7</v>
      </c>
      <c r="AK71">
        <f t="shared" ca="1" si="160"/>
        <v>5</v>
      </c>
      <c r="AL71">
        <f t="shared" ca="1" si="160"/>
        <v>2</v>
      </c>
      <c r="AM71">
        <f t="shared" ref="AM71:CB71" ca="1" si="161">IFERROR(MIN(RANDBETWEEN(0,AM65-SUM(AM68:AM70)),ROUNDUP(AM65*2/$C$64,0)),0)</f>
        <v>4</v>
      </c>
      <c r="AN71">
        <f t="shared" ca="1" si="161"/>
        <v>9</v>
      </c>
      <c r="AO71">
        <f t="shared" ca="1" si="161"/>
        <v>9</v>
      </c>
      <c r="AP71">
        <f t="shared" ca="1" si="161"/>
        <v>4</v>
      </c>
      <c r="AQ71">
        <f t="shared" ca="1" si="161"/>
        <v>6</v>
      </c>
      <c r="AR71">
        <f t="shared" ca="1" si="161"/>
        <v>1</v>
      </c>
      <c r="AS71">
        <f t="shared" ca="1" si="161"/>
        <v>10</v>
      </c>
      <c r="AT71">
        <f t="shared" ca="1" si="161"/>
        <v>9</v>
      </c>
      <c r="AU71">
        <f t="shared" ca="1" si="161"/>
        <v>5</v>
      </c>
      <c r="AV71">
        <f t="shared" ca="1" si="161"/>
        <v>3</v>
      </c>
      <c r="AW71">
        <f t="shared" ca="1" si="161"/>
        <v>2</v>
      </c>
      <c r="AX71">
        <f t="shared" ca="1" si="161"/>
        <v>5</v>
      </c>
      <c r="AY71">
        <f t="shared" ca="1" si="161"/>
        <v>11</v>
      </c>
      <c r="AZ71">
        <f t="shared" ca="1" si="161"/>
        <v>5</v>
      </c>
      <c r="BA71">
        <f t="shared" ca="1" si="161"/>
        <v>12</v>
      </c>
      <c r="BB71">
        <f t="shared" ca="1" si="161"/>
        <v>12</v>
      </c>
      <c r="BC71">
        <f t="shared" ca="1" si="161"/>
        <v>11</v>
      </c>
      <c r="BD71">
        <f t="shared" ca="1" si="161"/>
        <v>12</v>
      </c>
      <c r="BE71">
        <f t="shared" ca="1" si="161"/>
        <v>12</v>
      </c>
      <c r="BF71">
        <f t="shared" ca="1" si="161"/>
        <v>13</v>
      </c>
      <c r="BG71">
        <f t="shared" ca="1" si="161"/>
        <v>10</v>
      </c>
      <c r="BH71">
        <f t="shared" ca="1" si="161"/>
        <v>10</v>
      </c>
      <c r="BI71">
        <f t="shared" ca="1" si="161"/>
        <v>4</v>
      </c>
      <c r="BJ71">
        <f t="shared" ca="1" si="161"/>
        <v>12</v>
      </c>
      <c r="BK71">
        <f t="shared" ca="1" si="161"/>
        <v>3</v>
      </c>
      <c r="BL71">
        <f t="shared" ca="1" si="161"/>
        <v>11</v>
      </c>
      <c r="BM71">
        <f t="shared" ca="1" si="161"/>
        <v>11</v>
      </c>
      <c r="BN71">
        <f t="shared" ca="1" si="161"/>
        <v>14</v>
      </c>
      <c r="BO71">
        <f t="shared" ca="1" si="161"/>
        <v>15</v>
      </c>
      <c r="BP71">
        <f t="shared" ca="1" si="161"/>
        <v>6</v>
      </c>
      <c r="BQ71">
        <f t="shared" ca="1" si="161"/>
        <v>15</v>
      </c>
      <c r="BR71">
        <f t="shared" ca="1" si="161"/>
        <v>0</v>
      </c>
      <c r="BS71">
        <f t="shared" ca="1" si="161"/>
        <v>0</v>
      </c>
      <c r="BT71">
        <f t="shared" ca="1" si="161"/>
        <v>3</v>
      </c>
      <c r="BU71">
        <f t="shared" ca="1" si="161"/>
        <v>3</v>
      </c>
      <c r="BV71">
        <f t="shared" ca="1" si="161"/>
        <v>16</v>
      </c>
      <c r="BW71">
        <f t="shared" ca="1" si="161"/>
        <v>16</v>
      </c>
      <c r="BX71">
        <f t="shared" ca="1" si="161"/>
        <v>17</v>
      </c>
      <c r="BY71">
        <f t="shared" ca="1" si="161"/>
        <v>17</v>
      </c>
      <c r="BZ71">
        <f t="shared" ca="1" si="161"/>
        <v>17</v>
      </c>
      <c r="CA71">
        <f t="shared" ca="1" si="161"/>
        <v>16</v>
      </c>
      <c r="CB71">
        <f t="shared" ca="1" si="161"/>
        <v>18</v>
      </c>
      <c r="CC71">
        <f t="shared" ref="CC71:CE71" ca="1" si="162">IFERROR(MIN(RANDBETWEEN(0,CC65-SUM(CC68:CC70)),ROUNDUP(CC65*2/$C$64,0)),0)</f>
        <v>18</v>
      </c>
      <c r="CD71">
        <f t="shared" ca="1" si="162"/>
        <v>5</v>
      </c>
      <c r="CE71">
        <f t="shared" ca="1" si="162"/>
        <v>8</v>
      </c>
    </row>
    <row r="72" spans="1:83" x14ac:dyDescent="0.25">
      <c r="A72" s="3">
        <f ca="1">VLOOKUP(SMALL(B67:B75,6),B67:C75,2,0)</f>
        <v>4</v>
      </c>
      <c r="B72" s="4">
        <f t="shared" ca="1" si="150"/>
        <v>46829</v>
      </c>
      <c r="C72" s="5">
        <v>6</v>
      </c>
      <c r="D72">
        <f ca="1">IFERROR(MIN(RANDBETWEEN(0,D65-SUM(D68:D71)),ROUNDUP(D65*2/$C$64,0)),0)</f>
        <v>0</v>
      </c>
      <c r="E72">
        <f t="shared" ref="E72:AL72" ca="1" si="163">IFERROR(MIN(RANDBETWEEN(0,E65-SUM(E68:E71)),ROUNDUP(E65*2/$C$64,0)),0)</f>
        <v>0</v>
      </c>
      <c r="F72">
        <f t="shared" ca="1" si="163"/>
        <v>0</v>
      </c>
      <c r="G72">
        <f t="shared" ca="1" si="163"/>
        <v>0</v>
      </c>
      <c r="H72">
        <f t="shared" ca="1" si="163"/>
        <v>0</v>
      </c>
      <c r="I72">
        <f t="shared" ca="1" si="163"/>
        <v>1</v>
      </c>
      <c r="J72">
        <f t="shared" ca="1" si="163"/>
        <v>2</v>
      </c>
      <c r="K72">
        <f t="shared" ca="1" si="163"/>
        <v>0</v>
      </c>
      <c r="L72">
        <f t="shared" ca="1" si="163"/>
        <v>0</v>
      </c>
      <c r="M72">
        <f t="shared" ca="1" si="163"/>
        <v>0</v>
      </c>
      <c r="N72">
        <f t="shared" ca="1" si="163"/>
        <v>3</v>
      </c>
      <c r="O72">
        <f t="shared" ca="1" si="163"/>
        <v>0</v>
      </c>
      <c r="P72">
        <f t="shared" ca="1" si="163"/>
        <v>3</v>
      </c>
      <c r="Q72">
        <f t="shared" ca="1" si="163"/>
        <v>1</v>
      </c>
      <c r="R72">
        <f t="shared" ca="1" si="163"/>
        <v>1</v>
      </c>
      <c r="S72">
        <f t="shared" ca="1" si="163"/>
        <v>4</v>
      </c>
      <c r="T72">
        <f t="shared" ca="1" si="163"/>
        <v>3</v>
      </c>
      <c r="U72">
        <f t="shared" ca="1" si="163"/>
        <v>4</v>
      </c>
      <c r="V72">
        <f t="shared" ca="1" si="163"/>
        <v>0</v>
      </c>
      <c r="W72">
        <f t="shared" ca="1" si="163"/>
        <v>0</v>
      </c>
      <c r="X72">
        <f t="shared" ca="1" si="163"/>
        <v>2</v>
      </c>
      <c r="Y72">
        <f t="shared" ca="1" si="163"/>
        <v>5</v>
      </c>
      <c r="Z72">
        <f t="shared" ca="1" si="163"/>
        <v>0</v>
      </c>
      <c r="AA72">
        <f t="shared" ca="1" si="163"/>
        <v>0</v>
      </c>
      <c r="AB72">
        <f t="shared" ca="1" si="163"/>
        <v>1</v>
      </c>
      <c r="AC72">
        <f t="shared" ca="1" si="163"/>
        <v>0</v>
      </c>
      <c r="AD72">
        <f t="shared" ca="1" si="163"/>
        <v>0</v>
      </c>
      <c r="AE72">
        <f t="shared" ca="1" si="163"/>
        <v>6</v>
      </c>
      <c r="AF72">
        <f t="shared" ca="1" si="163"/>
        <v>7</v>
      </c>
      <c r="AG72">
        <f t="shared" ca="1" si="163"/>
        <v>0</v>
      </c>
      <c r="AH72">
        <f t="shared" ca="1" si="163"/>
        <v>1</v>
      </c>
      <c r="AI72">
        <f t="shared" ca="1" si="163"/>
        <v>1</v>
      </c>
      <c r="AJ72">
        <f t="shared" ca="1" si="163"/>
        <v>8</v>
      </c>
      <c r="AK72">
        <f t="shared" ca="1" si="163"/>
        <v>5</v>
      </c>
      <c r="AL72">
        <f t="shared" ca="1" si="163"/>
        <v>5</v>
      </c>
      <c r="AM72">
        <f t="shared" ref="AM72:CB72" ca="1" si="164">IFERROR(MIN(RANDBETWEEN(0,AM65-SUM(AM68:AM71)),ROUNDUP(AM65*2/$C$64,0)),0)</f>
        <v>8</v>
      </c>
      <c r="AN72">
        <f t="shared" ca="1" si="164"/>
        <v>0</v>
      </c>
      <c r="AO72">
        <f t="shared" ca="1" si="164"/>
        <v>1</v>
      </c>
      <c r="AP72">
        <f t="shared" ca="1" si="164"/>
        <v>8</v>
      </c>
      <c r="AQ72">
        <f t="shared" ca="1" si="164"/>
        <v>9</v>
      </c>
      <c r="AR72">
        <f t="shared" ca="1" si="164"/>
        <v>2</v>
      </c>
      <c r="AS72">
        <f t="shared" ca="1" si="164"/>
        <v>4</v>
      </c>
      <c r="AT72">
        <f t="shared" ca="1" si="164"/>
        <v>2</v>
      </c>
      <c r="AU72">
        <f t="shared" ca="1" si="164"/>
        <v>3</v>
      </c>
      <c r="AV72">
        <f t="shared" ca="1" si="164"/>
        <v>1</v>
      </c>
      <c r="AW72">
        <f t="shared" ca="1" si="164"/>
        <v>6</v>
      </c>
      <c r="AX72">
        <f t="shared" ca="1" si="164"/>
        <v>3</v>
      </c>
      <c r="AY72">
        <f t="shared" ca="1" si="164"/>
        <v>2</v>
      </c>
      <c r="AZ72">
        <f t="shared" ca="1" si="164"/>
        <v>7</v>
      </c>
      <c r="BA72">
        <f t="shared" ca="1" si="164"/>
        <v>1</v>
      </c>
      <c r="BB72">
        <f t="shared" ca="1" si="164"/>
        <v>0</v>
      </c>
      <c r="BC72">
        <f t="shared" ca="1" si="164"/>
        <v>1</v>
      </c>
      <c r="BD72">
        <f t="shared" ca="1" si="164"/>
        <v>12</v>
      </c>
      <c r="BE72">
        <f t="shared" ca="1" si="164"/>
        <v>0</v>
      </c>
      <c r="BF72">
        <f t="shared" ca="1" si="164"/>
        <v>1</v>
      </c>
      <c r="BG72">
        <f t="shared" ca="1" si="164"/>
        <v>0</v>
      </c>
      <c r="BH72">
        <f t="shared" ca="1" si="164"/>
        <v>13</v>
      </c>
      <c r="BI72">
        <f t="shared" ca="1" si="164"/>
        <v>12</v>
      </c>
      <c r="BJ72">
        <f t="shared" ca="1" si="164"/>
        <v>14</v>
      </c>
      <c r="BK72">
        <f t="shared" ca="1" si="164"/>
        <v>3</v>
      </c>
      <c r="BL72">
        <f t="shared" ca="1" si="164"/>
        <v>4</v>
      </c>
      <c r="BM72">
        <f t="shared" ca="1" si="164"/>
        <v>10</v>
      </c>
      <c r="BN72">
        <f t="shared" ca="1" si="164"/>
        <v>2</v>
      </c>
      <c r="BO72">
        <f t="shared" ca="1" si="164"/>
        <v>0</v>
      </c>
      <c r="BP72">
        <f t="shared" ca="1" si="164"/>
        <v>0</v>
      </c>
      <c r="BQ72">
        <f t="shared" ca="1" si="164"/>
        <v>2</v>
      </c>
      <c r="BR72">
        <f t="shared" ca="1" si="164"/>
        <v>15</v>
      </c>
      <c r="BS72">
        <f t="shared" ca="1" si="164"/>
        <v>13</v>
      </c>
      <c r="BT72">
        <f t="shared" ca="1" si="164"/>
        <v>9</v>
      </c>
      <c r="BU72">
        <f t="shared" ca="1" si="164"/>
        <v>16</v>
      </c>
      <c r="BV72">
        <f t="shared" ca="1" si="164"/>
        <v>16</v>
      </c>
      <c r="BW72">
        <f t="shared" ca="1" si="164"/>
        <v>10</v>
      </c>
      <c r="BX72">
        <f t="shared" ca="1" si="164"/>
        <v>0</v>
      </c>
      <c r="BY72">
        <f t="shared" ca="1" si="164"/>
        <v>2</v>
      </c>
      <c r="BZ72">
        <f t="shared" ca="1" si="164"/>
        <v>3</v>
      </c>
      <c r="CA72">
        <f t="shared" ca="1" si="164"/>
        <v>15</v>
      </c>
      <c r="CB72">
        <f t="shared" ca="1" si="164"/>
        <v>17</v>
      </c>
      <c r="CC72">
        <f t="shared" ref="CC72:CE72" ca="1" si="165">IFERROR(MIN(RANDBETWEEN(0,CC65-SUM(CC68:CC71)),ROUNDUP(CC65*2/$C$64,0)),0)</f>
        <v>4</v>
      </c>
      <c r="CD72">
        <f t="shared" ca="1" si="165"/>
        <v>0</v>
      </c>
      <c r="CE72">
        <f t="shared" ca="1" si="165"/>
        <v>6</v>
      </c>
    </row>
    <row r="73" spans="1:83" x14ac:dyDescent="0.25">
      <c r="A73" s="3">
        <f ca="1">VLOOKUP(SMALL(B67:B75,7),B67:C75,2,0)</f>
        <v>2</v>
      </c>
      <c r="B73" s="4">
        <f t="shared" ca="1" si="150"/>
        <v>90244</v>
      </c>
      <c r="C73" s="5">
        <v>7</v>
      </c>
      <c r="D73">
        <f ca="1">IFERROR(MIN(RANDBETWEEN(0,D65-SUM(D68:D72)),ROUNDUP(D65*2/$C$64,0)),0)</f>
        <v>0</v>
      </c>
      <c r="E73">
        <f t="shared" ref="E73:AL73" ca="1" si="166">IFERROR(MIN(RANDBETWEEN(0,E65-SUM(E68:E72)),ROUNDUP(E65*2/$C$64,0)),0)</f>
        <v>0</v>
      </c>
      <c r="F73">
        <f t="shared" ca="1" si="166"/>
        <v>0</v>
      </c>
      <c r="G73">
        <f t="shared" ca="1" si="166"/>
        <v>0</v>
      </c>
      <c r="H73">
        <f t="shared" ca="1" si="166"/>
        <v>0</v>
      </c>
      <c r="I73">
        <f t="shared" ca="1" si="166"/>
        <v>0</v>
      </c>
      <c r="J73">
        <f t="shared" ca="1" si="166"/>
        <v>0</v>
      </c>
      <c r="K73">
        <f t="shared" ca="1" si="166"/>
        <v>0</v>
      </c>
      <c r="L73">
        <f t="shared" ca="1" si="166"/>
        <v>0</v>
      </c>
      <c r="M73">
        <f t="shared" ca="1" si="166"/>
        <v>1</v>
      </c>
      <c r="N73">
        <f t="shared" ca="1" si="166"/>
        <v>0</v>
      </c>
      <c r="O73">
        <f t="shared" ca="1" si="166"/>
        <v>0</v>
      </c>
      <c r="P73">
        <f t="shared" ca="1" si="166"/>
        <v>1</v>
      </c>
      <c r="Q73">
        <f t="shared" ca="1" si="166"/>
        <v>0</v>
      </c>
      <c r="R73">
        <f t="shared" ca="1" si="166"/>
        <v>0</v>
      </c>
      <c r="S73">
        <f t="shared" ca="1" si="166"/>
        <v>0</v>
      </c>
      <c r="T73">
        <f t="shared" ca="1" si="166"/>
        <v>0</v>
      </c>
      <c r="U73">
        <f t="shared" ca="1" si="166"/>
        <v>1</v>
      </c>
      <c r="V73">
        <f t="shared" ca="1" si="166"/>
        <v>1</v>
      </c>
      <c r="W73">
        <f t="shared" ca="1" si="166"/>
        <v>1</v>
      </c>
      <c r="X73">
        <f t="shared" ca="1" si="166"/>
        <v>0</v>
      </c>
      <c r="Y73">
        <f t="shared" ca="1" si="166"/>
        <v>3</v>
      </c>
      <c r="Z73">
        <f t="shared" ca="1" si="166"/>
        <v>1</v>
      </c>
      <c r="AA73">
        <f t="shared" ca="1" si="166"/>
        <v>3</v>
      </c>
      <c r="AB73">
        <f t="shared" ca="1" si="166"/>
        <v>2</v>
      </c>
      <c r="AC73">
        <f t="shared" ca="1" si="166"/>
        <v>1</v>
      </c>
      <c r="AD73">
        <f t="shared" ca="1" si="166"/>
        <v>4</v>
      </c>
      <c r="AE73">
        <f t="shared" ca="1" si="166"/>
        <v>0</v>
      </c>
      <c r="AF73">
        <f t="shared" ca="1" si="166"/>
        <v>1</v>
      </c>
      <c r="AG73">
        <f t="shared" ca="1" si="166"/>
        <v>1</v>
      </c>
      <c r="AH73">
        <f t="shared" ca="1" si="166"/>
        <v>7</v>
      </c>
      <c r="AI73">
        <f t="shared" ca="1" si="166"/>
        <v>1</v>
      </c>
      <c r="AJ73">
        <f t="shared" ca="1" si="166"/>
        <v>6</v>
      </c>
      <c r="AK73">
        <f t="shared" ca="1" si="166"/>
        <v>2</v>
      </c>
      <c r="AL73">
        <f t="shared" ca="1" si="166"/>
        <v>3</v>
      </c>
      <c r="AM73">
        <f t="shared" ref="AM73:CB73" ca="1" si="167">IFERROR(MIN(RANDBETWEEN(0,AM65-SUM(AM68:AM72)),ROUNDUP(AM65*2/$C$64,0)),0)</f>
        <v>6</v>
      </c>
      <c r="AN73">
        <f t="shared" ca="1" si="167"/>
        <v>2</v>
      </c>
      <c r="AO73">
        <f t="shared" ca="1" si="167"/>
        <v>3</v>
      </c>
      <c r="AP73">
        <f t="shared" ca="1" si="167"/>
        <v>2</v>
      </c>
      <c r="AQ73">
        <f t="shared" ca="1" si="167"/>
        <v>2</v>
      </c>
      <c r="AR73">
        <f t="shared" ca="1" si="167"/>
        <v>0</v>
      </c>
      <c r="AS73">
        <f t="shared" ca="1" si="167"/>
        <v>0</v>
      </c>
      <c r="AT73">
        <f t="shared" ca="1" si="167"/>
        <v>1</v>
      </c>
      <c r="AU73">
        <f t="shared" ca="1" si="167"/>
        <v>1</v>
      </c>
      <c r="AV73">
        <f t="shared" ca="1" si="167"/>
        <v>2</v>
      </c>
      <c r="AW73">
        <f t="shared" ca="1" si="167"/>
        <v>5</v>
      </c>
      <c r="AX73">
        <f t="shared" ca="1" si="167"/>
        <v>3</v>
      </c>
      <c r="AY73">
        <f t="shared" ca="1" si="167"/>
        <v>0</v>
      </c>
      <c r="AZ73">
        <f t="shared" ca="1" si="167"/>
        <v>4</v>
      </c>
      <c r="BA73">
        <f t="shared" ca="1" si="167"/>
        <v>0</v>
      </c>
      <c r="BB73">
        <f t="shared" ca="1" si="167"/>
        <v>4</v>
      </c>
      <c r="BC73">
        <f t="shared" ca="1" si="167"/>
        <v>4</v>
      </c>
      <c r="BD73">
        <f t="shared" ca="1" si="167"/>
        <v>3</v>
      </c>
      <c r="BE73">
        <f t="shared" ca="1" si="167"/>
        <v>3</v>
      </c>
      <c r="BF73">
        <f t="shared" ca="1" si="167"/>
        <v>0</v>
      </c>
      <c r="BG73">
        <f t="shared" ca="1" si="167"/>
        <v>13</v>
      </c>
      <c r="BH73">
        <f t="shared" ca="1" si="167"/>
        <v>6</v>
      </c>
      <c r="BI73">
        <f t="shared" ca="1" si="167"/>
        <v>0</v>
      </c>
      <c r="BJ73">
        <f t="shared" ca="1" si="167"/>
        <v>2</v>
      </c>
      <c r="BK73">
        <f t="shared" ca="1" si="167"/>
        <v>12</v>
      </c>
      <c r="BL73">
        <f t="shared" ca="1" si="167"/>
        <v>1</v>
      </c>
      <c r="BM73">
        <f t="shared" ca="1" si="167"/>
        <v>5</v>
      </c>
      <c r="BN73">
        <f t="shared" ca="1" si="167"/>
        <v>7</v>
      </c>
      <c r="BO73">
        <f t="shared" ca="1" si="167"/>
        <v>3</v>
      </c>
      <c r="BP73">
        <f t="shared" ca="1" si="167"/>
        <v>15</v>
      </c>
      <c r="BQ73">
        <f t="shared" ca="1" si="167"/>
        <v>4</v>
      </c>
      <c r="BR73">
        <f t="shared" ca="1" si="167"/>
        <v>5</v>
      </c>
      <c r="BS73">
        <f t="shared" ca="1" si="167"/>
        <v>2</v>
      </c>
      <c r="BT73">
        <f t="shared" ca="1" si="167"/>
        <v>6</v>
      </c>
      <c r="BU73">
        <f t="shared" ca="1" si="167"/>
        <v>1</v>
      </c>
      <c r="BV73">
        <f t="shared" ca="1" si="167"/>
        <v>7</v>
      </c>
      <c r="BW73">
        <f t="shared" ca="1" si="167"/>
        <v>0</v>
      </c>
      <c r="BX73">
        <f t="shared" ca="1" si="167"/>
        <v>1</v>
      </c>
      <c r="BY73">
        <f t="shared" ca="1" si="167"/>
        <v>7</v>
      </c>
      <c r="BZ73">
        <f t="shared" ca="1" si="167"/>
        <v>12</v>
      </c>
      <c r="CA73">
        <f t="shared" ca="1" si="167"/>
        <v>2</v>
      </c>
      <c r="CB73">
        <f t="shared" ca="1" si="167"/>
        <v>1</v>
      </c>
      <c r="CC73">
        <f t="shared" ref="CC73:CE73" ca="1" si="168">IFERROR(MIN(RANDBETWEEN(0,CC65-SUM(CC68:CC72)),ROUNDUP(CC65*2/$C$64,0)),0)</f>
        <v>0</v>
      </c>
      <c r="CD73">
        <f t="shared" ca="1" si="168"/>
        <v>13</v>
      </c>
      <c r="CE73">
        <f t="shared" ca="1" si="168"/>
        <v>8</v>
      </c>
    </row>
    <row r="74" spans="1:83" x14ac:dyDescent="0.25">
      <c r="A74" s="3">
        <f ca="1">VLOOKUP(SMALL(B67:B75,8),B67:C75,2,0)</f>
        <v>5</v>
      </c>
      <c r="B74" s="4">
        <f t="shared" ca="1" si="150"/>
        <v>37355</v>
      </c>
      <c r="C74" s="5">
        <v>8</v>
      </c>
      <c r="D74">
        <f ca="1">IFERROR(MIN(RANDBETWEEN(0,D65-SUM(D68:D73)),ROUNDUP(D65*2/$C$64,0)),0)</f>
        <v>0</v>
      </c>
      <c r="E74">
        <f t="shared" ref="E74:AL74" ca="1" si="169">IFERROR(MIN(RANDBETWEEN(0,E65-SUM(E68:E73)),ROUNDUP(E65*2/$C$64,0)),0)</f>
        <v>0</v>
      </c>
      <c r="F74">
        <f t="shared" ca="1" si="169"/>
        <v>0</v>
      </c>
      <c r="G74">
        <f t="shared" ca="1" si="169"/>
        <v>0</v>
      </c>
      <c r="H74">
        <f t="shared" ca="1" si="169"/>
        <v>0</v>
      </c>
      <c r="I74">
        <f t="shared" ca="1" si="169"/>
        <v>0</v>
      </c>
      <c r="J74">
        <f t="shared" ca="1" si="169"/>
        <v>0</v>
      </c>
      <c r="K74">
        <f t="shared" ca="1" si="169"/>
        <v>0</v>
      </c>
      <c r="L74">
        <f t="shared" ca="1" si="169"/>
        <v>1</v>
      </c>
      <c r="M74">
        <f t="shared" ca="1" si="169"/>
        <v>0</v>
      </c>
      <c r="N74">
        <f t="shared" ca="1" si="169"/>
        <v>0</v>
      </c>
      <c r="O74">
        <f t="shared" ca="1" si="169"/>
        <v>1</v>
      </c>
      <c r="P74">
        <f t="shared" ca="1" si="169"/>
        <v>0</v>
      </c>
      <c r="Q74">
        <f t="shared" ca="1" si="169"/>
        <v>0</v>
      </c>
      <c r="R74">
        <f t="shared" ca="1" si="169"/>
        <v>0</v>
      </c>
      <c r="S74">
        <f t="shared" ca="1" si="169"/>
        <v>1</v>
      </c>
      <c r="T74">
        <f t="shared" ca="1" si="169"/>
        <v>0</v>
      </c>
      <c r="U74">
        <f t="shared" ca="1" si="169"/>
        <v>0</v>
      </c>
      <c r="V74">
        <f t="shared" ca="1" si="169"/>
        <v>0</v>
      </c>
      <c r="W74">
        <f t="shared" ca="1" si="169"/>
        <v>1</v>
      </c>
      <c r="X74">
        <f t="shared" ca="1" si="169"/>
        <v>0</v>
      </c>
      <c r="Y74">
        <f t="shared" ca="1" si="169"/>
        <v>0</v>
      </c>
      <c r="Z74">
        <f t="shared" ca="1" si="169"/>
        <v>2</v>
      </c>
      <c r="AA74">
        <f t="shared" ca="1" si="169"/>
        <v>0</v>
      </c>
      <c r="AB74">
        <f t="shared" ca="1" si="169"/>
        <v>1</v>
      </c>
      <c r="AC74">
        <f t="shared" ca="1" si="169"/>
        <v>2</v>
      </c>
      <c r="AD74">
        <f t="shared" ca="1" si="169"/>
        <v>6</v>
      </c>
      <c r="AE74">
        <f t="shared" ca="1" si="169"/>
        <v>0</v>
      </c>
      <c r="AF74">
        <f t="shared" ca="1" si="169"/>
        <v>7</v>
      </c>
      <c r="AG74">
        <f t="shared" ca="1" si="169"/>
        <v>1</v>
      </c>
      <c r="AH74">
        <f t="shared" ca="1" si="169"/>
        <v>0</v>
      </c>
      <c r="AI74">
        <f t="shared" ca="1" si="169"/>
        <v>0</v>
      </c>
      <c r="AJ74">
        <f t="shared" ca="1" si="169"/>
        <v>0</v>
      </c>
      <c r="AK74">
        <f t="shared" ca="1" si="169"/>
        <v>4</v>
      </c>
      <c r="AL74">
        <f t="shared" ca="1" si="169"/>
        <v>2</v>
      </c>
      <c r="AM74">
        <f t="shared" ref="AM74:CB74" ca="1" si="170">IFERROR(MIN(RANDBETWEEN(0,AM65-SUM(AM68:AM73)),ROUNDUP(AM65*2/$C$64,0)),0)</f>
        <v>0</v>
      </c>
      <c r="AN74">
        <f t="shared" ca="1" si="170"/>
        <v>0</v>
      </c>
      <c r="AO74">
        <f t="shared" ca="1" si="170"/>
        <v>1</v>
      </c>
      <c r="AP74">
        <f t="shared" ca="1" si="170"/>
        <v>0</v>
      </c>
      <c r="AQ74">
        <f t="shared" ca="1" si="170"/>
        <v>0</v>
      </c>
      <c r="AR74">
        <f t="shared" ca="1" si="170"/>
        <v>0</v>
      </c>
      <c r="AS74">
        <f t="shared" ca="1" si="170"/>
        <v>0</v>
      </c>
      <c r="AT74">
        <f t="shared" ca="1" si="170"/>
        <v>1</v>
      </c>
      <c r="AU74">
        <f t="shared" ca="1" si="170"/>
        <v>0</v>
      </c>
      <c r="AV74">
        <f t="shared" ca="1" si="170"/>
        <v>3</v>
      </c>
      <c r="AW74">
        <f t="shared" ca="1" si="170"/>
        <v>2</v>
      </c>
      <c r="AX74">
        <f t="shared" ca="1" si="170"/>
        <v>3</v>
      </c>
      <c r="AY74">
        <f t="shared" ca="1" si="170"/>
        <v>0</v>
      </c>
      <c r="AZ74">
        <f t="shared" ca="1" si="170"/>
        <v>0</v>
      </c>
      <c r="BA74">
        <f t="shared" ca="1" si="170"/>
        <v>0</v>
      </c>
      <c r="BB74">
        <f t="shared" ca="1" si="170"/>
        <v>0</v>
      </c>
      <c r="BC74">
        <f t="shared" ca="1" si="170"/>
        <v>0</v>
      </c>
      <c r="BD74">
        <f t="shared" ca="1" si="170"/>
        <v>2</v>
      </c>
      <c r="BE74">
        <f t="shared" ca="1" si="170"/>
        <v>6</v>
      </c>
      <c r="BF74">
        <f t="shared" ca="1" si="170"/>
        <v>0</v>
      </c>
      <c r="BG74">
        <f t="shared" ca="1" si="170"/>
        <v>4</v>
      </c>
      <c r="BH74">
        <f t="shared" ca="1" si="170"/>
        <v>3</v>
      </c>
      <c r="BI74">
        <f t="shared" ca="1" si="170"/>
        <v>3</v>
      </c>
      <c r="BJ74">
        <f t="shared" ca="1" si="170"/>
        <v>0</v>
      </c>
      <c r="BK74">
        <f t="shared" ca="1" si="170"/>
        <v>0</v>
      </c>
      <c r="BL74">
        <f t="shared" ca="1" si="170"/>
        <v>2</v>
      </c>
      <c r="BM74">
        <f t="shared" ca="1" si="170"/>
        <v>0</v>
      </c>
      <c r="BN74">
        <f t="shared" ca="1" si="170"/>
        <v>1</v>
      </c>
      <c r="BO74">
        <f t="shared" ca="1" si="170"/>
        <v>0</v>
      </c>
      <c r="BP74">
        <f t="shared" ca="1" si="170"/>
        <v>3</v>
      </c>
      <c r="BQ74">
        <f t="shared" ca="1" si="170"/>
        <v>0</v>
      </c>
      <c r="BR74">
        <f t="shared" ca="1" si="170"/>
        <v>3</v>
      </c>
      <c r="BS74">
        <f t="shared" ca="1" si="170"/>
        <v>7</v>
      </c>
      <c r="BT74">
        <f t="shared" ca="1" si="170"/>
        <v>0</v>
      </c>
      <c r="BU74">
        <f t="shared" ca="1" si="170"/>
        <v>0</v>
      </c>
      <c r="BV74">
        <f t="shared" ca="1" si="170"/>
        <v>7</v>
      </c>
      <c r="BW74">
        <f t="shared" ca="1" si="170"/>
        <v>0</v>
      </c>
      <c r="BX74">
        <f t="shared" ca="1" si="170"/>
        <v>3</v>
      </c>
      <c r="BY74">
        <f t="shared" ca="1" si="170"/>
        <v>5</v>
      </c>
      <c r="BZ74">
        <f t="shared" ca="1" si="170"/>
        <v>8</v>
      </c>
      <c r="CA74">
        <f t="shared" ca="1" si="170"/>
        <v>1</v>
      </c>
      <c r="CB74">
        <f t="shared" ca="1" si="170"/>
        <v>6</v>
      </c>
      <c r="CC74">
        <f t="shared" ref="CC74:CE74" ca="1" si="171">IFERROR(MIN(RANDBETWEEN(0,CC65-SUM(CC68:CC73)),ROUNDUP(CC65*2/$C$64,0)),0)</f>
        <v>2</v>
      </c>
      <c r="CD74">
        <f t="shared" ca="1" si="171"/>
        <v>5</v>
      </c>
      <c r="CE74">
        <f t="shared" ca="1" si="171"/>
        <v>0</v>
      </c>
    </row>
    <row r="75" spans="1:83" x14ac:dyDescent="0.25">
      <c r="A75" s="3">
        <f ca="1">VLOOKUP(SMALL(B67:B75,9),B67:C75,2,0)</f>
        <v>7</v>
      </c>
      <c r="B75" s="4">
        <f t="shared" ca="1" si="150"/>
        <v>25825</v>
      </c>
      <c r="C75" s="5">
        <v>9</v>
      </c>
      <c r="D75">
        <f ca="1">IFERROR(MIN(RANDBETWEEN(0,D65-SUM(D68:D74)),ROUNDUP(D65*2/$C$64,0)),0)</f>
        <v>0</v>
      </c>
      <c r="E75">
        <f t="shared" ref="E75:AL75" ca="1" si="172">IFERROR(MIN(RANDBETWEEN(0,E65-SUM(E68:E74)),ROUNDUP(E65*2/$C$64,0)),0)</f>
        <v>0</v>
      </c>
      <c r="F75">
        <f t="shared" ca="1" si="172"/>
        <v>0</v>
      </c>
      <c r="G75">
        <f t="shared" ca="1" si="172"/>
        <v>0</v>
      </c>
      <c r="H75">
        <f t="shared" ca="1" si="172"/>
        <v>0</v>
      </c>
      <c r="I75">
        <f t="shared" ca="1" si="172"/>
        <v>0</v>
      </c>
      <c r="J75">
        <f t="shared" ca="1" si="172"/>
        <v>0</v>
      </c>
      <c r="K75">
        <f t="shared" ca="1" si="172"/>
        <v>0</v>
      </c>
      <c r="L75">
        <f t="shared" ca="1" si="172"/>
        <v>0</v>
      </c>
      <c r="M75">
        <f t="shared" ca="1" si="172"/>
        <v>0</v>
      </c>
      <c r="N75">
        <f t="shared" ca="1" si="172"/>
        <v>0</v>
      </c>
      <c r="O75">
        <f t="shared" ca="1" si="172"/>
        <v>0</v>
      </c>
      <c r="P75">
        <f t="shared" ca="1" si="172"/>
        <v>0</v>
      </c>
      <c r="Q75">
        <f t="shared" ca="1" si="172"/>
        <v>0</v>
      </c>
      <c r="R75">
        <f t="shared" ca="1" si="172"/>
        <v>0</v>
      </c>
      <c r="S75">
        <f t="shared" ca="1" si="172"/>
        <v>0</v>
      </c>
      <c r="T75">
        <f t="shared" ca="1" si="172"/>
        <v>0</v>
      </c>
      <c r="U75">
        <f t="shared" ca="1" si="172"/>
        <v>0</v>
      </c>
      <c r="V75">
        <f t="shared" ca="1" si="172"/>
        <v>0</v>
      </c>
      <c r="W75">
        <f t="shared" ca="1" si="172"/>
        <v>0</v>
      </c>
      <c r="X75">
        <f t="shared" ca="1" si="172"/>
        <v>0</v>
      </c>
      <c r="Y75">
        <f t="shared" ca="1" si="172"/>
        <v>1</v>
      </c>
      <c r="Z75">
        <f t="shared" ca="1" si="172"/>
        <v>1</v>
      </c>
      <c r="AA75">
        <f t="shared" ca="1" si="172"/>
        <v>0</v>
      </c>
      <c r="AB75">
        <f t="shared" ca="1" si="172"/>
        <v>0</v>
      </c>
      <c r="AC75">
        <f t="shared" ca="1" si="172"/>
        <v>0</v>
      </c>
      <c r="AD75">
        <f t="shared" ca="1" si="172"/>
        <v>1</v>
      </c>
      <c r="AE75">
        <f t="shared" ca="1" si="172"/>
        <v>0</v>
      </c>
      <c r="AF75">
        <f t="shared" ca="1" si="172"/>
        <v>0</v>
      </c>
      <c r="AG75">
        <f t="shared" ca="1" si="172"/>
        <v>0</v>
      </c>
      <c r="AH75">
        <f t="shared" ca="1" si="172"/>
        <v>0</v>
      </c>
      <c r="AI75">
        <f t="shared" ca="1" si="172"/>
        <v>0</v>
      </c>
      <c r="AJ75">
        <f t="shared" ca="1" si="172"/>
        <v>0</v>
      </c>
      <c r="AK75">
        <f t="shared" ca="1" si="172"/>
        <v>0</v>
      </c>
      <c r="AL75">
        <f t="shared" ca="1" si="172"/>
        <v>0</v>
      </c>
      <c r="AM75">
        <f t="shared" ref="AM75:CB75" ca="1" si="173">IFERROR(MIN(RANDBETWEEN(0,AM65-SUM(AM68:AM74)),ROUNDUP(AM65*2/$C$64,0)),0)</f>
        <v>0</v>
      </c>
      <c r="AN75">
        <f t="shared" ca="1" si="173"/>
        <v>0</v>
      </c>
      <c r="AO75">
        <f t="shared" ca="1" si="173"/>
        <v>0</v>
      </c>
      <c r="AP75">
        <f t="shared" ca="1" si="173"/>
        <v>0</v>
      </c>
      <c r="AQ75">
        <f t="shared" ca="1" si="173"/>
        <v>0</v>
      </c>
      <c r="AR75">
        <f t="shared" ca="1" si="173"/>
        <v>10</v>
      </c>
      <c r="AS75">
        <f t="shared" ca="1" si="173"/>
        <v>0</v>
      </c>
      <c r="AT75">
        <f t="shared" ca="1" si="173"/>
        <v>0</v>
      </c>
      <c r="AU75">
        <f t="shared" ca="1" si="173"/>
        <v>10</v>
      </c>
      <c r="AV75">
        <f t="shared" ca="1" si="173"/>
        <v>2</v>
      </c>
      <c r="AW75">
        <f t="shared" ca="1" si="173"/>
        <v>0</v>
      </c>
      <c r="AX75">
        <f t="shared" ca="1" si="173"/>
        <v>0</v>
      </c>
      <c r="AY75">
        <f t="shared" ca="1" si="173"/>
        <v>2</v>
      </c>
      <c r="AZ75">
        <f t="shared" ca="1" si="173"/>
        <v>0</v>
      </c>
      <c r="BA75">
        <f t="shared" ca="1" si="173"/>
        <v>0</v>
      </c>
      <c r="BB75">
        <f t="shared" ca="1" si="173"/>
        <v>0</v>
      </c>
      <c r="BC75">
        <f t="shared" ca="1" si="173"/>
        <v>1</v>
      </c>
      <c r="BD75">
        <f t="shared" ca="1" si="173"/>
        <v>0</v>
      </c>
      <c r="BE75">
        <f t="shared" ca="1" si="173"/>
        <v>5</v>
      </c>
      <c r="BF75">
        <f t="shared" ca="1" si="173"/>
        <v>0</v>
      </c>
      <c r="BG75">
        <f t="shared" ca="1" si="173"/>
        <v>0</v>
      </c>
      <c r="BH75">
        <f t="shared" ca="1" si="173"/>
        <v>0</v>
      </c>
      <c r="BI75">
        <f t="shared" ca="1" si="173"/>
        <v>0</v>
      </c>
      <c r="BJ75">
        <f t="shared" ca="1" si="173"/>
        <v>0</v>
      </c>
      <c r="BK75">
        <f t="shared" ca="1" si="173"/>
        <v>0</v>
      </c>
      <c r="BL75">
        <f t="shared" ca="1" si="173"/>
        <v>1</v>
      </c>
      <c r="BM75">
        <f t="shared" ca="1" si="173"/>
        <v>0</v>
      </c>
      <c r="BN75">
        <f t="shared" ca="1" si="173"/>
        <v>0</v>
      </c>
      <c r="BO75">
        <f t="shared" ca="1" si="173"/>
        <v>1</v>
      </c>
      <c r="BP75">
        <f t="shared" ca="1" si="173"/>
        <v>3</v>
      </c>
      <c r="BQ75">
        <f t="shared" ca="1" si="173"/>
        <v>0</v>
      </c>
      <c r="BR75">
        <f t="shared" ca="1" si="173"/>
        <v>0</v>
      </c>
      <c r="BS75">
        <f t="shared" ca="1" si="173"/>
        <v>0</v>
      </c>
      <c r="BT75">
        <f t="shared" ca="1" si="173"/>
        <v>1</v>
      </c>
      <c r="BU75">
        <f t="shared" ca="1" si="173"/>
        <v>1</v>
      </c>
      <c r="BV75">
        <f t="shared" ca="1" si="173"/>
        <v>2</v>
      </c>
      <c r="BW75">
        <f t="shared" ca="1" si="173"/>
        <v>0</v>
      </c>
      <c r="BX75">
        <f t="shared" ca="1" si="173"/>
        <v>0</v>
      </c>
      <c r="BY75">
        <f t="shared" ca="1" si="173"/>
        <v>0</v>
      </c>
      <c r="BZ75">
        <f t="shared" ca="1" si="173"/>
        <v>0</v>
      </c>
      <c r="CA75">
        <f t="shared" ca="1" si="173"/>
        <v>0</v>
      </c>
      <c r="CB75">
        <f t="shared" ca="1" si="173"/>
        <v>0</v>
      </c>
      <c r="CC75">
        <f t="shared" ref="CC75:CE75" ca="1" si="174">IFERROR(MIN(RANDBETWEEN(0,CC65-SUM(CC68:CC74)),ROUNDUP(CC65*2/$C$64,0)),0)</f>
        <v>0</v>
      </c>
      <c r="CD75">
        <f t="shared" ca="1" si="174"/>
        <v>2</v>
      </c>
      <c r="CE75">
        <f t="shared" ca="1" si="174"/>
        <v>1</v>
      </c>
    </row>
    <row r="78" spans="1:83" x14ac:dyDescent="0.25">
      <c r="C78" s="5">
        <v>10</v>
      </c>
      <c r="D78" s="197" t="s">
        <v>85</v>
      </c>
      <c r="E78" s="197"/>
      <c r="F78" s="197"/>
      <c r="G78" s="197"/>
      <c r="H78" s="197"/>
      <c r="I78" s="197"/>
    </row>
    <row r="79" spans="1:83" x14ac:dyDescent="0.25">
      <c r="D79" s="3">
        <v>1</v>
      </c>
      <c r="E79" s="3">
        <v>2</v>
      </c>
      <c r="F79" s="3">
        <v>3</v>
      </c>
      <c r="G79" s="3">
        <v>4</v>
      </c>
      <c r="H79" s="3">
        <v>5</v>
      </c>
      <c r="I79" s="3">
        <v>6</v>
      </c>
      <c r="J79" s="3">
        <v>7</v>
      </c>
      <c r="K79" s="3">
        <v>8</v>
      </c>
      <c r="L79" s="3">
        <v>9</v>
      </c>
      <c r="M79" s="3">
        <v>10</v>
      </c>
      <c r="N79" s="3">
        <v>11</v>
      </c>
      <c r="O79" s="3">
        <v>12</v>
      </c>
      <c r="P79" s="3">
        <v>13</v>
      </c>
      <c r="Q79" s="3">
        <v>14</v>
      </c>
      <c r="R79" s="3">
        <v>15</v>
      </c>
      <c r="S79" s="3">
        <v>16</v>
      </c>
      <c r="T79" s="3">
        <v>17</v>
      </c>
      <c r="U79" s="3">
        <v>18</v>
      </c>
      <c r="V79" s="3">
        <v>19</v>
      </c>
      <c r="W79" s="3">
        <v>20</v>
      </c>
      <c r="X79" s="3">
        <v>21</v>
      </c>
      <c r="Y79" s="3">
        <v>22</v>
      </c>
      <c r="Z79" s="3">
        <v>23</v>
      </c>
      <c r="AA79" s="3">
        <v>24</v>
      </c>
      <c r="AB79" s="3">
        <v>25</v>
      </c>
      <c r="AC79" s="3">
        <v>26</v>
      </c>
      <c r="AD79" s="3">
        <v>27</v>
      </c>
      <c r="AE79" s="3">
        <v>28</v>
      </c>
      <c r="AF79" s="3">
        <v>29</v>
      </c>
      <c r="AG79" s="3">
        <v>30</v>
      </c>
      <c r="AH79" s="3">
        <v>31</v>
      </c>
      <c r="AI79" s="3">
        <v>32</v>
      </c>
      <c r="AJ79" s="3">
        <v>33</v>
      </c>
      <c r="AK79" s="3">
        <v>34</v>
      </c>
      <c r="AL79" s="3">
        <v>35</v>
      </c>
      <c r="AM79" s="3">
        <v>36</v>
      </c>
      <c r="AN79" s="3">
        <v>37</v>
      </c>
      <c r="AO79" s="3">
        <v>38</v>
      </c>
      <c r="AP79" s="3">
        <v>39</v>
      </c>
      <c r="AQ79" s="3">
        <v>40</v>
      </c>
      <c r="AR79" s="3">
        <v>41</v>
      </c>
      <c r="AS79" s="3">
        <v>42</v>
      </c>
      <c r="AT79" s="3">
        <v>43</v>
      </c>
      <c r="AU79" s="3">
        <v>44</v>
      </c>
      <c r="AV79" s="3">
        <v>45</v>
      </c>
      <c r="AW79" s="3">
        <v>46</v>
      </c>
      <c r="AX79" s="3">
        <v>47</v>
      </c>
      <c r="AY79" s="3">
        <v>48</v>
      </c>
      <c r="AZ79" s="3">
        <v>49</v>
      </c>
      <c r="BA79" s="3">
        <v>50</v>
      </c>
      <c r="BB79" s="3">
        <v>51</v>
      </c>
      <c r="BC79" s="3">
        <v>52</v>
      </c>
      <c r="BD79" s="3">
        <v>53</v>
      </c>
      <c r="BE79" s="3">
        <v>54</v>
      </c>
      <c r="BF79" s="3">
        <v>55</v>
      </c>
      <c r="BG79" s="3">
        <v>56</v>
      </c>
      <c r="BH79" s="3">
        <v>57</v>
      </c>
      <c r="BI79" s="3">
        <v>58</v>
      </c>
      <c r="BJ79" s="3">
        <v>59</v>
      </c>
      <c r="BK79" s="3">
        <v>60</v>
      </c>
      <c r="BL79" s="3">
        <v>61</v>
      </c>
      <c r="BM79" s="3">
        <v>62</v>
      </c>
      <c r="BN79" s="3">
        <v>63</v>
      </c>
      <c r="BO79" s="3">
        <v>64</v>
      </c>
      <c r="BP79" s="3">
        <v>65</v>
      </c>
      <c r="BQ79" s="3">
        <v>66</v>
      </c>
      <c r="BR79" s="3">
        <v>67</v>
      </c>
      <c r="BS79" s="3">
        <v>68</v>
      </c>
      <c r="BT79" s="3">
        <v>69</v>
      </c>
      <c r="BU79" s="3">
        <v>70</v>
      </c>
      <c r="BV79" s="3">
        <v>71</v>
      </c>
      <c r="BW79" s="3">
        <v>72</v>
      </c>
      <c r="BX79" s="3">
        <v>73</v>
      </c>
      <c r="BY79" s="3">
        <v>74</v>
      </c>
      <c r="BZ79" s="3">
        <v>75</v>
      </c>
      <c r="CA79" s="3">
        <v>76</v>
      </c>
      <c r="CB79" s="3">
        <v>77</v>
      </c>
      <c r="CC79" s="3">
        <v>78</v>
      </c>
      <c r="CD79" s="3">
        <v>79</v>
      </c>
      <c r="CE79" s="3">
        <v>80</v>
      </c>
    </row>
    <row r="80" spans="1:83" x14ac:dyDescent="0.25">
      <c r="C80" s="4"/>
      <c r="D80" s="4">
        <v>1</v>
      </c>
      <c r="E80" s="4">
        <v>2</v>
      </c>
      <c r="F80" s="4">
        <f t="shared" ref="F80:AL80" si="175">ROUNDDOWN(F79*1/2,0)</f>
        <v>1</v>
      </c>
      <c r="G80" s="4">
        <f t="shared" si="175"/>
        <v>2</v>
      </c>
      <c r="H80" s="4">
        <f t="shared" si="175"/>
        <v>2</v>
      </c>
      <c r="I80" s="4">
        <f t="shared" si="175"/>
        <v>3</v>
      </c>
      <c r="J80" s="4">
        <f t="shared" si="175"/>
        <v>3</v>
      </c>
      <c r="K80" s="4">
        <f t="shared" si="175"/>
        <v>4</v>
      </c>
      <c r="L80" s="4">
        <f t="shared" si="175"/>
        <v>4</v>
      </c>
      <c r="M80" s="4">
        <f t="shared" si="175"/>
        <v>5</v>
      </c>
      <c r="N80" s="4">
        <f t="shared" si="175"/>
        <v>5</v>
      </c>
      <c r="O80" s="4">
        <f t="shared" si="175"/>
        <v>6</v>
      </c>
      <c r="P80" s="4">
        <f t="shared" si="175"/>
        <v>6</v>
      </c>
      <c r="Q80" s="4">
        <f t="shared" si="175"/>
        <v>7</v>
      </c>
      <c r="R80" s="4">
        <f t="shared" si="175"/>
        <v>7</v>
      </c>
      <c r="S80" s="4">
        <f t="shared" si="175"/>
        <v>8</v>
      </c>
      <c r="T80" s="4">
        <f t="shared" si="175"/>
        <v>8</v>
      </c>
      <c r="U80" s="4">
        <f t="shared" si="175"/>
        <v>9</v>
      </c>
      <c r="V80" s="4">
        <f t="shared" si="175"/>
        <v>9</v>
      </c>
      <c r="W80" s="4">
        <f t="shared" si="175"/>
        <v>10</v>
      </c>
      <c r="X80" s="4">
        <f t="shared" si="175"/>
        <v>10</v>
      </c>
      <c r="Y80" s="4">
        <f t="shared" si="175"/>
        <v>11</v>
      </c>
      <c r="Z80" s="4">
        <f t="shared" si="175"/>
        <v>11</v>
      </c>
      <c r="AA80" s="4">
        <f t="shared" si="175"/>
        <v>12</v>
      </c>
      <c r="AB80" s="4">
        <f t="shared" si="175"/>
        <v>12</v>
      </c>
      <c r="AC80" s="4">
        <f t="shared" si="175"/>
        <v>13</v>
      </c>
      <c r="AD80" s="4">
        <f t="shared" si="175"/>
        <v>13</v>
      </c>
      <c r="AE80" s="4">
        <f t="shared" si="175"/>
        <v>14</v>
      </c>
      <c r="AF80" s="4">
        <f t="shared" si="175"/>
        <v>14</v>
      </c>
      <c r="AG80" s="4">
        <f t="shared" si="175"/>
        <v>15</v>
      </c>
      <c r="AH80" s="4">
        <f t="shared" si="175"/>
        <v>15</v>
      </c>
      <c r="AI80" s="4">
        <f t="shared" si="175"/>
        <v>16</v>
      </c>
      <c r="AJ80" s="4">
        <f t="shared" si="175"/>
        <v>16</v>
      </c>
      <c r="AK80" s="4">
        <f t="shared" si="175"/>
        <v>17</v>
      </c>
      <c r="AL80" s="4">
        <f t="shared" si="175"/>
        <v>17</v>
      </c>
      <c r="AM80" s="4">
        <f t="shared" ref="AM80:CB80" si="176">ROUNDDOWN(AM79*1/2,0)</f>
        <v>18</v>
      </c>
      <c r="AN80" s="4">
        <f t="shared" si="176"/>
        <v>18</v>
      </c>
      <c r="AO80" s="4">
        <f t="shared" si="176"/>
        <v>19</v>
      </c>
      <c r="AP80" s="4">
        <f t="shared" si="176"/>
        <v>19</v>
      </c>
      <c r="AQ80" s="4">
        <f t="shared" si="176"/>
        <v>20</v>
      </c>
      <c r="AR80" s="4">
        <f t="shared" si="176"/>
        <v>20</v>
      </c>
      <c r="AS80" s="4">
        <f t="shared" si="176"/>
        <v>21</v>
      </c>
      <c r="AT80" s="4">
        <f t="shared" si="176"/>
        <v>21</v>
      </c>
      <c r="AU80" s="4">
        <f t="shared" si="176"/>
        <v>22</v>
      </c>
      <c r="AV80" s="4">
        <f t="shared" si="176"/>
        <v>22</v>
      </c>
      <c r="AW80" s="4">
        <f t="shared" si="176"/>
        <v>23</v>
      </c>
      <c r="AX80" s="4">
        <f t="shared" si="176"/>
        <v>23</v>
      </c>
      <c r="AY80" s="4">
        <f t="shared" si="176"/>
        <v>24</v>
      </c>
      <c r="AZ80" s="4">
        <f t="shared" si="176"/>
        <v>24</v>
      </c>
      <c r="BA80" s="4">
        <f t="shared" si="176"/>
        <v>25</v>
      </c>
      <c r="BB80" s="4">
        <f t="shared" si="176"/>
        <v>25</v>
      </c>
      <c r="BC80" s="4">
        <f t="shared" si="176"/>
        <v>26</v>
      </c>
      <c r="BD80" s="4">
        <f t="shared" si="176"/>
        <v>26</v>
      </c>
      <c r="BE80" s="4">
        <f t="shared" si="176"/>
        <v>27</v>
      </c>
      <c r="BF80" s="4">
        <f t="shared" si="176"/>
        <v>27</v>
      </c>
      <c r="BG80" s="4">
        <f t="shared" si="176"/>
        <v>28</v>
      </c>
      <c r="BH80" s="4">
        <f t="shared" si="176"/>
        <v>28</v>
      </c>
      <c r="BI80" s="4">
        <f t="shared" si="176"/>
        <v>29</v>
      </c>
      <c r="BJ80" s="4">
        <f t="shared" si="176"/>
        <v>29</v>
      </c>
      <c r="BK80" s="4">
        <f t="shared" si="176"/>
        <v>30</v>
      </c>
      <c r="BL80" s="4">
        <f t="shared" si="176"/>
        <v>30</v>
      </c>
      <c r="BM80" s="4">
        <f t="shared" si="176"/>
        <v>31</v>
      </c>
      <c r="BN80" s="4">
        <f t="shared" si="176"/>
        <v>31</v>
      </c>
      <c r="BO80" s="4">
        <f t="shared" si="176"/>
        <v>32</v>
      </c>
      <c r="BP80" s="4">
        <f t="shared" si="176"/>
        <v>32</v>
      </c>
      <c r="BQ80" s="4">
        <f t="shared" si="176"/>
        <v>33</v>
      </c>
      <c r="BR80" s="4">
        <f t="shared" si="176"/>
        <v>33</v>
      </c>
      <c r="BS80" s="4">
        <f t="shared" si="176"/>
        <v>34</v>
      </c>
      <c r="BT80" s="4">
        <f t="shared" si="176"/>
        <v>34</v>
      </c>
      <c r="BU80" s="4">
        <f t="shared" si="176"/>
        <v>35</v>
      </c>
      <c r="BV80" s="4">
        <f t="shared" si="176"/>
        <v>35</v>
      </c>
      <c r="BW80" s="4">
        <f t="shared" si="176"/>
        <v>36</v>
      </c>
      <c r="BX80" s="4">
        <f t="shared" si="176"/>
        <v>36</v>
      </c>
      <c r="BY80" s="4">
        <f t="shared" si="176"/>
        <v>37</v>
      </c>
      <c r="BZ80" s="4">
        <f t="shared" si="176"/>
        <v>37</v>
      </c>
      <c r="CA80" s="4">
        <f t="shared" si="176"/>
        <v>38</v>
      </c>
      <c r="CB80" s="4">
        <f t="shared" si="176"/>
        <v>38</v>
      </c>
      <c r="CC80" s="4">
        <f t="shared" ref="CC80:CE80" si="177">ROUNDDOWN(CC79*1/2,0)</f>
        <v>39</v>
      </c>
      <c r="CD80" s="4">
        <f t="shared" si="177"/>
        <v>39</v>
      </c>
      <c r="CE80" s="4">
        <f t="shared" si="177"/>
        <v>40</v>
      </c>
    </row>
    <row r="81" spans="1:86" x14ac:dyDescent="0.25">
      <c r="A81" s="3">
        <f ca="1">VLOOKUP(SMALL(B81:B90,1),B81:C90,2,0)</f>
        <v>5</v>
      </c>
      <c r="B81" s="4">
        <f ca="1">RANDBETWEEN(0,100000)</f>
        <v>59793</v>
      </c>
      <c r="C81" s="5">
        <v>1</v>
      </c>
      <c r="D81">
        <f ca="1">D79-SUM(D82:D90)</f>
        <v>0</v>
      </c>
      <c r="E81">
        <f t="shared" ref="E81:AL81" ca="1" si="178">E79-SUM(E82:E90)</f>
        <v>0</v>
      </c>
      <c r="F81">
        <f t="shared" ca="1" si="178"/>
        <v>0</v>
      </c>
      <c r="G81">
        <f t="shared" ca="1" si="178"/>
        <v>0</v>
      </c>
      <c r="H81">
        <f t="shared" ca="1" si="178"/>
        <v>1</v>
      </c>
      <c r="I81">
        <f t="shared" ca="1" si="178"/>
        <v>0</v>
      </c>
      <c r="J81">
        <f t="shared" ca="1" si="178"/>
        <v>0</v>
      </c>
      <c r="K81">
        <f t="shared" ca="1" si="178"/>
        <v>0</v>
      </c>
      <c r="L81">
        <f t="shared" ca="1" si="178"/>
        <v>0</v>
      </c>
      <c r="M81">
        <f t="shared" ca="1" si="178"/>
        <v>0</v>
      </c>
      <c r="N81">
        <f t="shared" ca="1" si="178"/>
        <v>0</v>
      </c>
      <c r="O81">
        <f t="shared" ca="1" si="178"/>
        <v>0</v>
      </c>
      <c r="P81">
        <f t="shared" ca="1" si="178"/>
        <v>1</v>
      </c>
      <c r="Q81">
        <f t="shared" ca="1" si="178"/>
        <v>0</v>
      </c>
      <c r="R81">
        <f t="shared" ca="1" si="178"/>
        <v>0</v>
      </c>
      <c r="S81">
        <f t="shared" ca="1" si="178"/>
        <v>0</v>
      </c>
      <c r="T81">
        <f t="shared" ca="1" si="178"/>
        <v>0</v>
      </c>
      <c r="U81">
        <f t="shared" ca="1" si="178"/>
        <v>0</v>
      </c>
      <c r="V81">
        <f t="shared" ca="1" si="178"/>
        <v>0</v>
      </c>
      <c r="W81">
        <f t="shared" ca="1" si="178"/>
        <v>0</v>
      </c>
      <c r="X81">
        <f t="shared" ca="1" si="178"/>
        <v>0</v>
      </c>
      <c r="Y81">
        <f t="shared" ca="1" si="178"/>
        <v>0</v>
      </c>
      <c r="Z81">
        <f t="shared" ca="1" si="178"/>
        <v>0</v>
      </c>
      <c r="AA81">
        <f t="shared" ca="1" si="178"/>
        <v>0</v>
      </c>
      <c r="AB81">
        <f t="shared" ca="1" si="178"/>
        <v>0</v>
      </c>
      <c r="AC81">
        <f t="shared" ca="1" si="178"/>
        <v>0</v>
      </c>
      <c r="AD81">
        <f t="shared" ca="1" si="178"/>
        <v>0</v>
      </c>
      <c r="AE81">
        <f t="shared" ca="1" si="178"/>
        <v>0</v>
      </c>
      <c r="AF81">
        <f t="shared" ca="1" si="178"/>
        <v>0</v>
      </c>
      <c r="AG81">
        <f t="shared" ca="1" si="178"/>
        <v>0</v>
      </c>
      <c r="AH81">
        <f t="shared" ca="1" si="178"/>
        <v>0</v>
      </c>
      <c r="AI81">
        <f t="shared" ca="1" si="178"/>
        <v>0</v>
      </c>
      <c r="AJ81">
        <f t="shared" ca="1" si="178"/>
        <v>0</v>
      </c>
      <c r="AK81">
        <f t="shared" ca="1" si="178"/>
        <v>0</v>
      </c>
      <c r="AL81">
        <f t="shared" ca="1" si="178"/>
        <v>0</v>
      </c>
      <c r="AM81">
        <f t="shared" ref="AM81:CB81" ca="1" si="179">AM79-SUM(AM82:AM90)</f>
        <v>0</v>
      </c>
      <c r="AN81">
        <f t="shared" ca="1" si="179"/>
        <v>0</v>
      </c>
      <c r="AO81">
        <f t="shared" ca="1" si="179"/>
        <v>0</v>
      </c>
      <c r="AP81">
        <f t="shared" ca="1" si="179"/>
        <v>0</v>
      </c>
      <c r="AQ81">
        <f t="shared" ca="1" si="179"/>
        <v>0</v>
      </c>
      <c r="AR81">
        <f t="shared" ca="1" si="179"/>
        <v>3</v>
      </c>
      <c r="AS81">
        <f t="shared" ca="1" si="179"/>
        <v>0</v>
      </c>
      <c r="AT81">
        <f t="shared" ca="1" si="179"/>
        <v>0</v>
      </c>
      <c r="AU81">
        <f t="shared" ca="1" si="179"/>
        <v>3</v>
      </c>
      <c r="AV81">
        <f t="shared" ca="1" si="179"/>
        <v>0</v>
      </c>
      <c r="AW81">
        <f t="shared" ca="1" si="179"/>
        <v>4</v>
      </c>
      <c r="AX81">
        <f t="shared" ca="1" si="179"/>
        <v>0</v>
      </c>
      <c r="AY81">
        <f t="shared" ca="1" si="179"/>
        <v>0</v>
      </c>
      <c r="AZ81">
        <f t="shared" ca="1" si="179"/>
        <v>0</v>
      </c>
      <c r="BA81">
        <f t="shared" ca="1" si="179"/>
        <v>1</v>
      </c>
      <c r="BB81">
        <f t="shared" ca="1" si="179"/>
        <v>0</v>
      </c>
      <c r="BC81">
        <f t="shared" ca="1" si="179"/>
        <v>0</v>
      </c>
      <c r="BD81">
        <f t="shared" ca="1" si="179"/>
        <v>1</v>
      </c>
      <c r="BE81">
        <f t="shared" ca="1" si="179"/>
        <v>0</v>
      </c>
      <c r="BF81">
        <f t="shared" ca="1" si="179"/>
        <v>0</v>
      </c>
      <c r="BG81">
        <f t="shared" ca="1" si="179"/>
        <v>0</v>
      </c>
      <c r="BH81">
        <f t="shared" ca="1" si="179"/>
        <v>2</v>
      </c>
      <c r="BI81">
        <f t="shared" ca="1" si="179"/>
        <v>2</v>
      </c>
      <c r="BJ81">
        <f t="shared" ca="1" si="179"/>
        <v>0</v>
      </c>
      <c r="BK81">
        <f t="shared" ca="1" si="179"/>
        <v>0</v>
      </c>
      <c r="BL81">
        <f t="shared" ca="1" si="179"/>
        <v>0</v>
      </c>
      <c r="BM81">
        <f t="shared" ca="1" si="179"/>
        <v>0</v>
      </c>
      <c r="BN81">
        <f t="shared" ca="1" si="179"/>
        <v>2</v>
      </c>
      <c r="BO81">
        <f t="shared" ca="1" si="179"/>
        <v>0</v>
      </c>
      <c r="BP81">
        <f t="shared" ca="1" si="179"/>
        <v>0</v>
      </c>
      <c r="BQ81">
        <f t="shared" ca="1" si="179"/>
        <v>0</v>
      </c>
      <c r="BR81">
        <f t="shared" ca="1" si="179"/>
        <v>2</v>
      </c>
      <c r="BS81">
        <f t="shared" ca="1" si="179"/>
        <v>0</v>
      </c>
      <c r="BT81">
        <f t="shared" ca="1" si="179"/>
        <v>8</v>
      </c>
      <c r="BU81">
        <f t="shared" ca="1" si="179"/>
        <v>5</v>
      </c>
      <c r="BV81">
        <f t="shared" ca="1" si="179"/>
        <v>2</v>
      </c>
      <c r="BW81">
        <f t="shared" ca="1" si="179"/>
        <v>0</v>
      </c>
      <c r="BX81">
        <f t="shared" ca="1" si="179"/>
        <v>1</v>
      </c>
      <c r="BY81">
        <f t="shared" ca="1" si="179"/>
        <v>0</v>
      </c>
      <c r="BZ81">
        <f t="shared" ca="1" si="179"/>
        <v>0</v>
      </c>
      <c r="CA81">
        <f t="shared" ca="1" si="179"/>
        <v>1</v>
      </c>
      <c r="CB81">
        <f t="shared" ca="1" si="179"/>
        <v>0</v>
      </c>
      <c r="CC81">
        <f t="shared" ref="CC81:CE81" ca="1" si="180">CC79-SUM(CC82:CC90)</f>
        <v>0</v>
      </c>
      <c r="CD81">
        <f t="shared" ca="1" si="180"/>
        <v>0</v>
      </c>
      <c r="CE81">
        <f t="shared" ca="1" si="180"/>
        <v>3</v>
      </c>
    </row>
    <row r="82" spans="1:86" x14ac:dyDescent="0.25">
      <c r="A82" s="3">
        <f ca="1">VLOOKUP(SMALL(B81:B90,2),B81:C90,2,0)</f>
        <v>4</v>
      </c>
      <c r="B82" s="4">
        <f t="shared" ref="B82:B90" ca="1" si="181">RANDBETWEEN(0,100000)</f>
        <v>98869</v>
      </c>
      <c r="C82" s="5">
        <v>2</v>
      </c>
      <c r="D82">
        <f ca="1">MIN(RANDBETWEEN(0,D79),ROUNDUP(D79*2/$C$78,0))</f>
        <v>0</v>
      </c>
      <c r="E82">
        <f t="shared" ref="E82:AL82" ca="1" si="182">MIN(RANDBETWEEN(0,E79),ROUNDUP(E79*2/$C$78,0))</f>
        <v>0</v>
      </c>
      <c r="F82">
        <f t="shared" ca="1" si="182"/>
        <v>1</v>
      </c>
      <c r="G82">
        <f t="shared" ca="1" si="182"/>
        <v>1</v>
      </c>
      <c r="H82">
        <f t="shared" ca="1" si="182"/>
        <v>1</v>
      </c>
      <c r="I82">
        <f t="shared" ca="1" si="182"/>
        <v>2</v>
      </c>
      <c r="J82">
        <f t="shared" ca="1" si="182"/>
        <v>2</v>
      </c>
      <c r="K82">
        <f t="shared" ca="1" si="182"/>
        <v>2</v>
      </c>
      <c r="L82">
        <f t="shared" ca="1" si="182"/>
        <v>2</v>
      </c>
      <c r="M82">
        <f t="shared" ca="1" si="182"/>
        <v>2</v>
      </c>
      <c r="N82">
        <f t="shared" ca="1" si="182"/>
        <v>0</v>
      </c>
      <c r="O82">
        <f t="shared" ca="1" si="182"/>
        <v>3</v>
      </c>
      <c r="P82">
        <f t="shared" ca="1" si="182"/>
        <v>1</v>
      </c>
      <c r="Q82">
        <f t="shared" ca="1" si="182"/>
        <v>3</v>
      </c>
      <c r="R82">
        <f t="shared" ca="1" si="182"/>
        <v>3</v>
      </c>
      <c r="S82">
        <f t="shared" ca="1" si="182"/>
        <v>4</v>
      </c>
      <c r="T82">
        <f t="shared" ca="1" si="182"/>
        <v>4</v>
      </c>
      <c r="U82">
        <f t="shared" ca="1" si="182"/>
        <v>2</v>
      </c>
      <c r="V82">
        <f t="shared" ca="1" si="182"/>
        <v>4</v>
      </c>
      <c r="W82">
        <f t="shared" ca="1" si="182"/>
        <v>4</v>
      </c>
      <c r="X82">
        <f t="shared" ca="1" si="182"/>
        <v>2</v>
      </c>
      <c r="Y82">
        <f t="shared" ca="1" si="182"/>
        <v>5</v>
      </c>
      <c r="Z82">
        <f t="shared" ca="1" si="182"/>
        <v>5</v>
      </c>
      <c r="AA82">
        <f t="shared" ca="1" si="182"/>
        <v>5</v>
      </c>
      <c r="AB82">
        <f t="shared" ca="1" si="182"/>
        <v>5</v>
      </c>
      <c r="AC82">
        <f t="shared" ca="1" si="182"/>
        <v>6</v>
      </c>
      <c r="AD82">
        <f t="shared" ca="1" si="182"/>
        <v>6</v>
      </c>
      <c r="AE82">
        <f t="shared" ca="1" si="182"/>
        <v>2</v>
      </c>
      <c r="AF82">
        <f t="shared" ca="1" si="182"/>
        <v>6</v>
      </c>
      <c r="AG82">
        <f t="shared" ca="1" si="182"/>
        <v>6</v>
      </c>
      <c r="AH82">
        <f t="shared" ca="1" si="182"/>
        <v>7</v>
      </c>
      <c r="AI82">
        <f t="shared" ca="1" si="182"/>
        <v>7</v>
      </c>
      <c r="AJ82">
        <f t="shared" ca="1" si="182"/>
        <v>7</v>
      </c>
      <c r="AK82">
        <f t="shared" ca="1" si="182"/>
        <v>7</v>
      </c>
      <c r="AL82">
        <f t="shared" ca="1" si="182"/>
        <v>7</v>
      </c>
      <c r="AM82">
        <f t="shared" ref="AM82:CB82" ca="1" si="183">MIN(RANDBETWEEN(0,AM79),ROUNDUP(AM79*2/$C$78,0))</f>
        <v>8</v>
      </c>
      <c r="AN82">
        <f t="shared" ca="1" si="183"/>
        <v>8</v>
      </c>
      <c r="AO82">
        <f t="shared" ca="1" si="183"/>
        <v>8</v>
      </c>
      <c r="AP82">
        <f t="shared" ca="1" si="183"/>
        <v>8</v>
      </c>
      <c r="AQ82">
        <f t="shared" ca="1" si="183"/>
        <v>8</v>
      </c>
      <c r="AR82">
        <f t="shared" ca="1" si="183"/>
        <v>9</v>
      </c>
      <c r="AS82">
        <f t="shared" ca="1" si="183"/>
        <v>8</v>
      </c>
      <c r="AT82">
        <f t="shared" ca="1" si="183"/>
        <v>0</v>
      </c>
      <c r="AU82">
        <f t="shared" ca="1" si="183"/>
        <v>9</v>
      </c>
      <c r="AV82">
        <f t="shared" ca="1" si="183"/>
        <v>9</v>
      </c>
      <c r="AW82">
        <f t="shared" ca="1" si="183"/>
        <v>4</v>
      </c>
      <c r="AX82">
        <f t="shared" ca="1" si="183"/>
        <v>10</v>
      </c>
      <c r="AY82">
        <f t="shared" ca="1" si="183"/>
        <v>10</v>
      </c>
      <c r="AZ82">
        <f t="shared" ca="1" si="183"/>
        <v>5</v>
      </c>
      <c r="BA82">
        <f t="shared" ca="1" si="183"/>
        <v>10</v>
      </c>
      <c r="BB82">
        <f t="shared" ca="1" si="183"/>
        <v>11</v>
      </c>
      <c r="BC82">
        <f t="shared" ca="1" si="183"/>
        <v>10</v>
      </c>
      <c r="BD82">
        <f t="shared" ca="1" si="183"/>
        <v>11</v>
      </c>
      <c r="BE82">
        <f t="shared" ca="1" si="183"/>
        <v>4</v>
      </c>
      <c r="BF82">
        <f t="shared" ca="1" si="183"/>
        <v>11</v>
      </c>
      <c r="BG82">
        <f t="shared" ca="1" si="183"/>
        <v>12</v>
      </c>
      <c r="BH82">
        <f t="shared" ca="1" si="183"/>
        <v>12</v>
      </c>
      <c r="BI82">
        <f t="shared" ca="1" si="183"/>
        <v>12</v>
      </c>
      <c r="BJ82">
        <f t="shared" ca="1" si="183"/>
        <v>12</v>
      </c>
      <c r="BK82">
        <f t="shared" ca="1" si="183"/>
        <v>12</v>
      </c>
      <c r="BL82">
        <f t="shared" ca="1" si="183"/>
        <v>13</v>
      </c>
      <c r="BM82">
        <f t="shared" ca="1" si="183"/>
        <v>13</v>
      </c>
      <c r="BN82">
        <f t="shared" ca="1" si="183"/>
        <v>13</v>
      </c>
      <c r="BO82">
        <f t="shared" ca="1" si="183"/>
        <v>13</v>
      </c>
      <c r="BP82">
        <f t="shared" ca="1" si="183"/>
        <v>9</v>
      </c>
      <c r="BQ82">
        <f t="shared" ca="1" si="183"/>
        <v>14</v>
      </c>
      <c r="BR82">
        <f t="shared" ca="1" si="183"/>
        <v>6</v>
      </c>
      <c r="BS82">
        <f t="shared" ca="1" si="183"/>
        <v>14</v>
      </c>
      <c r="BT82">
        <f t="shared" ca="1" si="183"/>
        <v>0</v>
      </c>
      <c r="BU82">
        <f t="shared" ca="1" si="183"/>
        <v>14</v>
      </c>
      <c r="BV82">
        <f t="shared" ca="1" si="183"/>
        <v>15</v>
      </c>
      <c r="BW82">
        <f t="shared" ca="1" si="183"/>
        <v>15</v>
      </c>
      <c r="BX82">
        <f t="shared" ca="1" si="183"/>
        <v>15</v>
      </c>
      <c r="BY82">
        <f t="shared" ca="1" si="183"/>
        <v>15</v>
      </c>
      <c r="BZ82">
        <f t="shared" ca="1" si="183"/>
        <v>15</v>
      </c>
      <c r="CA82">
        <f t="shared" ca="1" si="183"/>
        <v>15</v>
      </c>
      <c r="CB82">
        <f t="shared" ca="1" si="183"/>
        <v>10</v>
      </c>
      <c r="CC82">
        <f t="shared" ref="CC82:CE82" ca="1" si="184">MIN(RANDBETWEEN(0,CC79),ROUNDUP(CC79*2/$C$78,0))</f>
        <v>16</v>
      </c>
      <c r="CD82">
        <f t="shared" ca="1" si="184"/>
        <v>16</v>
      </c>
      <c r="CE82">
        <f t="shared" ca="1" si="184"/>
        <v>7</v>
      </c>
    </row>
    <row r="83" spans="1:86" x14ac:dyDescent="0.25">
      <c r="A83" s="3">
        <f ca="1">VLOOKUP(SMALL(B81:B90,3),B81:C90,2,0)</f>
        <v>3</v>
      </c>
      <c r="B83" s="4">
        <f t="shared" ca="1" si="181"/>
        <v>54601</v>
      </c>
      <c r="C83" s="5">
        <v>3</v>
      </c>
      <c r="D83">
        <f ca="1">IFERROR(MIN(RANDBETWEEN(0,D79-D82),ROUNDUP(D79*2/$C$78,0)),0)</f>
        <v>1</v>
      </c>
      <c r="E83">
        <f t="shared" ref="E83:AL83" ca="1" si="185">IFERROR(MIN(RANDBETWEEN(0,E79-E82),ROUNDUP(E79*2/$C$78,0)),0)</f>
        <v>1</v>
      </c>
      <c r="F83">
        <f t="shared" ca="1" si="185"/>
        <v>1</v>
      </c>
      <c r="G83">
        <f t="shared" ca="1" si="185"/>
        <v>1</v>
      </c>
      <c r="H83">
        <f t="shared" ca="1" si="185"/>
        <v>0</v>
      </c>
      <c r="I83">
        <f t="shared" ca="1" si="185"/>
        <v>2</v>
      </c>
      <c r="J83">
        <f t="shared" ca="1" si="185"/>
        <v>2</v>
      </c>
      <c r="K83">
        <f t="shared" ca="1" si="185"/>
        <v>2</v>
      </c>
      <c r="L83">
        <f t="shared" ca="1" si="185"/>
        <v>2</v>
      </c>
      <c r="M83">
        <f t="shared" ca="1" si="185"/>
        <v>2</v>
      </c>
      <c r="N83">
        <f t="shared" ca="1" si="185"/>
        <v>3</v>
      </c>
      <c r="O83">
        <f t="shared" ca="1" si="185"/>
        <v>3</v>
      </c>
      <c r="P83">
        <f t="shared" ca="1" si="185"/>
        <v>3</v>
      </c>
      <c r="Q83">
        <f t="shared" ca="1" si="185"/>
        <v>3</v>
      </c>
      <c r="R83">
        <f t="shared" ca="1" si="185"/>
        <v>3</v>
      </c>
      <c r="S83">
        <f t="shared" ca="1" si="185"/>
        <v>1</v>
      </c>
      <c r="T83">
        <f t="shared" ca="1" si="185"/>
        <v>4</v>
      </c>
      <c r="U83">
        <f t="shared" ca="1" si="185"/>
        <v>4</v>
      </c>
      <c r="V83">
        <f t="shared" ca="1" si="185"/>
        <v>1</v>
      </c>
      <c r="W83">
        <f t="shared" ca="1" si="185"/>
        <v>4</v>
      </c>
      <c r="X83">
        <f t="shared" ca="1" si="185"/>
        <v>5</v>
      </c>
      <c r="Y83">
        <f t="shared" ca="1" si="185"/>
        <v>5</v>
      </c>
      <c r="Z83">
        <f t="shared" ca="1" si="185"/>
        <v>3</v>
      </c>
      <c r="AA83">
        <f t="shared" ca="1" si="185"/>
        <v>5</v>
      </c>
      <c r="AB83">
        <f t="shared" ca="1" si="185"/>
        <v>5</v>
      </c>
      <c r="AC83">
        <f t="shared" ca="1" si="185"/>
        <v>6</v>
      </c>
      <c r="AD83">
        <f t="shared" ca="1" si="185"/>
        <v>6</v>
      </c>
      <c r="AE83">
        <f t="shared" ca="1" si="185"/>
        <v>6</v>
      </c>
      <c r="AF83">
        <f t="shared" ca="1" si="185"/>
        <v>6</v>
      </c>
      <c r="AG83">
        <f t="shared" ca="1" si="185"/>
        <v>6</v>
      </c>
      <c r="AH83">
        <f t="shared" ca="1" si="185"/>
        <v>7</v>
      </c>
      <c r="AI83">
        <f t="shared" ca="1" si="185"/>
        <v>7</v>
      </c>
      <c r="AJ83">
        <f t="shared" ca="1" si="185"/>
        <v>7</v>
      </c>
      <c r="AK83">
        <f t="shared" ca="1" si="185"/>
        <v>7</v>
      </c>
      <c r="AL83">
        <f t="shared" ca="1" si="185"/>
        <v>7</v>
      </c>
      <c r="AM83">
        <f t="shared" ref="AM83:CB83" ca="1" si="186">IFERROR(MIN(RANDBETWEEN(0,AM79-AM82),ROUNDUP(AM79*2/$C$78,0)),0)</f>
        <v>8</v>
      </c>
      <c r="AN83">
        <f t="shared" ca="1" si="186"/>
        <v>0</v>
      </c>
      <c r="AO83">
        <f t="shared" ca="1" si="186"/>
        <v>5</v>
      </c>
      <c r="AP83">
        <f t="shared" ca="1" si="186"/>
        <v>8</v>
      </c>
      <c r="AQ83">
        <f t="shared" ca="1" si="186"/>
        <v>8</v>
      </c>
      <c r="AR83">
        <f t="shared" ca="1" si="186"/>
        <v>9</v>
      </c>
      <c r="AS83">
        <f t="shared" ca="1" si="186"/>
        <v>9</v>
      </c>
      <c r="AT83">
        <f t="shared" ca="1" si="186"/>
        <v>3</v>
      </c>
      <c r="AU83">
        <f t="shared" ca="1" si="186"/>
        <v>5</v>
      </c>
      <c r="AV83">
        <f t="shared" ca="1" si="186"/>
        <v>9</v>
      </c>
      <c r="AW83">
        <f t="shared" ca="1" si="186"/>
        <v>10</v>
      </c>
      <c r="AX83">
        <f t="shared" ca="1" si="186"/>
        <v>10</v>
      </c>
      <c r="AY83">
        <f t="shared" ca="1" si="186"/>
        <v>10</v>
      </c>
      <c r="AZ83">
        <f t="shared" ca="1" si="186"/>
        <v>0</v>
      </c>
      <c r="BA83">
        <f t="shared" ca="1" si="186"/>
        <v>1</v>
      </c>
      <c r="BB83">
        <f t="shared" ca="1" si="186"/>
        <v>11</v>
      </c>
      <c r="BC83">
        <f t="shared" ca="1" si="186"/>
        <v>11</v>
      </c>
      <c r="BD83">
        <f t="shared" ca="1" si="186"/>
        <v>11</v>
      </c>
      <c r="BE83">
        <f t="shared" ca="1" si="186"/>
        <v>11</v>
      </c>
      <c r="BF83">
        <f t="shared" ca="1" si="186"/>
        <v>11</v>
      </c>
      <c r="BG83">
        <f t="shared" ca="1" si="186"/>
        <v>12</v>
      </c>
      <c r="BH83">
        <f t="shared" ca="1" si="186"/>
        <v>12</v>
      </c>
      <c r="BI83">
        <f t="shared" ca="1" si="186"/>
        <v>12</v>
      </c>
      <c r="BJ83">
        <f t="shared" ca="1" si="186"/>
        <v>12</v>
      </c>
      <c r="BK83">
        <f t="shared" ca="1" si="186"/>
        <v>12</v>
      </c>
      <c r="BL83">
        <f t="shared" ca="1" si="186"/>
        <v>3</v>
      </c>
      <c r="BM83">
        <f t="shared" ca="1" si="186"/>
        <v>13</v>
      </c>
      <c r="BN83">
        <f t="shared" ca="1" si="186"/>
        <v>13</v>
      </c>
      <c r="BO83">
        <f t="shared" ca="1" si="186"/>
        <v>13</v>
      </c>
      <c r="BP83">
        <f t="shared" ca="1" si="186"/>
        <v>13</v>
      </c>
      <c r="BQ83">
        <f t="shared" ca="1" si="186"/>
        <v>14</v>
      </c>
      <c r="BR83">
        <f t="shared" ca="1" si="186"/>
        <v>14</v>
      </c>
      <c r="BS83">
        <f t="shared" ca="1" si="186"/>
        <v>6</v>
      </c>
      <c r="BT83">
        <f t="shared" ca="1" si="186"/>
        <v>14</v>
      </c>
      <c r="BU83">
        <f t="shared" ca="1" si="186"/>
        <v>14</v>
      </c>
      <c r="BV83">
        <f t="shared" ca="1" si="186"/>
        <v>15</v>
      </c>
      <c r="BW83">
        <f t="shared" ca="1" si="186"/>
        <v>15</v>
      </c>
      <c r="BX83">
        <f t="shared" ca="1" si="186"/>
        <v>15</v>
      </c>
      <c r="BY83">
        <f t="shared" ca="1" si="186"/>
        <v>15</v>
      </c>
      <c r="BZ83">
        <f t="shared" ca="1" si="186"/>
        <v>4</v>
      </c>
      <c r="CA83">
        <f t="shared" ca="1" si="186"/>
        <v>16</v>
      </c>
      <c r="CB83">
        <f t="shared" ca="1" si="186"/>
        <v>16</v>
      </c>
      <c r="CC83">
        <f t="shared" ref="CC83:CE83" ca="1" si="187">IFERROR(MIN(RANDBETWEEN(0,CC79-CC82),ROUNDUP(CC79*2/$C$78,0)),0)</f>
        <v>16</v>
      </c>
      <c r="CD83">
        <f t="shared" ca="1" si="187"/>
        <v>16</v>
      </c>
      <c r="CE83">
        <f t="shared" ca="1" si="187"/>
        <v>16</v>
      </c>
    </row>
    <row r="84" spans="1:86" x14ac:dyDescent="0.25">
      <c r="A84" s="3">
        <f ca="1">VLOOKUP(SMALL(B81:B90,4),B81:C90,2,0)</f>
        <v>1</v>
      </c>
      <c r="B84" s="4">
        <f t="shared" ca="1" si="181"/>
        <v>33737</v>
      </c>
      <c r="C84" s="5">
        <v>4</v>
      </c>
      <c r="D84">
        <f ca="1">IFERROR(MIN(RANDBETWEEN(0,D79-SUM(D82:D83)),ROUNDUP(D79*2/$C$78,0)),0)</f>
        <v>0</v>
      </c>
      <c r="E84">
        <f t="shared" ref="E84:AL84" ca="1" si="188">IFERROR(MIN(RANDBETWEEN(0,E79-SUM(E82:E83)),ROUNDUP(E79*2/$C$78,0)),0)</f>
        <v>1</v>
      </c>
      <c r="F84">
        <f t="shared" ca="1" si="188"/>
        <v>0</v>
      </c>
      <c r="G84">
        <f t="shared" ca="1" si="188"/>
        <v>1</v>
      </c>
      <c r="H84">
        <f t="shared" ca="1" si="188"/>
        <v>1</v>
      </c>
      <c r="I84">
        <f t="shared" ca="1" si="188"/>
        <v>1</v>
      </c>
      <c r="J84">
        <f t="shared" ca="1" si="188"/>
        <v>1</v>
      </c>
      <c r="K84">
        <f t="shared" ca="1" si="188"/>
        <v>2</v>
      </c>
      <c r="L84">
        <f t="shared" ca="1" si="188"/>
        <v>2</v>
      </c>
      <c r="M84">
        <f t="shared" ca="1" si="188"/>
        <v>1</v>
      </c>
      <c r="N84">
        <f t="shared" ca="1" si="188"/>
        <v>0</v>
      </c>
      <c r="O84">
        <f t="shared" ca="1" si="188"/>
        <v>3</v>
      </c>
      <c r="P84">
        <f t="shared" ca="1" si="188"/>
        <v>0</v>
      </c>
      <c r="Q84">
        <f t="shared" ca="1" si="188"/>
        <v>3</v>
      </c>
      <c r="R84">
        <f t="shared" ca="1" si="188"/>
        <v>3</v>
      </c>
      <c r="S84">
        <f t="shared" ca="1" si="188"/>
        <v>4</v>
      </c>
      <c r="T84">
        <f t="shared" ca="1" si="188"/>
        <v>4</v>
      </c>
      <c r="U84">
        <f t="shared" ca="1" si="188"/>
        <v>4</v>
      </c>
      <c r="V84">
        <f t="shared" ca="1" si="188"/>
        <v>4</v>
      </c>
      <c r="W84">
        <f t="shared" ca="1" si="188"/>
        <v>3</v>
      </c>
      <c r="X84">
        <f t="shared" ca="1" si="188"/>
        <v>5</v>
      </c>
      <c r="Y84">
        <f t="shared" ca="1" si="188"/>
        <v>5</v>
      </c>
      <c r="Z84">
        <f t="shared" ca="1" si="188"/>
        <v>5</v>
      </c>
      <c r="AA84">
        <f t="shared" ca="1" si="188"/>
        <v>5</v>
      </c>
      <c r="AB84">
        <f t="shared" ca="1" si="188"/>
        <v>5</v>
      </c>
      <c r="AC84">
        <f t="shared" ca="1" si="188"/>
        <v>6</v>
      </c>
      <c r="AD84">
        <f t="shared" ca="1" si="188"/>
        <v>1</v>
      </c>
      <c r="AE84">
        <f t="shared" ca="1" si="188"/>
        <v>6</v>
      </c>
      <c r="AF84">
        <f t="shared" ca="1" si="188"/>
        <v>6</v>
      </c>
      <c r="AG84">
        <f t="shared" ca="1" si="188"/>
        <v>4</v>
      </c>
      <c r="AH84">
        <f t="shared" ca="1" si="188"/>
        <v>5</v>
      </c>
      <c r="AI84">
        <f t="shared" ca="1" si="188"/>
        <v>2</v>
      </c>
      <c r="AJ84">
        <f t="shared" ca="1" si="188"/>
        <v>7</v>
      </c>
      <c r="AK84">
        <f t="shared" ca="1" si="188"/>
        <v>7</v>
      </c>
      <c r="AL84">
        <f t="shared" ca="1" si="188"/>
        <v>4</v>
      </c>
      <c r="AM84">
        <f t="shared" ref="AM84:CB84" ca="1" si="189">IFERROR(MIN(RANDBETWEEN(0,AM79-SUM(AM82:AM83)),ROUNDUP(AM79*2/$C$78,0)),0)</f>
        <v>1</v>
      </c>
      <c r="AN84">
        <f t="shared" ca="1" si="189"/>
        <v>8</v>
      </c>
      <c r="AO84">
        <f t="shared" ca="1" si="189"/>
        <v>1</v>
      </c>
      <c r="AP84">
        <f t="shared" ca="1" si="189"/>
        <v>8</v>
      </c>
      <c r="AQ84">
        <f t="shared" ca="1" si="189"/>
        <v>8</v>
      </c>
      <c r="AR84">
        <f t="shared" ca="1" si="189"/>
        <v>6</v>
      </c>
      <c r="AS84">
        <f t="shared" ca="1" si="189"/>
        <v>9</v>
      </c>
      <c r="AT84">
        <f t="shared" ca="1" si="189"/>
        <v>9</v>
      </c>
      <c r="AU84">
        <f t="shared" ca="1" si="189"/>
        <v>9</v>
      </c>
      <c r="AV84">
        <f t="shared" ca="1" si="189"/>
        <v>9</v>
      </c>
      <c r="AW84">
        <f t="shared" ca="1" si="189"/>
        <v>0</v>
      </c>
      <c r="AX84">
        <f t="shared" ca="1" si="189"/>
        <v>10</v>
      </c>
      <c r="AY84">
        <f t="shared" ca="1" si="189"/>
        <v>10</v>
      </c>
      <c r="AZ84">
        <f t="shared" ca="1" si="189"/>
        <v>10</v>
      </c>
      <c r="BA84">
        <f t="shared" ca="1" si="189"/>
        <v>10</v>
      </c>
      <c r="BB84">
        <f t="shared" ca="1" si="189"/>
        <v>11</v>
      </c>
      <c r="BC84">
        <f t="shared" ca="1" si="189"/>
        <v>11</v>
      </c>
      <c r="BD84">
        <f t="shared" ca="1" si="189"/>
        <v>2</v>
      </c>
      <c r="BE84">
        <f t="shared" ca="1" si="189"/>
        <v>11</v>
      </c>
      <c r="BF84">
        <f t="shared" ca="1" si="189"/>
        <v>11</v>
      </c>
      <c r="BG84">
        <f t="shared" ca="1" si="189"/>
        <v>11</v>
      </c>
      <c r="BH84">
        <f t="shared" ca="1" si="189"/>
        <v>12</v>
      </c>
      <c r="BI84">
        <f t="shared" ca="1" si="189"/>
        <v>0</v>
      </c>
      <c r="BJ84">
        <f t="shared" ca="1" si="189"/>
        <v>12</v>
      </c>
      <c r="BK84">
        <f t="shared" ca="1" si="189"/>
        <v>12</v>
      </c>
      <c r="BL84">
        <f t="shared" ca="1" si="189"/>
        <v>9</v>
      </c>
      <c r="BM84">
        <f t="shared" ca="1" si="189"/>
        <v>5</v>
      </c>
      <c r="BN84">
        <f t="shared" ca="1" si="189"/>
        <v>11</v>
      </c>
      <c r="BO84">
        <f t="shared" ca="1" si="189"/>
        <v>11</v>
      </c>
      <c r="BP84">
        <f t="shared" ca="1" si="189"/>
        <v>13</v>
      </c>
      <c r="BQ84">
        <f t="shared" ca="1" si="189"/>
        <v>14</v>
      </c>
      <c r="BR84">
        <f t="shared" ca="1" si="189"/>
        <v>14</v>
      </c>
      <c r="BS84">
        <f t="shared" ca="1" si="189"/>
        <v>14</v>
      </c>
      <c r="BT84">
        <f t="shared" ca="1" si="189"/>
        <v>3</v>
      </c>
      <c r="BU84">
        <f t="shared" ca="1" si="189"/>
        <v>12</v>
      </c>
      <c r="BV84">
        <f t="shared" ca="1" si="189"/>
        <v>10</v>
      </c>
      <c r="BW84">
        <f t="shared" ca="1" si="189"/>
        <v>14</v>
      </c>
      <c r="BX84">
        <f t="shared" ca="1" si="189"/>
        <v>15</v>
      </c>
      <c r="BY84">
        <f t="shared" ca="1" si="189"/>
        <v>7</v>
      </c>
      <c r="BZ84">
        <f t="shared" ca="1" si="189"/>
        <v>15</v>
      </c>
      <c r="CA84">
        <f t="shared" ca="1" si="189"/>
        <v>16</v>
      </c>
      <c r="CB84">
        <f t="shared" ca="1" si="189"/>
        <v>16</v>
      </c>
      <c r="CC84">
        <f t="shared" ref="CC84:CE84" ca="1" si="190">IFERROR(MIN(RANDBETWEEN(0,CC79-SUM(CC82:CC83)),ROUNDUP(CC79*2/$C$78,0)),0)</f>
        <v>16</v>
      </c>
      <c r="CD84">
        <f t="shared" ca="1" si="190"/>
        <v>16</v>
      </c>
      <c r="CE84">
        <f t="shared" ca="1" si="190"/>
        <v>16</v>
      </c>
    </row>
    <row r="85" spans="1:86" x14ac:dyDescent="0.25">
      <c r="A85" s="3">
        <f ca="1">VLOOKUP(SMALL(B81:B90,5),B81:C90,2,0)</f>
        <v>6</v>
      </c>
      <c r="B85" s="4">
        <f t="shared" ca="1" si="181"/>
        <v>8342</v>
      </c>
      <c r="C85" s="5">
        <v>5</v>
      </c>
      <c r="D85">
        <f ca="1">IFERROR(MIN(RANDBETWEEN(0,D79-SUM(D82:D84)),ROUNDUP(D79*2/$C$78,0)),0)</f>
        <v>0</v>
      </c>
      <c r="E85">
        <f t="shared" ref="E85:AL85" ca="1" si="191">IFERROR(MIN(RANDBETWEEN(0,E79-SUM(E82:E84)),ROUNDUP(E79*2/$C$78,0)),0)</f>
        <v>0</v>
      </c>
      <c r="F85">
        <f t="shared" ca="1" si="191"/>
        <v>1</v>
      </c>
      <c r="G85">
        <f t="shared" ca="1" si="191"/>
        <v>0</v>
      </c>
      <c r="H85">
        <f t="shared" ca="1" si="191"/>
        <v>1</v>
      </c>
      <c r="I85">
        <f t="shared" ca="1" si="191"/>
        <v>1</v>
      </c>
      <c r="J85">
        <f t="shared" ca="1" si="191"/>
        <v>1</v>
      </c>
      <c r="K85">
        <f t="shared" ca="1" si="191"/>
        <v>0</v>
      </c>
      <c r="L85">
        <f t="shared" ca="1" si="191"/>
        <v>0</v>
      </c>
      <c r="M85">
        <f t="shared" ca="1" si="191"/>
        <v>2</v>
      </c>
      <c r="N85">
        <f t="shared" ca="1" si="191"/>
        <v>3</v>
      </c>
      <c r="O85">
        <f t="shared" ca="1" si="191"/>
        <v>3</v>
      </c>
      <c r="P85">
        <f t="shared" ca="1" si="191"/>
        <v>3</v>
      </c>
      <c r="Q85">
        <f t="shared" ca="1" si="191"/>
        <v>3</v>
      </c>
      <c r="R85">
        <f t="shared" ca="1" si="191"/>
        <v>3</v>
      </c>
      <c r="S85">
        <f t="shared" ca="1" si="191"/>
        <v>4</v>
      </c>
      <c r="T85">
        <f t="shared" ca="1" si="191"/>
        <v>1</v>
      </c>
      <c r="U85">
        <f t="shared" ca="1" si="191"/>
        <v>3</v>
      </c>
      <c r="V85">
        <f t="shared" ca="1" si="191"/>
        <v>1</v>
      </c>
      <c r="W85">
        <f t="shared" ca="1" si="191"/>
        <v>4</v>
      </c>
      <c r="X85">
        <f t="shared" ca="1" si="191"/>
        <v>5</v>
      </c>
      <c r="Y85">
        <f t="shared" ca="1" si="191"/>
        <v>2</v>
      </c>
      <c r="Z85">
        <f t="shared" ca="1" si="191"/>
        <v>4</v>
      </c>
      <c r="AA85">
        <f t="shared" ca="1" si="191"/>
        <v>0</v>
      </c>
      <c r="AB85">
        <f t="shared" ca="1" si="191"/>
        <v>5</v>
      </c>
      <c r="AC85">
        <f t="shared" ca="1" si="191"/>
        <v>6</v>
      </c>
      <c r="AD85">
        <f t="shared" ca="1" si="191"/>
        <v>2</v>
      </c>
      <c r="AE85">
        <f t="shared" ca="1" si="191"/>
        <v>4</v>
      </c>
      <c r="AF85">
        <f t="shared" ca="1" si="191"/>
        <v>5</v>
      </c>
      <c r="AG85">
        <f t="shared" ca="1" si="191"/>
        <v>6</v>
      </c>
      <c r="AH85">
        <f t="shared" ca="1" si="191"/>
        <v>7</v>
      </c>
      <c r="AI85">
        <f t="shared" ca="1" si="191"/>
        <v>5</v>
      </c>
      <c r="AJ85">
        <f t="shared" ca="1" si="191"/>
        <v>7</v>
      </c>
      <c r="AK85">
        <f t="shared" ca="1" si="191"/>
        <v>4</v>
      </c>
      <c r="AL85">
        <f t="shared" ca="1" si="191"/>
        <v>7</v>
      </c>
      <c r="AM85">
        <f t="shared" ref="AM85:CB85" ca="1" si="192">IFERROR(MIN(RANDBETWEEN(0,AM79-SUM(AM82:AM84)),ROUNDUP(AM79*2/$C$78,0)),0)</f>
        <v>6</v>
      </c>
      <c r="AN85">
        <f t="shared" ca="1" si="192"/>
        <v>8</v>
      </c>
      <c r="AO85">
        <f t="shared" ca="1" si="192"/>
        <v>7</v>
      </c>
      <c r="AP85">
        <f t="shared" ca="1" si="192"/>
        <v>4</v>
      </c>
      <c r="AQ85">
        <f t="shared" ca="1" si="192"/>
        <v>8</v>
      </c>
      <c r="AR85">
        <f t="shared" ca="1" si="192"/>
        <v>9</v>
      </c>
      <c r="AS85">
        <f t="shared" ca="1" si="192"/>
        <v>9</v>
      </c>
      <c r="AT85">
        <f t="shared" ca="1" si="192"/>
        <v>5</v>
      </c>
      <c r="AU85">
        <f t="shared" ca="1" si="192"/>
        <v>0</v>
      </c>
      <c r="AV85">
        <f t="shared" ca="1" si="192"/>
        <v>4</v>
      </c>
      <c r="AW85">
        <f t="shared" ca="1" si="192"/>
        <v>10</v>
      </c>
      <c r="AX85">
        <f t="shared" ca="1" si="192"/>
        <v>3</v>
      </c>
      <c r="AY85">
        <f t="shared" ca="1" si="192"/>
        <v>5</v>
      </c>
      <c r="AZ85">
        <f t="shared" ca="1" si="192"/>
        <v>10</v>
      </c>
      <c r="BA85">
        <f t="shared" ca="1" si="192"/>
        <v>2</v>
      </c>
      <c r="BB85">
        <f t="shared" ca="1" si="192"/>
        <v>11</v>
      </c>
      <c r="BC85">
        <f t="shared" ca="1" si="192"/>
        <v>11</v>
      </c>
      <c r="BD85">
        <f t="shared" ca="1" si="192"/>
        <v>11</v>
      </c>
      <c r="BE85">
        <f t="shared" ca="1" si="192"/>
        <v>11</v>
      </c>
      <c r="BF85">
        <f t="shared" ca="1" si="192"/>
        <v>6</v>
      </c>
      <c r="BG85">
        <f t="shared" ca="1" si="192"/>
        <v>12</v>
      </c>
      <c r="BH85">
        <f t="shared" ca="1" si="192"/>
        <v>4</v>
      </c>
      <c r="BI85">
        <f t="shared" ca="1" si="192"/>
        <v>1</v>
      </c>
      <c r="BJ85">
        <f t="shared" ca="1" si="192"/>
        <v>5</v>
      </c>
      <c r="BK85">
        <f t="shared" ca="1" si="192"/>
        <v>12</v>
      </c>
      <c r="BL85">
        <f t="shared" ca="1" si="192"/>
        <v>13</v>
      </c>
      <c r="BM85">
        <f t="shared" ca="1" si="192"/>
        <v>4</v>
      </c>
      <c r="BN85">
        <f t="shared" ca="1" si="192"/>
        <v>13</v>
      </c>
      <c r="BO85">
        <f t="shared" ca="1" si="192"/>
        <v>13</v>
      </c>
      <c r="BP85">
        <f t="shared" ca="1" si="192"/>
        <v>13</v>
      </c>
      <c r="BQ85">
        <f t="shared" ca="1" si="192"/>
        <v>6</v>
      </c>
      <c r="BR85">
        <f t="shared" ca="1" si="192"/>
        <v>14</v>
      </c>
      <c r="BS85">
        <f t="shared" ca="1" si="192"/>
        <v>14</v>
      </c>
      <c r="BT85">
        <f t="shared" ca="1" si="192"/>
        <v>14</v>
      </c>
      <c r="BU85">
        <f t="shared" ca="1" si="192"/>
        <v>0</v>
      </c>
      <c r="BV85">
        <f t="shared" ca="1" si="192"/>
        <v>8</v>
      </c>
      <c r="BW85">
        <f t="shared" ca="1" si="192"/>
        <v>15</v>
      </c>
      <c r="BX85">
        <f t="shared" ca="1" si="192"/>
        <v>15</v>
      </c>
      <c r="BY85">
        <f t="shared" ca="1" si="192"/>
        <v>11</v>
      </c>
      <c r="BZ85">
        <f t="shared" ca="1" si="192"/>
        <v>15</v>
      </c>
      <c r="CA85">
        <f t="shared" ca="1" si="192"/>
        <v>15</v>
      </c>
      <c r="CB85">
        <f t="shared" ca="1" si="192"/>
        <v>16</v>
      </c>
      <c r="CC85">
        <f t="shared" ref="CC85:CE85" ca="1" si="193">IFERROR(MIN(RANDBETWEEN(0,CC79-SUM(CC82:CC84)),ROUNDUP(CC79*2/$C$78,0)),0)</f>
        <v>16</v>
      </c>
      <c r="CD85">
        <f t="shared" ca="1" si="193"/>
        <v>16</v>
      </c>
      <c r="CE85">
        <f t="shared" ca="1" si="193"/>
        <v>16</v>
      </c>
    </row>
    <row r="86" spans="1:86" x14ac:dyDescent="0.25">
      <c r="A86" s="3">
        <f ca="1">VLOOKUP(SMALL(B81:B90,6),B81:C90,2,0)</f>
        <v>8</v>
      </c>
      <c r="B86" s="4">
        <f t="shared" ca="1" si="181"/>
        <v>61019</v>
      </c>
      <c r="C86" s="5">
        <v>6</v>
      </c>
      <c r="D86">
        <f ca="1">IFERROR(MIN(RANDBETWEEN(0,D79-SUM(D82:D85)),ROUNDUP(D79*2/$C$78,0)),0)</f>
        <v>0</v>
      </c>
      <c r="E86">
        <f t="shared" ref="E86:AL86" ca="1" si="194">IFERROR(MIN(RANDBETWEEN(0,E79-SUM(E82:E85)),ROUNDUP(E79*2/$C$78,0)),0)</f>
        <v>0</v>
      </c>
      <c r="F86">
        <f t="shared" ca="1" si="194"/>
        <v>0</v>
      </c>
      <c r="G86">
        <f t="shared" ca="1" si="194"/>
        <v>0</v>
      </c>
      <c r="H86">
        <f t="shared" ca="1" si="194"/>
        <v>0</v>
      </c>
      <c r="I86">
        <f t="shared" ca="1" si="194"/>
        <v>0</v>
      </c>
      <c r="J86">
        <f t="shared" ca="1" si="194"/>
        <v>1</v>
      </c>
      <c r="K86">
        <f t="shared" ca="1" si="194"/>
        <v>0</v>
      </c>
      <c r="L86">
        <f t="shared" ca="1" si="194"/>
        <v>2</v>
      </c>
      <c r="M86">
        <f t="shared" ca="1" si="194"/>
        <v>1</v>
      </c>
      <c r="N86">
        <f t="shared" ca="1" si="194"/>
        <v>0</v>
      </c>
      <c r="O86">
        <f t="shared" ca="1" si="194"/>
        <v>0</v>
      </c>
      <c r="P86">
        <f t="shared" ca="1" si="194"/>
        <v>3</v>
      </c>
      <c r="Q86">
        <f t="shared" ca="1" si="194"/>
        <v>2</v>
      </c>
      <c r="R86">
        <f t="shared" ca="1" si="194"/>
        <v>2</v>
      </c>
      <c r="S86">
        <f t="shared" ca="1" si="194"/>
        <v>1</v>
      </c>
      <c r="T86">
        <f t="shared" ca="1" si="194"/>
        <v>0</v>
      </c>
      <c r="U86">
        <f t="shared" ca="1" si="194"/>
        <v>3</v>
      </c>
      <c r="V86">
        <f t="shared" ca="1" si="194"/>
        <v>4</v>
      </c>
      <c r="W86">
        <f t="shared" ca="1" si="194"/>
        <v>3</v>
      </c>
      <c r="X86">
        <f t="shared" ca="1" si="194"/>
        <v>3</v>
      </c>
      <c r="Y86">
        <f t="shared" ca="1" si="194"/>
        <v>0</v>
      </c>
      <c r="Z86">
        <f t="shared" ca="1" si="194"/>
        <v>1</v>
      </c>
      <c r="AA86">
        <f t="shared" ca="1" si="194"/>
        <v>3</v>
      </c>
      <c r="AB86">
        <f t="shared" ca="1" si="194"/>
        <v>0</v>
      </c>
      <c r="AC86">
        <f t="shared" ca="1" si="194"/>
        <v>2</v>
      </c>
      <c r="AD86">
        <f t="shared" ca="1" si="194"/>
        <v>6</v>
      </c>
      <c r="AE86">
        <f t="shared" ca="1" si="194"/>
        <v>6</v>
      </c>
      <c r="AF86">
        <f t="shared" ca="1" si="194"/>
        <v>6</v>
      </c>
      <c r="AG86">
        <f t="shared" ca="1" si="194"/>
        <v>5</v>
      </c>
      <c r="AH86">
        <f t="shared" ca="1" si="194"/>
        <v>1</v>
      </c>
      <c r="AI86">
        <f t="shared" ca="1" si="194"/>
        <v>7</v>
      </c>
      <c r="AJ86">
        <f t="shared" ca="1" si="194"/>
        <v>4</v>
      </c>
      <c r="AK86">
        <f t="shared" ca="1" si="194"/>
        <v>7</v>
      </c>
      <c r="AL86">
        <f t="shared" ca="1" si="194"/>
        <v>4</v>
      </c>
      <c r="AM86">
        <f t="shared" ref="AM86:CB86" ca="1" si="195">IFERROR(MIN(RANDBETWEEN(0,AM79-SUM(AM82:AM85)),ROUNDUP(AM79*2/$C$78,0)),0)</f>
        <v>8</v>
      </c>
      <c r="AN86">
        <f t="shared" ca="1" si="195"/>
        <v>0</v>
      </c>
      <c r="AO86">
        <f t="shared" ca="1" si="195"/>
        <v>8</v>
      </c>
      <c r="AP86">
        <f t="shared" ca="1" si="195"/>
        <v>0</v>
      </c>
      <c r="AQ86">
        <f t="shared" ca="1" si="195"/>
        <v>1</v>
      </c>
      <c r="AR86">
        <f t="shared" ca="1" si="195"/>
        <v>0</v>
      </c>
      <c r="AS86">
        <f t="shared" ca="1" si="195"/>
        <v>7</v>
      </c>
      <c r="AT86">
        <f t="shared" ca="1" si="195"/>
        <v>7</v>
      </c>
      <c r="AU86">
        <f t="shared" ca="1" si="195"/>
        <v>9</v>
      </c>
      <c r="AV86">
        <f t="shared" ca="1" si="195"/>
        <v>5</v>
      </c>
      <c r="AW86">
        <f t="shared" ca="1" si="195"/>
        <v>4</v>
      </c>
      <c r="AX86">
        <f t="shared" ca="1" si="195"/>
        <v>5</v>
      </c>
      <c r="AY86">
        <f t="shared" ca="1" si="195"/>
        <v>6</v>
      </c>
      <c r="AZ86">
        <f t="shared" ca="1" si="195"/>
        <v>3</v>
      </c>
      <c r="BA86">
        <f t="shared" ca="1" si="195"/>
        <v>10</v>
      </c>
      <c r="BB86">
        <f t="shared" ca="1" si="195"/>
        <v>6</v>
      </c>
      <c r="BC86">
        <f t="shared" ca="1" si="195"/>
        <v>6</v>
      </c>
      <c r="BD86">
        <f t="shared" ca="1" si="195"/>
        <v>5</v>
      </c>
      <c r="BE86">
        <f t="shared" ca="1" si="195"/>
        <v>11</v>
      </c>
      <c r="BF86">
        <f t="shared" ca="1" si="195"/>
        <v>11</v>
      </c>
      <c r="BG86">
        <f t="shared" ca="1" si="195"/>
        <v>9</v>
      </c>
      <c r="BH86">
        <f t="shared" ca="1" si="195"/>
        <v>0</v>
      </c>
      <c r="BI86">
        <f t="shared" ca="1" si="195"/>
        <v>12</v>
      </c>
      <c r="BJ86">
        <f t="shared" ca="1" si="195"/>
        <v>12</v>
      </c>
      <c r="BK86">
        <f t="shared" ca="1" si="195"/>
        <v>3</v>
      </c>
      <c r="BL86">
        <f t="shared" ca="1" si="195"/>
        <v>13</v>
      </c>
      <c r="BM86">
        <f t="shared" ca="1" si="195"/>
        <v>13</v>
      </c>
      <c r="BN86">
        <f t="shared" ca="1" si="195"/>
        <v>3</v>
      </c>
      <c r="BO86">
        <f t="shared" ca="1" si="195"/>
        <v>2</v>
      </c>
      <c r="BP86">
        <f t="shared" ca="1" si="195"/>
        <v>7</v>
      </c>
      <c r="BQ86">
        <f t="shared" ca="1" si="195"/>
        <v>2</v>
      </c>
      <c r="BR86">
        <f t="shared" ca="1" si="195"/>
        <v>14</v>
      </c>
      <c r="BS86">
        <f t="shared" ca="1" si="195"/>
        <v>8</v>
      </c>
      <c r="BT86">
        <f t="shared" ca="1" si="195"/>
        <v>14</v>
      </c>
      <c r="BU86">
        <f t="shared" ca="1" si="195"/>
        <v>1</v>
      </c>
      <c r="BV86">
        <f t="shared" ca="1" si="195"/>
        <v>10</v>
      </c>
      <c r="BW86">
        <f t="shared" ca="1" si="195"/>
        <v>13</v>
      </c>
      <c r="BX86">
        <f t="shared" ca="1" si="195"/>
        <v>2</v>
      </c>
      <c r="BY86">
        <f t="shared" ca="1" si="195"/>
        <v>1</v>
      </c>
      <c r="BZ86">
        <f t="shared" ca="1" si="195"/>
        <v>15</v>
      </c>
      <c r="CA86">
        <f t="shared" ca="1" si="195"/>
        <v>5</v>
      </c>
      <c r="CB86">
        <f t="shared" ca="1" si="195"/>
        <v>6</v>
      </c>
      <c r="CC86">
        <f t="shared" ref="CC86:CE86" ca="1" si="196">IFERROR(MIN(RANDBETWEEN(0,CC79-SUM(CC82:CC85)),ROUNDUP(CC79*2/$C$78,0)),0)</f>
        <v>1</v>
      </c>
      <c r="CD86">
        <f t="shared" ca="1" si="196"/>
        <v>14</v>
      </c>
      <c r="CE86">
        <f t="shared" ca="1" si="196"/>
        <v>14</v>
      </c>
    </row>
    <row r="87" spans="1:86" x14ac:dyDescent="0.25">
      <c r="A87" s="3">
        <f ca="1">VLOOKUP(SMALL(B81:B90,7),B81:C90,2,0)</f>
        <v>7</v>
      </c>
      <c r="B87" s="4">
        <f t="shared" ca="1" si="181"/>
        <v>69582</v>
      </c>
      <c r="C87" s="5">
        <v>7</v>
      </c>
      <c r="D87">
        <f ca="1">IFERROR(MIN(RANDBETWEEN(0,D79-SUM(D82:D86)),ROUNDUP(D79*2/$C$78,0)),0)</f>
        <v>0</v>
      </c>
      <c r="E87">
        <f t="shared" ref="E87:AL87" ca="1" si="197">IFERROR(MIN(RANDBETWEEN(0,E79-SUM(E82:E86)),ROUNDUP(E79*2/$C$78,0)),0)</f>
        <v>0</v>
      </c>
      <c r="F87">
        <f t="shared" ca="1" si="197"/>
        <v>0</v>
      </c>
      <c r="G87">
        <f t="shared" ca="1" si="197"/>
        <v>0</v>
      </c>
      <c r="H87">
        <f t="shared" ca="1" si="197"/>
        <v>1</v>
      </c>
      <c r="I87">
        <f t="shared" ca="1" si="197"/>
        <v>0</v>
      </c>
      <c r="J87">
        <f t="shared" ca="1" si="197"/>
        <v>0</v>
      </c>
      <c r="K87">
        <f t="shared" ca="1" si="197"/>
        <v>0</v>
      </c>
      <c r="L87">
        <f t="shared" ca="1" si="197"/>
        <v>0</v>
      </c>
      <c r="M87">
        <f t="shared" ca="1" si="197"/>
        <v>1</v>
      </c>
      <c r="N87">
        <f t="shared" ca="1" si="197"/>
        <v>2</v>
      </c>
      <c r="O87">
        <f t="shared" ca="1" si="197"/>
        <v>0</v>
      </c>
      <c r="P87">
        <f t="shared" ca="1" si="197"/>
        <v>2</v>
      </c>
      <c r="Q87">
        <f t="shared" ca="1" si="197"/>
        <v>0</v>
      </c>
      <c r="R87">
        <f t="shared" ca="1" si="197"/>
        <v>0</v>
      </c>
      <c r="S87">
        <f t="shared" ca="1" si="197"/>
        <v>2</v>
      </c>
      <c r="T87">
        <f t="shared" ca="1" si="197"/>
        <v>4</v>
      </c>
      <c r="U87">
        <f t="shared" ca="1" si="197"/>
        <v>0</v>
      </c>
      <c r="V87">
        <f t="shared" ca="1" si="197"/>
        <v>0</v>
      </c>
      <c r="W87">
        <f t="shared" ca="1" si="197"/>
        <v>1</v>
      </c>
      <c r="X87">
        <f t="shared" ca="1" si="197"/>
        <v>0</v>
      </c>
      <c r="Y87">
        <f t="shared" ca="1" si="197"/>
        <v>3</v>
      </c>
      <c r="Z87">
        <f t="shared" ca="1" si="197"/>
        <v>4</v>
      </c>
      <c r="AA87">
        <f t="shared" ca="1" si="197"/>
        <v>3</v>
      </c>
      <c r="AB87">
        <f t="shared" ca="1" si="197"/>
        <v>0</v>
      </c>
      <c r="AC87">
        <f t="shared" ca="1" si="197"/>
        <v>0</v>
      </c>
      <c r="AD87">
        <f t="shared" ca="1" si="197"/>
        <v>6</v>
      </c>
      <c r="AE87">
        <f t="shared" ca="1" si="197"/>
        <v>3</v>
      </c>
      <c r="AF87">
        <f t="shared" ca="1" si="197"/>
        <v>0</v>
      </c>
      <c r="AG87">
        <f t="shared" ca="1" si="197"/>
        <v>0</v>
      </c>
      <c r="AH87">
        <f t="shared" ca="1" si="197"/>
        <v>2</v>
      </c>
      <c r="AI87">
        <f t="shared" ca="1" si="197"/>
        <v>3</v>
      </c>
      <c r="AJ87">
        <f t="shared" ca="1" si="197"/>
        <v>0</v>
      </c>
      <c r="AK87">
        <f t="shared" ca="1" si="197"/>
        <v>2</v>
      </c>
      <c r="AL87">
        <f t="shared" ca="1" si="197"/>
        <v>6</v>
      </c>
      <c r="AM87">
        <f t="shared" ref="AM87:CB87" ca="1" si="198">IFERROR(MIN(RANDBETWEEN(0,AM79-SUM(AM82:AM86)),ROUNDUP(AM79*2/$C$78,0)),0)</f>
        <v>0</v>
      </c>
      <c r="AN87">
        <f t="shared" ca="1" si="198"/>
        <v>5</v>
      </c>
      <c r="AO87">
        <f t="shared" ca="1" si="198"/>
        <v>5</v>
      </c>
      <c r="AP87">
        <f t="shared" ca="1" si="198"/>
        <v>8</v>
      </c>
      <c r="AQ87">
        <f t="shared" ca="1" si="198"/>
        <v>4</v>
      </c>
      <c r="AR87">
        <f t="shared" ca="1" si="198"/>
        <v>2</v>
      </c>
      <c r="AS87">
        <f t="shared" ca="1" si="198"/>
        <v>0</v>
      </c>
      <c r="AT87">
        <f t="shared" ca="1" si="198"/>
        <v>9</v>
      </c>
      <c r="AU87">
        <f t="shared" ca="1" si="198"/>
        <v>4</v>
      </c>
      <c r="AV87">
        <f t="shared" ca="1" si="198"/>
        <v>2</v>
      </c>
      <c r="AW87">
        <f t="shared" ca="1" si="198"/>
        <v>7</v>
      </c>
      <c r="AX87">
        <f t="shared" ca="1" si="198"/>
        <v>8</v>
      </c>
      <c r="AY87">
        <f t="shared" ca="1" si="198"/>
        <v>3</v>
      </c>
      <c r="AZ87">
        <f t="shared" ca="1" si="198"/>
        <v>10</v>
      </c>
      <c r="BA87">
        <f t="shared" ca="1" si="198"/>
        <v>10</v>
      </c>
      <c r="BB87">
        <f t="shared" ca="1" si="198"/>
        <v>1</v>
      </c>
      <c r="BC87">
        <f t="shared" ca="1" si="198"/>
        <v>2</v>
      </c>
      <c r="BD87">
        <f t="shared" ca="1" si="198"/>
        <v>7</v>
      </c>
      <c r="BE87">
        <f t="shared" ca="1" si="198"/>
        <v>2</v>
      </c>
      <c r="BF87">
        <f t="shared" ca="1" si="198"/>
        <v>2</v>
      </c>
      <c r="BG87">
        <f t="shared" ca="1" si="198"/>
        <v>0</v>
      </c>
      <c r="BH87">
        <f t="shared" ca="1" si="198"/>
        <v>8</v>
      </c>
      <c r="BI87">
        <f t="shared" ca="1" si="198"/>
        <v>12</v>
      </c>
      <c r="BJ87">
        <f t="shared" ca="1" si="198"/>
        <v>1</v>
      </c>
      <c r="BK87">
        <f t="shared" ca="1" si="198"/>
        <v>5</v>
      </c>
      <c r="BL87">
        <f t="shared" ca="1" si="198"/>
        <v>10</v>
      </c>
      <c r="BM87">
        <f t="shared" ca="1" si="198"/>
        <v>1</v>
      </c>
      <c r="BN87">
        <f t="shared" ca="1" si="198"/>
        <v>6</v>
      </c>
      <c r="BO87">
        <f t="shared" ca="1" si="198"/>
        <v>2</v>
      </c>
      <c r="BP87">
        <f t="shared" ca="1" si="198"/>
        <v>7</v>
      </c>
      <c r="BQ87">
        <f t="shared" ca="1" si="198"/>
        <v>10</v>
      </c>
      <c r="BR87">
        <f t="shared" ca="1" si="198"/>
        <v>2</v>
      </c>
      <c r="BS87">
        <f t="shared" ca="1" si="198"/>
        <v>11</v>
      </c>
      <c r="BT87">
        <f t="shared" ca="1" si="198"/>
        <v>5</v>
      </c>
      <c r="BU87">
        <f t="shared" ca="1" si="198"/>
        <v>11</v>
      </c>
      <c r="BV87">
        <f t="shared" ca="1" si="198"/>
        <v>3</v>
      </c>
      <c r="BW87">
        <f t="shared" ca="1" si="198"/>
        <v>0</v>
      </c>
      <c r="BX87">
        <f t="shared" ca="1" si="198"/>
        <v>6</v>
      </c>
      <c r="BY87">
        <f t="shared" ca="1" si="198"/>
        <v>15</v>
      </c>
      <c r="BZ87">
        <f t="shared" ca="1" si="198"/>
        <v>1</v>
      </c>
      <c r="CA87">
        <f t="shared" ca="1" si="198"/>
        <v>4</v>
      </c>
      <c r="CB87">
        <f t="shared" ca="1" si="198"/>
        <v>3</v>
      </c>
      <c r="CC87">
        <f t="shared" ref="CC87:CE87" ca="1" si="199">IFERROR(MIN(RANDBETWEEN(0,CC79-SUM(CC82:CC86)),ROUNDUP(CC79*2/$C$78,0)),0)</f>
        <v>0</v>
      </c>
      <c r="CD87">
        <f t="shared" ca="1" si="199"/>
        <v>1</v>
      </c>
      <c r="CE87">
        <f t="shared" ca="1" si="199"/>
        <v>3</v>
      </c>
    </row>
    <row r="88" spans="1:86" x14ac:dyDescent="0.25">
      <c r="A88" s="3">
        <f ca="1">VLOOKUP(SMALL(B81:B90,8),B81:C90,2,0)</f>
        <v>10</v>
      </c>
      <c r="B88" s="4">
        <f t="shared" ca="1" si="181"/>
        <v>68160</v>
      </c>
      <c r="C88" s="5">
        <v>8</v>
      </c>
      <c r="D88">
        <f ca="1">IFERROR(MIN(RANDBETWEEN(0,D79-SUM(D82:D87)),ROUNDUP(D79*2/$C$78,0)),0)</f>
        <v>0</v>
      </c>
      <c r="E88">
        <f t="shared" ref="E88:AL88" ca="1" si="200">IFERROR(MIN(RANDBETWEEN(0,E79-SUM(E82:E87)),ROUNDUP(E79*2/$C$78,0)),0)</f>
        <v>0</v>
      </c>
      <c r="F88">
        <f t="shared" ca="1" si="200"/>
        <v>0</v>
      </c>
      <c r="G88">
        <f t="shared" ca="1" si="200"/>
        <v>1</v>
      </c>
      <c r="H88">
        <f t="shared" ca="1" si="200"/>
        <v>0</v>
      </c>
      <c r="I88">
        <f t="shared" ca="1" si="200"/>
        <v>0</v>
      </c>
      <c r="J88">
        <f t="shared" ca="1" si="200"/>
        <v>0</v>
      </c>
      <c r="K88">
        <f t="shared" ca="1" si="200"/>
        <v>2</v>
      </c>
      <c r="L88">
        <f t="shared" ca="1" si="200"/>
        <v>1</v>
      </c>
      <c r="M88">
        <f t="shared" ca="1" si="200"/>
        <v>1</v>
      </c>
      <c r="N88">
        <f t="shared" ca="1" si="200"/>
        <v>3</v>
      </c>
      <c r="O88">
        <f t="shared" ca="1" si="200"/>
        <v>0</v>
      </c>
      <c r="P88">
        <f t="shared" ca="1" si="200"/>
        <v>0</v>
      </c>
      <c r="Q88">
        <f t="shared" ca="1" si="200"/>
        <v>0</v>
      </c>
      <c r="R88">
        <f t="shared" ca="1" si="200"/>
        <v>1</v>
      </c>
      <c r="S88">
        <f t="shared" ca="1" si="200"/>
        <v>0</v>
      </c>
      <c r="T88">
        <f t="shared" ca="1" si="200"/>
        <v>0</v>
      </c>
      <c r="U88">
        <f t="shared" ca="1" si="200"/>
        <v>1</v>
      </c>
      <c r="V88">
        <f t="shared" ca="1" si="200"/>
        <v>4</v>
      </c>
      <c r="W88">
        <f t="shared" ca="1" si="200"/>
        <v>1</v>
      </c>
      <c r="X88">
        <f t="shared" ca="1" si="200"/>
        <v>1</v>
      </c>
      <c r="Y88">
        <f t="shared" ca="1" si="200"/>
        <v>0</v>
      </c>
      <c r="Z88">
        <f t="shared" ca="1" si="200"/>
        <v>1</v>
      </c>
      <c r="AA88">
        <f t="shared" ca="1" si="200"/>
        <v>3</v>
      </c>
      <c r="AB88">
        <f t="shared" ca="1" si="200"/>
        <v>4</v>
      </c>
      <c r="AC88">
        <f t="shared" ca="1" si="200"/>
        <v>0</v>
      </c>
      <c r="AD88">
        <f t="shared" ca="1" si="200"/>
        <v>0</v>
      </c>
      <c r="AE88">
        <f t="shared" ca="1" si="200"/>
        <v>0</v>
      </c>
      <c r="AF88">
        <f t="shared" ca="1" si="200"/>
        <v>0</v>
      </c>
      <c r="AG88">
        <f t="shared" ca="1" si="200"/>
        <v>0</v>
      </c>
      <c r="AH88">
        <f t="shared" ca="1" si="200"/>
        <v>0</v>
      </c>
      <c r="AI88">
        <f t="shared" ca="1" si="200"/>
        <v>1</v>
      </c>
      <c r="AJ88">
        <f t="shared" ca="1" si="200"/>
        <v>1</v>
      </c>
      <c r="AK88">
        <f t="shared" ca="1" si="200"/>
        <v>0</v>
      </c>
      <c r="AL88">
        <f t="shared" ca="1" si="200"/>
        <v>0</v>
      </c>
      <c r="AM88">
        <f t="shared" ref="AM88:CB88" ca="1" si="201">IFERROR(MIN(RANDBETWEEN(0,AM79-SUM(AM82:AM87)),ROUNDUP(AM79*2/$C$78,0)),0)</f>
        <v>5</v>
      </c>
      <c r="AN88">
        <f t="shared" ca="1" si="201"/>
        <v>4</v>
      </c>
      <c r="AO88">
        <f t="shared" ca="1" si="201"/>
        <v>0</v>
      </c>
      <c r="AP88">
        <f t="shared" ca="1" si="201"/>
        <v>3</v>
      </c>
      <c r="AQ88">
        <f t="shared" ca="1" si="201"/>
        <v>3</v>
      </c>
      <c r="AR88">
        <f t="shared" ca="1" si="201"/>
        <v>2</v>
      </c>
      <c r="AS88">
        <f t="shared" ca="1" si="201"/>
        <v>0</v>
      </c>
      <c r="AT88">
        <f t="shared" ca="1" si="201"/>
        <v>4</v>
      </c>
      <c r="AU88">
        <f t="shared" ca="1" si="201"/>
        <v>1</v>
      </c>
      <c r="AV88">
        <f t="shared" ca="1" si="201"/>
        <v>6</v>
      </c>
      <c r="AW88">
        <f t="shared" ca="1" si="201"/>
        <v>3</v>
      </c>
      <c r="AX88">
        <f t="shared" ca="1" si="201"/>
        <v>1</v>
      </c>
      <c r="AY88">
        <f t="shared" ca="1" si="201"/>
        <v>1</v>
      </c>
      <c r="AZ88">
        <f t="shared" ca="1" si="201"/>
        <v>3</v>
      </c>
      <c r="BA88">
        <f t="shared" ca="1" si="201"/>
        <v>5</v>
      </c>
      <c r="BB88">
        <f t="shared" ca="1" si="201"/>
        <v>0</v>
      </c>
      <c r="BC88">
        <f t="shared" ca="1" si="201"/>
        <v>1</v>
      </c>
      <c r="BD88">
        <f t="shared" ca="1" si="201"/>
        <v>4</v>
      </c>
      <c r="BE88">
        <f t="shared" ca="1" si="201"/>
        <v>2</v>
      </c>
      <c r="BF88">
        <f t="shared" ca="1" si="201"/>
        <v>2</v>
      </c>
      <c r="BG88">
        <f t="shared" ca="1" si="201"/>
        <v>0</v>
      </c>
      <c r="BH88">
        <f t="shared" ca="1" si="201"/>
        <v>3</v>
      </c>
      <c r="BI88">
        <f t="shared" ca="1" si="201"/>
        <v>2</v>
      </c>
      <c r="BJ88">
        <f t="shared" ca="1" si="201"/>
        <v>5</v>
      </c>
      <c r="BK88">
        <f t="shared" ca="1" si="201"/>
        <v>2</v>
      </c>
      <c r="BL88">
        <f t="shared" ca="1" si="201"/>
        <v>0</v>
      </c>
      <c r="BM88">
        <f t="shared" ca="1" si="201"/>
        <v>7</v>
      </c>
      <c r="BN88">
        <f t="shared" ca="1" si="201"/>
        <v>0</v>
      </c>
      <c r="BO88">
        <f t="shared" ca="1" si="201"/>
        <v>3</v>
      </c>
      <c r="BP88">
        <f t="shared" ca="1" si="201"/>
        <v>3</v>
      </c>
      <c r="BQ88">
        <f t="shared" ca="1" si="201"/>
        <v>6</v>
      </c>
      <c r="BR88">
        <f t="shared" ca="1" si="201"/>
        <v>0</v>
      </c>
      <c r="BS88">
        <f t="shared" ca="1" si="201"/>
        <v>0</v>
      </c>
      <c r="BT88">
        <f t="shared" ca="1" si="201"/>
        <v>1</v>
      </c>
      <c r="BU88">
        <f t="shared" ca="1" si="201"/>
        <v>2</v>
      </c>
      <c r="BV88">
        <f t="shared" ca="1" si="201"/>
        <v>1</v>
      </c>
      <c r="BW88">
        <f t="shared" ca="1" si="201"/>
        <v>0</v>
      </c>
      <c r="BX88">
        <f t="shared" ca="1" si="201"/>
        <v>1</v>
      </c>
      <c r="BY88">
        <f t="shared" ca="1" si="201"/>
        <v>8</v>
      </c>
      <c r="BZ88">
        <f t="shared" ca="1" si="201"/>
        <v>9</v>
      </c>
      <c r="CA88">
        <f t="shared" ca="1" si="201"/>
        <v>4</v>
      </c>
      <c r="CB88">
        <f t="shared" ca="1" si="201"/>
        <v>6</v>
      </c>
      <c r="CC88">
        <f t="shared" ref="CC88:CE88" ca="1" si="202">IFERROR(MIN(RANDBETWEEN(0,CC79-SUM(CC82:CC87)),ROUNDUP(CC79*2/$C$78,0)),0)</f>
        <v>7</v>
      </c>
      <c r="CD88">
        <f t="shared" ca="1" si="202"/>
        <v>0</v>
      </c>
      <c r="CE88">
        <f t="shared" ca="1" si="202"/>
        <v>4</v>
      </c>
    </row>
    <row r="89" spans="1:86" x14ac:dyDescent="0.25">
      <c r="A89" s="3">
        <f ca="1">VLOOKUP(SMALL(B81:B90,9),B81:C90,2,0)</f>
        <v>9</v>
      </c>
      <c r="B89" s="4">
        <f t="shared" ca="1" si="181"/>
        <v>93541</v>
      </c>
      <c r="C89" s="5">
        <v>9</v>
      </c>
      <c r="D89">
        <f ca="1">IFERROR(MIN(RANDBETWEEN(0,D79-SUM(D82:D88)),ROUNDUP(D79*2/$C$78,0)),0)</f>
        <v>0</v>
      </c>
      <c r="E89">
        <f t="shared" ref="E89:AL89" ca="1" si="203">IFERROR(MIN(RANDBETWEEN(0,E79-SUM(E82:E88)),ROUNDUP(E79*2/$C$78,0)),0)</f>
        <v>0</v>
      </c>
      <c r="F89">
        <f t="shared" ca="1" si="203"/>
        <v>0</v>
      </c>
      <c r="G89">
        <f t="shared" ca="1" si="203"/>
        <v>0</v>
      </c>
      <c r="H89">
        <f t="shared" ca="1" si="203"/>
        <v>0</v>
      </c>
      <c r="I89">
        <f t="shared" ca="1" si="203"/>
        <v>0</v>
      </c>
      <c r="J89">
        <f t="shared" ca="1" si="203"/>
        <v>0</v>
      </c>
      <c r="K89">
        <f t="shared" ca="1" si="203"/>
        <v>0</v>
      </c>
      <c r="L89">
        <f t="shared" ca="1" si="203"/>
        <v>0</v>
      </c>
      <c r="M89">
        <f t="shared" ca="1" si="203"/>
        <v>0</v>
      </c>
      <c r="N89">
        <f t="shared" ca="1" si="203"/>
        <v>0</v>
      </c>
      <c r="O89">
        <f t="shared" ca="1" si="203"/>
        <v>0</v>
      </c>
      <c r="P89">
        <f t="shared" ca="1" si="203"/>
        <v>0</v>
      </c>
      <c r="Q89">
        <f t="shared" ca="1" si="203"/>
        <v>0</v>
      </c>
      <c r="R89">
        <f t="shared" ca="1" si="203"/>
        <v>0</v>
      </c>
      <c r="S89">
        <f t="shared" ca="1" si="203"/>
        <v>0</v>
      </c>
      <c r="T89">
        <f t="shared" ca="1" si="203"/>
        <v>0</v>
      </c>
      <c r="U89">
        <f t="shared" ca="1" si="203"/>
        <v>1</v>
      </c>
      <c r="V89">
        <f t="shared" ca="1" si="203"/>
        <v>1</v>
      </c>
      <c r="W89">
        <f t="shared" ca="1" si="203"/>
        <v>0</v>
      </c>
      <c r="X89">
        <f t="shared" ca="1" si="203"/>
        <v>0</v>
      </c>
      <c r="Y89">
        <f t="shared" ca="1" si="203"/>
        <v>0</v>
      </c>
      <c r="Z89">
        <f t="shared" ca="1" si="203"/>
        <v>0</v>
      </c>
      <c r="AA89">
        <f t="shared" ca="1" si="203"/>
        <v>0</v>
      </c>
      <c r="AB89">
        <f t="shared" ca="1" si="203"/>
        <v>1</v>
      </c>
      <c r="AC89">
        <f t="shared" ca="1" si="203"/>
        <v>0</v>
      </c>
      <c r="AD89">
        <f t="shared" ca="1" si="203"/>
        <v>0</v>
      </c>
      <c r="AE89">
        <f t="shared" ca="1" si="203"/>
        <v>1</v>
      </c>
      <c r="AF89">
        <f t="shared" ca="1" si="203"/>
        <v>0</v>
      </c>
      <c r="AG89">
        <f t="shared" ca="1" si="203"/>
        <v>2</v>
      </c>
      <c r="AH89">
        <f t="shared" ca="1" si="203"/>
        <v>1</v>
      </c>
      <c r="AI89">
        <f t="shared" ca="1" si="203"/>
        <v>0</v>
      </c>
      <c r="AJ89">
        <f t="shared" ca="1" si="203"/>
        <v>0</v>
      </c>
      <c r="AK89">
        <f t="shared" ca="1" si="203"/>
        <v>0</v>
      </c>
      <c r="AL89">
        <f t="shared" ca="1" si="203"/>
        <v>0</v>
      </c>
      <c r="AM89">
        <f t="shared" ref="AM89:CB89" ca="1" si="204">IFERROR(MIN(RANDBETWEEN(0,AM79-SUM(AM82:AM88)),ROUNDUP(AM79*2/$C$78,0)),0)</f>
        <v>0</v>
      </c>
      <c r="AN89">
        <f t="shared" ca="1" si="204"/>
        <v>0</v>
      </c>
      <c r="AO89">
        <f t="shared" ca="1" si="204"/>
        <v>4</v>
      </c>
      <c r="AP89">
        <f t="shared" ca="1" si="204"/>
        <v>0</v>
      </c>
      <c r="AQ89">
        <f t="shared" ca="1" si="204"/>
        <v>0</v>
      </c>
      <c r="AR89">
        <f t="shared" ca="1" si="204"/>
        <v>0</v>
      </c>
      <c r="AS89">
        <f t="shared" ca="1" si="204"/>
        <v>0</v>
      </c>
      <c r="AT89">
        <f t="shared" ca="1" si="204"/>
        <v>6</v>
      </c>
      <c r="AU89">
        <f t="shared" ca="1" si="204"/>
        <v>3</v>
      </c>
      <c r="AV89">
        <f t="shared" ca="1" si="204"/>
        <v>0</v>
      </c>
      <c r="AW89">
        <f t="shared" ca="1" si="204"/>
        <v>0</v>
      </c>
      <c r="AX89">
        <f t="shared" ca="1" si="204"/>
        <v>0</v>
      </c>
      <c r="AY89">
        <f t="shared" ca="1" si="204"/>
        <v>3</v>
      </c>
      <c r="AZ89">
        <f t="shared" ca="1" si="204"/>
        <v>3</v>
      </c>
      <c r="BA89">
        <f t="shared" ca="1" si="204"/>
        <v>1</v>
      </c>
      <c r="BB89">
        <f t="shared" ca="1" si="204"/>
        <v>0</v>
      </c>
      <c r="BC89">
        <f t="shared" ca="1" si="204"/>
        <v>0</v>
      </c>
      <c r="BD89">
        <f t="shared" ca="1" si="204"/>
        <v>1</v>
      </c>
      <c r="BE89">
        <f t="shared" ca="1" si="204"/>
        <v>0</v>
      </c>
      <c r="BF89">
        <f t="shared" ca="1" si="204"/>
        <v>1</v>
      </c>
      <c r="BG89">
        <f t="shared" ca="1" si="204"/>
        <v>0</v>
      </c>
      <c r="BH89">
        <f t="shared" ca="1" si="204"/>
        <v>2</v>
      </c>
      <c r="BI89">
        <f t="shared" ca="1" si="204"/>
        <v>4</v>
      </c>
      <c r="BJ89">
        <f t="shared" ca="1" si="204"/>
        <v>0</v>
      </c>
      <c r="BK89">
        <f t="shared" ca="1" si="204"/>
        <v>2</v>
      </c>
      <c r="BL89">
        <f t="shared" ca="1" si="204"/>
        <v>0</v>
      </c>
      <c r="BM89">
        <f t="shared" ca="1" si="204"/>
        <v>6</v>
      </c>
      <c r="BN89">
        <f t="shared" ca="1" si="204"/>
        <v>1</v>
      </c>
      <c r="BO89">
        <f t="shared" ca="1" si="204"/>
        <v>6</v>
      </c>
      <c r="BP89">
        <f t="shared" ca="1" si="204"/>
        <v>0</v>
      </c>
      <c r="BQ89">
        <f t="shared" ca="1" si="204"/>
        <v>0</v>
      </c>
      <c r="BR89">
        <f t="shared" ca="1" si="204"/>
        <v>1</v>
      </c>
      <c r="BS89">
        <f t="shared" ca="1" si="204"/>
        <v>0</v>
      </c>
      <c r="BT89">
        <f t="shared" ca="1" si="204"/>
        <v>7</v>
      </c>
      <c r="BU89">
        <f t="shared" ca="1" si="204"/>
        <v>0</v>
      </c>
      <c r="BV89">
        <f t="shared" ca="1" si="204"/>
        <v>7</v>
      </c>
      <c r="BW89">
        <f t="shared" ca="1" si="204"/>
        <v>0</v>
      </c>
      <c r="BX89">
        <f t="shared" ca="1" si="204"/>
        <v>0</v>
      </c>
      <c r="BY89">
        <f t="shared" ca="1" si="204"/>
        <v>1</v>
      </c>
      <c r="BZ89">
        <f t="shared" ca="1" si="204"/>
        <v>1</v>
      </c>
      <c r="CA89">
        <f t="shared" ca="1" si="204"/>
        <v>0</v>
      </c>
      <c r="CB89">
        <f t="shared" ca="1" si="204"/>
        <v>4</v>
      </c>
      <c r="CC89">
        <f t="shared" ref="CC89:CE89" ca="1" si="205">IFERROR(MIN(RANDBETWEEN(0,CC79-SUM(CC82:CC88)),ROUNDUP(CC79*2/$C$78,0)),0)</f>
        <v>5</v>
      </c>
      <c r="CD89">
        <f t="shared" ca="1" si="205"/>
        <v>0</v>
      </c>
      <c r="CE89">
        <f t="shared" ca="1" si="205"/>
        <v>1</v>
      </c>
    </row>
    <row r="90" spans="1:86" x14ac:dyDescent="0.25">
      <c r="A90" s="3">
        <f ca="1">VLOOKUP(SMALL(B81:B90,10),B81:C90,2,0)</f>
        <v>2</v>
      </c>
      <c r="B90" s="4">
        <f t="shared" ca="1" si="181"/>
        <v>81900</v>
      </c>
      <c r="C90" s="5">
        <v>10</v>
      </c>
      <c r="D90">
        <f ca="1">IFERROR(MIN(RANDBETWEEN(0,D79-SUM(D82:D89)),ROUNDUP(D79*2/$C$78,0)),0)</f>
        <v>0</v>
      </c>
      <c r="E90">
        <f t="shared" ref="E90:AL90" ca="1" si="206">IFERROR(MIN(RANDBETWEEN(0,E79-SUM(E82:E89)),ROUNDUP(E79*2/$C$78,0)),0)</f>
        <v>0</v>
      </c>
      <c r="F90">
        <f t="shared" ca="1" si="206"/>
        <v>0</v>
      </c>
      <c r="G90">
        <f t="shared" ca="1" si="206"/>
        <v>0</v>
      </c>
      <c r="H90">
        <f t="shared" ca="1" si="206"/>
        <v>0</v>
      </c>
      <c r="I90">
        <f t="shared" ca="1" si="206"/>
        <v>0</v>
      </c>
      <c r="J90">
        <f t="shared" ca="1" si="206"/>
        <v>0</v>
      </c>
      <c r="K90">
        <f t="shared" ca="1" si="206"/>
        <v>0</v>
      </c>
      <c r="L90">
        <f t="shared" ca="1" si="206"/>
        <v>0</v>
      </c>
      <c r="M90">
        <f t="shared" ca="1" si="206"/>
        <v>0</v>
      </c>
      <c r="N90">
        <f t="shared" ca="1" si="206"/>
        <v>0</v>
      </c>
      <c r="O90">
        <f t="shared" ca="1" si="206"/>
        <v>0</v>
      </c>
      <c r="P90">
        <f t="shared" ca="1" si="206"/>
        <v>0</v>
      </c>
      <c r="Q90">
        <f t="shared" ca="1" si="206"/>
        <v>0</v>
      </c>
      <c r="R90">
        <f t="shared" ca="1" si="206"/>
        <v>0</v>
      </c>
      <c r="S90">
        <f t="shared" ca="1" si="206"/>
        <v>0</v>
      </c>
      <c r="T90">
        <f t="shared" ca="1" si="206"/>
        <v>0</v>
      </c>
      <c r="U90">
        <f t="shared" ca="1" si="206"/>
        <v>0</v>
      </c>
      <c r="V90">
        <f t="shared" ca="1" si="206"/>
        <v>0</v>
      </c>
      <c r="W90">
        <f t="shared" ca="1" si="206"/>
        <v>0</v>
      </c>
      <c r="X90">
        <f t="shared" ca="1" si="206"/>
        <v>0</v>
      </c>
      <c r="Y90">
        <f t="shared" ca="1" si="206"/>
        <v>2</v>
      </c>
      <c r="Z90">
        <f t="shared" ca="1" si="206"/>
        <v>0</v>
      </c>
      <c r="AA90">
        <f t="shared" ca="1" si="206"/>
        <v>0</v>
      </c>
      <c r="AB90">
        <f t="shared" ca="1" si="206"/>
        <v>0</v>
      </c>
      <c r="AC90">
        <f t="shared" ca="1" si="206"/>
        <v>0</v>
      </c>
      <c r="AD90">
        <f t="shared" ca="1" si="206"/>
        <v>0</v>
      </c>
      <c r="AE90">
        <f t="shared" ca="1" si="206"/>
        <v>0</v>
      </c>
      <c r="AF90">
        <f t="shared" ca="1" si="206"/>
        <v>0</v>
      </c>
      <c r="AG90">
        <f t="shared" ca="1" si="206"/>
        <v>1</v>
      </c>
      <c r="AH90">
        <f t="shared" ca="1" si="206"/>
        <v>1</v>
      </c>
      <c r="AI90">
        <f t="shared" ca="1" si="206"/>
        <v>0</v>
      </c>
      <c r="AJ90">
        <f t="shared" ca="1" si="206"/>
        <v>0</v>
      </c>
      <c r="AK90">
        <f t="shared" ca="1" si="206"/>
        <v>0</v>
      </c>
      <c r="AL90">
        <f t="shared" ca="1" si="206"/>
        <v>0</v>
      </c>
      <c r="AM90">
        <f t="shared" ref="AM90:CB90" ca="1" si="207">IFERROR(MIN(RANDBETWEEN(0,AM79-SUM(AM82:AM89)),ROUNDUP(AM79*2/$C$78,0)),0)</f>
        <v>0</v>
      </c>
      <c r="AN90">
        <f t="shared" ca="1" si="207"/>
        <v>4</v>
      </c>
      <c r="AO90">
        <f t="shared" ca="1" si="207"/>
        <v>0</v>
      </c>
      <c r="AP90">
        <f t="shared" ca="1" si="207"/>
        <v>0</v>
      </c>
      <c r="AQ90">
        <f t="shared" ca="1" si="207"/>
        <v>0</v>
      </c>
      <c r="AR90">
        <f t="shared" ca="1" si="207"/>
        <v>1</v>
      </c>
      <c r="AS90">
        <f t="shared" ca="1" si="207"/>
        <v>0</v>
      </c>
      <c r="AT90">
        <f t="shared" ca="1" si="207"/>
        <v>0</v>
      </c>
      <c r="AU90">
        <f t="shared" ca="1" si="207"/>
        <v>1</v>
      </c>
      <c r="AV90">
        <f t="shared" ca="1" si="207"/>
        <v>1</v>
      </c>
      <c r="AW90">
        <f t="shared" ca="1" si="207"/>
        <v>4</v>
      </c>
      <c r="AX90">
        <f t="shared" ca="1" si="207"/>
        <v>0</v>
      </c>
      <c r="AY90">
        <f t="shared" ca="1" si="207"/>
        <v>0</v>
      </c>
      <c r="AZ90">
        <f t="shared" ca="1" si="207"/>
        <v>5</v>
      </c>
      <c r="BA90">
        <f t="shared" ca="1" si="207"/>
        <v>0</v>
      </c>
      <c r="BB90">
        <f t="shared" ca="1" si="207"/>
        <v>0</v>
      </c>
      <c r="BC90">
        <f t="shared" ca="1" si="207"/>
        <v>0</v>
      </c>
      <c r="BD90">
        <f t="shared" ca="1" si="207"/>
        <v>0</v>
      </c>
      <c r="BE90">
        <f t="shared" ca="1" si="207"/>
        <v>2</v>
      </c>
      <c r="BF90">
        <f t="shared" ca="1" si="207"/>
        <v>0</v>
      </c>
      <c r="BG90">
        <f t="shared" ca="1" si="207"/>
        <v>0</v>
      </c>
      <c r="BH90">
        <f t="shared" ca="1" si="207"/>
        <v>2</v>
      </c>
      <c r="BI90">
        <f t="shared" ca="1" si="207"/>
        <v>1</v>
      </c>
      <c r="BJ90">
        <f t="shared" ca="1" si="207"/>
        <v>0</v>
      </c>
      <c r="BK90">
        <f t="shared" ca="1" si="207"/>
        <v>0</v>
      </c>
      <c r="BL90">
        <f t="shared" ca="1" si="207"/>
        <v>0</v>
      </c>
      <c r="BM90">
        <f t="shared" ca="1" si="207"/>
        <v>0</v>
      </c>
      <c r="BN90">
        <f t="shared" ca="1" si="207"/>
        <v>1</v>
      </c>
      <c r="BO90">
        <f t="shared" ca="1" si="207"/>
        <v>1</v>
      </c>
      <c r="BP90">
        <f t="shared" ca="1" si="207"/>
        <v>0</v>
      </c>
      <c r="BQ90">
        <f t="shared" ca="1" si="207"/>
        <v>0</v>
      </c>
      <c r="BR90">
        <f t="shared" ca="1" si="207"/>
        <v>0</v>
      </c>
      <c r="BS90">
        <f t="shared" ca="1" si="207"/>
        <v>1</v>
      </c>
      <c r="BT90">
        <f t="shared" ca="1" si="207"/>
        <v>3</v>
      </c>
      <c r="BU90">
        <f t="shared" ca="1" si="207"/>
        <v>11</v>
      </c>
      <c r="BV90">
        <f t="shared" ca="1" si="207"/>
        <v>0</v>
      </c>
      <c r="BW90">
        <f t="shared" ca="1" si="207"/>
        <v>0</v>
      </c>
      <c r="BX90">
        <f t="shared" ca="1" si="207"/>
        <v>3</v>
      </c>
      <c r="BY90">
        <f t="shared" ca="1" si="207"/>
        <v>1</v>
      </c>
      <c r="BZ90">
        <f t="shared" ca="1" si="207"/>
        <v>0</v>
      </c>
      <c r="CA90">
        <f t="shared" ca="1" si="207"/>
        <v>0</v>
      </c>
      <c r="CB90">
        <f t="shared" ca="1" si="207"/>
        <v>0</v>
      </c>
      <c r="CC90">
        <f t="shared" ref="CC90:CE90" ca="1" si="208">IFERROR(MIN(RANDBETWEEN(0,CC79-SUM(CC82:CC89)),ROUNDUP(CC79*2/$C$78,0)),0)</f>
        <v>1</v>
      </c>
      <c r="CD90">
        <f t="shared" ca="1" si="208"/>
        <v>0</v>
      </c>
      <c r="CE90">
        <f t="shared" ca="1" si="208"/>
        <v>0</v>
      </c>
    </row>
    <row r="93" spans="1:86" x14ac:dyDescent="0.25">
      <c r="C93" s="5">
        <v>11</v>
      </c>
      <c r="D93" s="197" t="s">
        <v>99</v>
      </c>
      <c r="E93" s="197"/>
      <c r="F93" s="197"/>
      <c r="G93" s="197"/>
      <c r="H93" s="197"/>
      <c r="I93" s="197"/>
    </row>
    <row r="94" spans="1:86" x14ac:dyDescent="0.25">
      <c r="D94" s="3">
        <v>1</v>
      </c>
      <c r="E94" s="3">
        <v>2</v>
      </c>
      <c r="F94" s="3">
        <v>3</v>
      </c>
      <c r="G94" s="3">
        <v>4</v>
      </c>
      <c r="H94" s="3">
        <v>5</v>
      </c>
      <c r="I94" s="3">
        <v>6</v>
      </c>
      <c r="J94" s="3">
        <v>7</v>
      </c>
      <c r="K94" s="3">
        <v>8</v>
      </c>
      <c r="L94" s="3">
        <v>9</v>
      </c>
      <c r="M94" s="3">
        <v>10</v>
      </c>
      <c r="N94" s="3">
        <v>11</v>
      </c>
      <c r="O94" s="3">
        <v>12</v>
      </c>
      <c r="P94" s="3">
        <v>13</v>
      </c>
      <c r="Q94" s="3">
        <v>14</v>
      </c>
      <c r="R94" s="3">
        <v>15</v>
      </c>
      <c r="S94" s="3">
        <v>16</v>
      </c>
      <c r="T94" s="3">
        <v>17</v>
      </c>
      <c r="U94" s="3">
        <v>18</v>
      </c>
      <c r="V94" s="3">
        <v>19</v>
      </c>
      <c r="W94" s="3">
        <v>20</v>
      </c>
      <c r="X94" s="3">
        <v>21</v>
      </c>
      <c r="Y94" s="3">
        <v>22</v>
      </c>
      <c r="Z94" s="3">
        <v>23</v>
      </c>
      <c r="AA94" s="3">
        <v>24</v>
      </c>
      <c r="AB94" s="3">
        <v>25</v>
      </c>
      <c r="AC94" s="3">
        <v>26</v>
      </c>
      <c r="AD94" s="3">
        <v>27</v>
      </c>
      <c r="AE94" s="3">
        <v>28</v>
      </c>
      <c r="AF94" s="3">
        <v>29</v>
      </c>
      <c r="AG94" s="3">
        <v>30</v>
      </c>
      <c r="AH94" s="3">
        <v>31</v>
      </c>
      <c r="AI94" s="3">
        <v>32</v>
      </c>
      <c r="AJ94" s="3">
        <v>33</v>
      </c>
      <c r="AK94" s="3">
        <v>34</v>
      </c>
      <c r="AL94" s="3">
        <v>35</v>
      </c>
      <c r="AM94" s="3">
        <v>36</v>
      </c>
      <c r="AN94" s="3">
        <v>37</v>
      </c>
      <c r="AO94" s="3">
        <v>38</v>
      </c>
      <c r="AP94" s="3">
        <v>39</v>
      </c>
      <c r="AQ94" s="3">
        <v>40</v>
      </c>
      <c r="AR94" s="3">
        <v>41</v>
      </c>
      <c r="AS94" s="3">
        <v>42</v>
      </c>
      <c r="AT94" s="3">
        <v>43</v>
      </c>
      <c r="AU94" s="3">
        <v>44</v>
      </c>
      <c r="AV94" s="3">
        <v>45</v>
      </c>
      <c r="AW94" s="3">
        <v>46</v>
      </c>
      <c r="AX94" s="3">
        <v>47</v>
      </c>
      <c r="AY94" s="3">
        <v>48</v>
      </c>
      <c r="AZ94" s="3">
        <v>49</v>
      </c>
      <c r="BA94" s="3">
        <v>50</v>
      </c>
      <c r="BB94" s="3">
        <v>51</v>
      </c>
      <c r="BC94" s="3">
        <v>52</v>
      </c>
      <c r="BD94" s="3">
        <v>53</v>
      </c>
      <c r="BE94" s="3">
        <v>54</v>
      </c>
      <c r="BF94" s="3">
        <v>55</v>
      </c>
      <c r="BG94" s="3">
        <v>56</v>
      </c>
      <c r="BH94" s="3">
        <v>57</v>
      </c>
      <c r="BI94" s="3">
        <v>58</v>
      </c>
      <c r="BJ94" s="3">
        <v>59</v>
      </c>
      <c r="BK94" s="3">
        <v>60</v>
      </c>
      <c r="BL94" s="3">
        <v>61</v>
      </c>
      <c r="BM94" s="3">
        <v>62</v>
      </c>
      <c r="BN94" s="3">
        <v>63</v>
      </c>
      <c r="BO94" s="3">
        <v>64</v>
      </c>
      <c r="BP94" s="3">
        <v>65</v>
      </c>
      <c r="BQ94" s="3">
        <v>66</v>
      </c>
      <c r="BR94" s="3">
        <v>67</v>
      </c>
      <c r="BS94" s="3">
        <v>68</v>
      </c>
      <c r="BT94" s="3">
        <v>69</v>
      </c>
      <c r="BU94" s="3">
        <v>70</v>
      </c>
      <c r="BV94" s="3">
        <v>71</v>
      </c>
      <c r="BW94" s="3">
        <v>72</v>
      </c>
      <c r="BX94" s="3">
        <v>73</v>
      </c>
      <c r="BY94" s="3">
        <v>74</v>
      </c>
      <c r="BZ94" s="3">
        <v>75</v>
      </c>
      <c r="CA94" s="3">
        <v>76</v>
      </c>
      <c r="CB94" s="3">
        <v>77</v>
      </c>
      <c r="CC94" s="3">
        <v>78</v>
      </c>
      <c r="CD94" s="3">
        <v>79</v>
      </c>
      <c r="CE94" s="3">
        <v>80</v>
      </c>
      <c r="CF94" s="3">
        <v>81</v>
      </c>
      <c r="CG94" s="3">
        <v>82</v>
      </c>
      <c r="CH94" s="3">
        <v>83</v>
      </c>
    </row>
    <row r="95" spans="1:86" x14ac:dyDescent="0.25">
      <c r="C95" s="4"/>
      <c r="D95" s="4">
        <v>1</v>
      </c>
      <c r="E95" s="4">
        <v>2</v>
      </c>
      <c r="F95" s="4">
        <f t="shared" ref="F95:BQ95" si="209">ROUNDDOWN(F94*1/2,0)</f>
        <v>1</v>
      </c>
      <c r="G95" s="4">
        <f t="shared" si="209"/>
        <v>2</v>
      </c>
      <c r="H95" s="4">
        <f t="shared" si="209"/>
        <v>2</v>
      </c>
      <c r="I95" s="4">
        <f t="shared" si="209"/>
        <v>3</v>
      </c>
      <c r="J95" s="4">
        <f t="shared" si="209"/>
        <v>3</v>
      </c>
      <c r="K95" s="4">
        <f t="shared" si="209"/>
        <v>4</v>
      </c>
      <c r="L95" s="4">
        <f t="shared" si="209"/>
        <v>4</v>
      </c>
      <c r="M95" s="4">
        <f t="shared" si="209"/>
        <v>5</v>
      </c>
      <c r="N95" s="4">
        <f t="shared" si="209"/>
        <v>5</v>
      </c>
      <c r="O95" s="4">
        <f t="shared" si="209"/>
        <v>6</v>
      </c>
      <c r="P95" s="4">
        <f t="shared" si="209"/>
        <v>6</v>
      </c>
      <c r="Q95" s="4">
        <f t="shared" si="209"/>
        <v>7</v>
      </c>
      <c r="R95" s="4">
        <f t="shared" si="209"/>
        <v>7</v>
      </c>
      <c r="S95" s="4">
        <f t="shared" si="209"/>
        <v>8</v>
      </c>
      <c r="T95" s="4">
        <f t="shared" si="209"/>
        <v>8</v>
      </c>
      <c r="U95" s="4">
        <f t="shared" si="209"/>
        <v>9</v>
      </c>
      <c r="V95" s="4">
        <f t="shared" si="209"/>
        <v>9</v>
      </c>
      <c r="W95" s="4">
        <f t="shared" si="209"/>
        <v>10</v>
      </c>
      <c r="X95" s="4">
        <f t="shared" si="209"/>
        <v>10</v>
      </c>
      <c r="Y95" s="4">
        <f t="shared" si="209"/>
        <v>11</v>
      </c>
      <c r="Z95" s="4">
        <f t="shared" si="209"/>
        <v>11</v>
      </c>
      <c r="AA95" s="4">
        <f t="shared" si="209"/>
        <v>12</v>
      </c>
      <c r="AB95" s="4">
        <f t="shared" si="209"/>
        <v>12</v>
      </c>
      <c r="AC95" s="4">
        <f t="shared" si="209"/>
        <v>13</v>
      </c>
      <c r="AD95" s="4">
        <f t="shared" si="209"/>
        <v>13</v>
      </c>
      <c r="AE95" s="4">
        <f t="shared" si="209"/>
        <v>14</v>
      </c>
      <c r="AF95" s="4">
        <f t="shared" si="209"/>
        <v>14</v>
      </c>
      <c r="AG95" s="4">
        <f t="shared" si="209"/>
        <v>15</v>
      </c>
      <c r="AH95" s="4">
        <f t="shared" si="209"/>
        <v>15</v>
      </c>
      <c r="AI95" s="4">
        <f t="shared" si="209"/>
        <v>16</v>
      </c>
      <c r="AJ95" s="4">
        <f t="shared" si="209"/>
        <v>16</v>
      </c>
      <c r="AK95" s="4">
        <f t="shared" si="209"/>
        <v>17</v>
      </c>
      <c r="AL95" s="4">
        <f t="shared" si="209"/>
        <v>17</v>
      </c>
      <c r="AM95" s="4">
        <f t="shared" si="209"/>
        <v>18</v>
      </c>
      <c r="AN95" s="4">
        <f t="shared" si="209"/>
        <v>18</v>
      </c>
      <c r="AO95" s="4">
        <f t="shared" si="209"/>
        <v>19</v>
      </c>
      <c r="AP95" s="4">
        <f t="shared" si="209"/>
        <v>19</v>
      </c>
      <c r="AQ95" s="4">
        <f t="shared" si="209"/>
        <v>20</v>
      </c>
      <c r="AR95" s="4">
        <f t="shared" si="209"/>
        <v>20</v>
      </c>
      <c r="AS95" s="4">
        <f t="shared" si="209"/>
        <v>21</v>
      </c>
      <c r="AT95" s="4">
        <f t="shared" si="209"/>
        <v>21</v>
      </c>
      <c r="AU95" s="4">
        <f t="shared" si="209"/>
        <v>22</v>
      </c>
      <c r="AV95" s="4">
        <f t="shared" si="209"/>
        <v>22</v>
      </c>
      <c r="AW95" s="4">
        <f t="shared" si="209"/>
        <v>23</v>
      </c>
      <c r="AX95" s="4">
        <f t="shared" si="209"/>
        <v>23</v>
      </c>
      <c r="AY95" s="4">
        <f t="shared" si="209"/>
        <v>24</v>
      </c>
      <c r="AZ95" s="4">
        <f t="shared" si="209"/>
        <v>24</v>
      </c>
      <c r="BA95" s="4">
        <f t="shared" si="209"/>
        <v>25</v>
      </c>
      <c r="BB95" s="4">
        <f t="shared" si="209"/>
        <v>25</v>
      </c>
      <c r="BC95" s="4">
        <f t="shared" si="209"/>
        <v>26</v>
      </c>
      <c r="BD95" s="4">
        <f t="shared" si="209"/>
        <v>26</v>
      </c>
      <c r="BE95" s="4">
        <f t="shared" si="209"/>
        <v>27</v>
      </c>
      <c r="BF95" s="4">
        <f t="shared" si="209"/>
        <v>27</v>
      </c>
      <c r="BG95" s="4">
        <f t="shared" si="209"/>
        <v>28</v>
      </c>
      <c r="BH95" s="4">
        <f t="shared" si="209"/>
        <v>28</v>
      </c>
      <c r="BI95" s="4">
        <f t="shared" si="209"/>
        <v>29</v>
      </c>
      <c r="BJ95" s="4">
        <f t="shared" si="209"/>
        <v>29</v>
      </c>
      <c r="BK95" s="4">
        <f t="shared" si="209"/>
        <v>30</v>
      </c>
      <c r="BL95" s="4">
        <f t="shared" si="209"/>
        <v>30</v>
      </c>
      <c r="BM95" s="4">
        <f t="shared" si="209"/>
        <v>31</v>
      </c>
      <c r="BN95" s="4">
        <f t="shared" si="209"/>
        <v>31</v>
      </c>
      <c r="BO95" s="4">
        <f t="shared" si="209"/>
        <v>32</v>
      </c>
      <c r="BP95" s="4">
        <f t="shared" si="209"/>
        <v>32</v>
      </c>
      <c r="BQ95" s="4">
        <f t="shared" si="209"/>
        <v>33</v>
      </c>
      <c r="BR95" s="4">
        <f t="shared" ref="BR95:CH95" si="210">ROUNDDOWN(BR94*1/2,0)</f>
        <v>33</v>
      </c>
      <c r="BS95" s="4">
        <f t="shared" si="210"/>
        <v>34</v>
      </c>
      <c r="BT95" s="4">
        <f t="shared" si="210"/>
        <v>34</v>
      </c>
      <c r="BU95" s="4">
        <f t="shared" si="210"/>
        <v>35</v>
      </c>
      <c r="BV95" s="4">
        <f t="shared" si="210"/>
        <v>35</v>
      </c>
      <c r="BW95" s="4">
        <f t="shared" si="210"/>
        <v>36</v>
      </c>
      <c r="BX95" s="4">
        <f t="shared" si="210"/>
        <v>36</v>
      </c>
      <c r="BY95" s="4">
        <f t="shared" si="210"/>
        <v>37</v>
      </c>
      <c r="BZ95" s="4">
        <f t="shared" si="210"/>
        <v>37</v>
      </c>
      <c r="CA95" s="4">
        <f t="shared" si="210"/>
        <v>38</v>
      </c>
      <c r="CB95" s="4">
        <f t="shared" si="210"/>
        <v>38</v>
      </c>
      <c r="CC95" s="4">
        <f t="shared" si="210"/>
        <v>39</v>
      </c>
      <c r="CD95" s="4">
        <f t="shared" si="210"/>
        <v>39</v>
      </c>
      <c r="CE95" s="4">
        <f t="shared" si="210"/>
        <v>40</v>
      </c>
      <c r="CF95" s="4">
        <f t="shared" si="210"/>
        <v>40</v>
      </c>
      <c r="CG95" s="4">
        <f t="shared" si="210"/>
        <v>41</v>
      </c>
      <c r="CH95" s="4">
        <f t="shared" si="210"/>
        <v>41</v>
      </c>
    </row>
    <row r="96" spans="1:86" x14ac:dyDescent="0.25">
      <c r="A96" s="3">
        <f ca="1">VLOOKUP(SMALL($B$96:$B$106,C96),$B$96:$C$106,2,0)</f>
        <v>11</v>
      </c>
      <c r="B96" s="4">
        <f ca="1">RANDBETWEEN(0,100000)</f>
        <v>54323</v>
      </c>
      <c r="C96" s="5">
        <v>1</v>
      </c>
      <c r="D96">
        <f ca="1">D94-SUM(D97:D106)</f>
        <v>0</v>
      </c>
      <c r="E96">
        <f t="shared" ref="E96:BP96" ca="1" si="211">E94-SUM(E97:E106)</f>
        <v>0</v>
      </c>
      <c r="F96">
        <f t="shared" ca="1" si="211"/>
        <v>0</v>
      </c>
      <c r="G96">
        <f t="shared" ca="1" si="211"/>
        <v>0</v>
      </c>
      <c r="H96">
        <f t="shared" ca="1" si="211"/>
        <v>0</v>
      </c>
      <c r="I96">
        <f t="shared" ca="1" si="211"/>
        <v>0</v>
      </c>
      <c r="J96">
        <f t="shared" ca="1" si="211"/>
        <v>0</v>
      </c>
      <c r="K96">
        <f t="shared" ca="1" si="211"/>
        <v>0</v>
      </c>
      <c r="L96">
        <f t="shared" ca="1" si="211"/>
        <v>0</v>
      </c>
      <c r="M96">
        <f t="shared" ca="1" si="211"/>
        <v>0</v>
      </c>
      <c r="N96">
        <f t="shared" ca="1" si="211"/>
        <v>0</v>
      </c>
      <c r="O96">
        <f t="shared" ca="1" si="211"/>
        <v>0</v>
      </c>
      <c r="P96">
        <f t="shared" ca="1" si="211"/>
        <v>0</v>
      </c>
      <c r="Q96">
        <f t="shared" ca="1" si="211"/>
        <v>0</v>
      </c>
      <c r="R96">
        <f t="shared" ca="1" si="211"/>
        <v>0</v>
      </c>
      <c r="S96">
        <f t="shared" ca="1" si="211"/>
        <v>0</v>
      </c>
      <c r="T96">
        <f t="shared" ca="1" si="211"/>
        <v>0</v>
      </c>
      <c r="U96">
        <f t="shared" ca="1" si="211"/>
        <v>0</v>
      </c>
      <c r="V96">
        <f t="shared" ca="1" si="211"/>
        <v>1</v>
      </c>
      <c r="W96">
        <f t="shared" ca="1" si="211"/>
        <v>0</v>
      </c>
      <c r="X96">
        <f t="shared" ca="1" si="211"/>
        <v>1</v>
      </c>
      <c r="Y96">
        <f t="shared" ca="1" si="211"/>
        <v>0</v>
      </c>
      <c r="Z96">
        <f t="shared" ca="1" si="211"/>
        <v>0</v>
      </c>
      <c r="AA96">
        <f t="shared" ca="1" si="211"/>
        <v>0</v>
      </c>
      <c r="AB96">
        <f t="shared" ca="1" si="211"/>
        <v>0</v>
      </c>
      <c r="AC96">
        <f t="shared" ca="1" si="211"/>
        <v>0</v>
      </c>
      <c r="AD96">
        <f t="shared" ca="1" si="211"/>
        <v>0</v>
      </c>
      <c r="AE96">
        <f t="shared" ca="1" si="211"/>
        <v>0</v>
      </c>
      <c r="AF96">
        <f t="shared" ca="1" si="211"/>
        <v>0</v>
      </c>
      <c r="AG96">
        <f t="shared" ca="1" si="211"/>
        <v>0</v>
      </c>
      <c r="AH96">
        <f t="shared" ca="1" si="211"/>
        <v>1</v>
      </c>
      <c r="AI96">
        <f t="shared" ca="1" si="211"/>
        <v>0</v>
      </c>
      <c r="AJ96">
        <f t="shared" ca="1" si="211"/>
        <v>0</v>
      </c>
      <c r="AK96">
        <f t="shared" ca="1" si="211"/>
        <v>0</v>
      </c>
      <c r="AL96">
        <f t="shared" ca="1" si="211"/>
        <v>0</v>
      </c>
      <c r="AM96">
        <f t="shared" ca="1" si="211"/>
        <v>0</v>
      </c>
      <c r="AN96">
        <f t="shared" ca="1" si="211"/>
        <v>0</v>
      </c>
      <c r="AO96">
        <f t="shared" ca="1" si="211"/>
        <v>0</v>
      </c>
      <c r="AP96">
        <f t="shared" ca="1" si="211"/>
        <v>0</v>
      </c>
      <c r="AQ96">
        <f t="shared" ca="1" si="211"/>
        <v>1</v>
      </c>
      <c r="AR96">
        <f t="shared" ca="1" si="211"/>
        <v>0</v>
      </c>
      <c r="AS96">
        <f t="shared" ca="1" si="211"/>
        <v>0</v>
      </c>
      <c r="AT96">
        <f t="shared" ca="1" si="211"/>
        <v>0</v>
      </c>
      <c r="AU96">
        <f t="shared" ca="1" si="211"/>
        <v>0</v>
      </c>
      <c r="AV96">
        <f t="shared" ca="1" si="211"/>
        <v>0</v>
      </c>
      <c r="AW96">
        <f t="shared" ca="1" si="211"/>
        <v>0</v>
      </c>
      <c r="AX96">
        <f t="shared" ca="1" si="211"/>
        <v>2</v>
      </c>
      <c r="AY96">
        <f t="shared" ca="1" si="211"/>
        <v>3</v>
      </c>
      <c r="AZ96">
        <f t="shared" ca="1" si="211"/>
        <v>0</v>
      </c>
      <c r="BA96">
        <f t="shared" ca="1" si="211"/>
        <v>1</v>
      </c>
      <c r="BB96">
        <f t="shared" ca="1" si="211"/>
        <v>0</v>
      </c>
      <c r="BC96">
        <f t="shared" ca="1" si="211"/>
        <v>0</v>
      </c>
      <c r="BD96">
        <f t="shared" ca="1" si="211"/>
        <v>0</v>
      </c>
      <c r="BE96">
        <f t="shared" ca="1" si="211"/>
        <v>0</v>
      </c>
      <c r="BF96">
        <f t="shared" ca="1" si="211"/>
        <v>4</v>
      </c>
      <c r="BG96">
        <f t="shared" ca="1" si="211"/>
        <v>0</v>
      </c>
      <c r="BH96">
        <f t="shared" ca="1" si="211"/>
        <v>0</v>
      </c>
      <c r="BI96">
        <f t="shared" ca="1" si="211"/>
        <v>0</v>
      </c>
      <c r="BJ96">
        <f t="shared" ca="1" si="211"/>
        <v>1</v>
      </c>
      <c r="BK96">
        <f t="shared" ca="1" si="211"/>
        <v>1</v>
      </c>
      <c r="BL96">
        <f t="shared" ca="1" si="211"/>
        <v>0</v>
      </c>
      <c r="BM96">
        <f t="shared" ca="1" si="211"/>
        <v>0</v>
      </c>
      <c r="BN96">
        <f t="shared" ca="1" si="211"/>
        <v>2</v>
      </c>
      <c r="BO96">
        <f t="shared" ca="1" si="211"/>
        <v>0</v>
      </c>
      <c r="BP96">
        <f t="shared" ca="1" si="211"/>
        <v>0</v>
      </c>
      <c r="BQ96">
        <f t="shared" ref="BQ96:CH96" ca="1" si="212">BQ94-SUM(BQ97:BQ106)</f>
        <v>0</v>
      </c>
      <c r="BR96">
        <f t="shared" ca="1" si="212"/>
        <v>0</v>
      </c>
      <c r="BS96">
        <f t="shared" ca="1" si="212"/>
        <v>1</v>
      </c>
      <c r="BT96">
        <f t="shared" ca="1" si="212"/>
        <v>0</v>
      </c>
      <c r="BU96">
        <f t="shared" ca="1" si="212"/>
        <v>0</v>
      </c>
      <c r="BV96">
        <f t="shared" ca="1" si="212"/>
        <v>0</v>
      </c>
      <c r="BW96">
        <f t="shared" ca="1" si="212"/>
        <v>1</v>
      </c>
      <c r="BX96">
        <f t="shared" ca="1" si="212"/>
        <v>0</v>
      </c>
      <c r="BY96">
        <f t="shared" ca="1" si="212"/>
        <v>0</v>
      </c>
      <c r="BZ96">
        <f t="shared" ca="1" si="212"/>
        <v>1</v>
      </c>
      <c r="CA96">
        <f t="shared" ca="1" si="212"/>
        <v>0</v>
      </c>
      <c r="CB96">
        <f t="shared" ca="1" si="212"/>
        <v>0</v>
      </c>
      <c r="CC96">
        <f t="shared" ca="1" si="212"/>
        <v>0</v>
      </c>
      <c r="CD96">
        <f t="shared" ca="1" si="212"/>
        <v>0</v>
      </c>
      <c r="CE96">
        <f t="shared" ca="1" si="212"/>
        <v>0</v>
      </c>
      <c r="CF96">
        <f t="shared" ca="1" si="212"/>
        <v>2</v>
      </c>
      <c r="CG96">
        <f t="shared" ca="1" si="212"/>
        <v>0</v>
      </c>
      <c r="CH96">
        <f t="shared" ca="1" si="212"/>
        <v>4</v>
      </c>
    </row>
    <row r="97" spans="1:86" x14ac:dyDescent="0.25">
      <c r="A97" s="3">
        <f t="shared" ref="A97:A106" ca="1" si="213">VLOOKUP(SMALL($B$96:$B$106,C97),$B$96:$C$106,2,0)</f>
        <v>3</v>
      </c>
      <c r="B97" s="4">
        <f t="shared" ref="B97:B106" ca="1" si="214">RANDBETWEEN(0,100000)</f>
        <v>52399</v>
      </c>
      <c r="C97" s="5">
        <v>2</v>
      </c>
      <c r="D97">
        <f ca="1">MIN(RANDBETWEEN(0,D94),ROUNDUP(D94*2/$C$93,0))</f>
        <v>0</v>
      </c>
      <c r="E97">
        <f t="shared" ref="E97:BP97" ca="1" si="215">MIN(RANDBETWEEN(0,E94),ROUNDUP(E94*2/$C$93,0))</f>
        <v>0</v>
      </c>
      <c r="F97">
        <f t="shared" ca="1" si="215"/>
        <v>1</v>
      </c>
      <c r="G97">
        <f t="shared" ca="1" si="215"/>
        <v>1</v>
      </c>
      <c r="H97">
        <f t="shared" ca="1" si="215"/>
        <v>1</v>
      </c>
      <c r="I97">
        <f t="shared" ca="1" si="215"/>
        <v>2</v>
      </c>
      <c r="J97">
        <f t="shared" ca="1" si="215"/>
        <v>2</v>
      </c>
      <c r="K97">
        <f t="shared" ca="1" si="215"/>
        <v>2</v>
      </c>
      <c r="L97">
        <f t="shared" ca="1" si="215"/>
        <v>2</v>
      </c>
      <c r="M97">
        <f t="shared" ca="1" si="215"/>
        <v>2</v>
      </c>
      <c r="N97">
        <f t="shared" ca="1" si="215"/>
        <v>2</v>
      </c>
      <c r="O97">
        <f t="shared" ca="1" si="215"/>
        <v>3</v>
      </c>
      <c r="P97">
        <f t="shared" ca="1" si="215"/>
        <v>0</v>
      </c>
      <c r="Q97">
        <f t="shared" ca="1" si="215"/>
        <v>3</v>
      </c>
      <c r="R97">
        <f t="shared" ca="1" si="215"/>
        <v>3</v>
      </c>
      <c r="S97">
        <f t="shared" ca="1" si="215"/>
        <v>3</v>
      </c>
      <c r="T97">
        <f t="shared" ca="1" si="215"/>
        <v>2</v>
      </c>
      <c r="U97">
        <f t="shared" ca="1" si="215"/>
        <v>4</v>
      </c>
      <c r="V97">
        <f t="shared" ca="1" si="215"/>
        <v>4</v>
      </c>
      <c r="W97">
        <f t="shared" ca="1" si="215"/>
        <v>4</v>
      </c>
      <c r="X97">
        <f t="shared" ca="1" si="215"/>
        <v>4</v>
      </c>
      <c r="Y97">
        <f t="shared" ca="1" si="215"/>
        <v>4</v>
      </c>
      <c r="Z97">
        <f t="shared" ca="1" si="215"/>
        <v>5</v>
      </c>
      <c r="AA97">
        <f t="shared" ca="1" si="215"/>
        <v>5</v>
      </c>
      <c r="AB97">
        <f t="shared" ca="1" si="215"/>
        <v>5</v>
      </c>
      <c r="AC97">
        <f t="shared" ca="1" si="215"/>
        <v>5</v>
      </c>
      <c r="AD97">
        <f t="shared" ca="1" si="215"/>
        <v>5</v>
      </c>
      <c r="AE97">
        <f t="shared" ca="1" si="215"/>
        <v>6</v>
      </c>
      <c r="AF97">
        <f t="shared" ca="1" si="215"/>
        <v>6</v>
      </c>
      <c r="AG97">
        <f t="shared" ca="1" si="215"/>
        <v>6</v>
      </c>
      <c r="AH97">
        <f t="shared" ca="1" si="215"/>
        <v>6</v>
      </c>
      <c r="AI97">
        <f t="shared" ca="1" si="215"/>
        <v>6</v>
      </c>
      <c r="AJ97">
        <f t="shared" ca="1" si="215"/>
        <v>6</v>
      </c>
      <c r="AK97">
        <f t="shared" ca="1" si="215"/>
        <v>7</v>
      </c>
      <c r="AL97">
        <f t="shared" ca="1" si="215"/>
        <v>7</v>
      </c>
      <c r="AM97">
        <f t="shared" ca="1" si="215"/>
        <v>7</v>
      </c>
      <c r="AN97">
        <f t="shared" ca="1" si="215"/>
        <v>7</v>
      </c>
      <c r="AO97">
        <f t="shared" ca="1" si="215"/>
        <v>7</v>
      </c>
      <c r="AP97">
        <f t="shared" ca="1" si="215"/>
        <v>8</v>
      </c>
      <c r="AQ97">
        <f t="shared" ca="1" si="215"/>
        <v>3</v>
      </c>
      <c r="AR97">
        <f t="shared" ca="1" si="215"/>
        <v>8</v>
      </c>
      <c r="AS97">
        <f t="shared" ca="1" si="215"/>
        <v>8</v>
      </c>
      <c r="AT97">
        <f t="shared" ca="1" si="215"/>
        <v>8</v>
      </c>
      <c r="AU97">
        <f t="shared" ca="1" si="215"/>
        <v>4</v>
      </c>
      <c r="AV97">
        <f t="shared" ca="1" si="215"/>
        <v>9</v>
      </c>
      <c r="AW97">
        <f t="shared" ca="1" si="215"/>
        <v>9</v>
      </c>
      <c r="AX97">
        <f t="shared" ca="1" si="215"/>
        <v>4</v>
      </c>
      <c r="AY97">
        <f t="shared" ca="1" si="215"/>
        <v>9</v>
      </c>
      <c r="AZ97">
        <f t="shared" ca="1" si="215"/>
        <v>9</v>
      </c>
      <c r="BA97">
        <f t="shared" ca="1" si="215"/>
        <v>4</v>
      </c>
      <c r="BB97">
        <f t="shared" ca="1" si="215"/>
        <v>10</v>
      </c>
      <c r="BC97">
        <f t="shared" ca="1" si="215"/>
        <v>5</v>
      </c>
      <c r="BD97">
        <f t="shared" ca="1" si="215"/>
        <v>10</v>
      </c>
      <c r="BE97">
        <f t="shared" ca="1" si="215"/>
        <v>10</v>
      </c>
      <c r="BF97">
        <f t="shared" ca="1" si="215"/>
        <v>10</v>
      </c>
      <c r="BG97">
        <f t="shared" ca="1" si="215"/>
        <v>0</v>
      </c>
      <c r="BH97">
        <f t="shared" ca="1" si="215"/>
        <v>11</v>
      </c>
      <c r="BI97">
        <f t="shared" ca="1" si="215"/>
        <v>11</v>
      </c>
      <c r="BJ97">
        <f t="shared" ca="1" si="215"/>
        <v>11</v>
      </c>
      <c r="BK97">
        <f t="shared" ca="1" si="215"/>
        <v>11</v>
      </c>
      <c r="BL97">
        <f t="shared" ca="1" si="215"/>
        <v>12</v>
      </c>
      <c r="BM97">
        <f t="shared" ca="1" si="215"/>
        <v>12</v>
      </c>
      <c r="BN97">
        <f t="shared" ca="1" si="215"/>
        <v>12</v>
      </c>
      <c r="BO97">
        <f t="shared" ca="1" si="215"/>
        <v>0</v>
      </c>
      <c r="BP97">
        <f t="shared" ca="1" si="215"/>
        <v>12</v>
      </c>
      <c r="BQ97">
        <f t="shared" ref="BQ97:CH97" ca="1" si="216">MIN(RANDBETWEEN(0,BQ94),ROUNDUP(BQ94*2/$C$93,0))</f>
        <v>12</v>
      </c>
      <c r="BR97">
        <f t="shared" ca="1" si="216"/>
        <v>13</v>
      </c>
      <c r="BS97">
        <f t="shared" ca="1" si="216"/>
        <v>13</v>
      </c>
      <c r="BT97">
        <f t="shared" ca="1" si="216"/>
        <v>13</v>
      </c>
      <c r="BU97">
        <f t="shared" ca="1" si="216"/>
        <v>13</v>
      </c>
      <c r="BV97">
        <f t="shared" ca="1" si="216"/>
        <v>11</v>
      </c>
      <c r="BW97">
        <f t="shared" ca="1" si="216"/>
        <v>14</v>
      </c>
      <c r="BX97">
        <f t="shared" ca="1" si="216"/>
        <v>14</v>
      </c>
      <c r="BY97">
        <f t="shared" ca="1" si="216"/>
        <v>14</v>
      </c>
      <c r="BZ97">
        <f t="shared" ca="1" si="216"/>
        <v>14</v>
      </c>
      <c r="CA97">
        <f t="shared" ca="1" si="216"/>
        <v>14</v>
      </c>
      <c r="CB97">
        <f t="shared" ca="1" si="216"/>
        <v>14</v>
      </c>
      <c r="CC97">
        <f t="shared" ca="1" si="216"/>
        <v>15</v>
      </c>
      <c r="CD97">
        <f t="shared" ca="1" si="216"/>
        <v>15</v>
      </c>
      <c r="CE97">
        <f t="shared" ca="1" si="216"/>
        <v>5</v>
      </c>
      <c r="CF97">
        <f t="shared" ca="1" si="216"/>
        <v>15</v>
      </c>
      <c r="CG97">
        <f t="shared" ca="1" si="216"/>
        <v>15</v>
      </c>
      <c r="CH97">
        <f t="shared" ca="1" si="216"/>
        <v>16</v>
      </c>
    </row>
    <row r="98" spans="1:86" x14ac:dyDescent="0.25">
      <c r="A98" s="3">
        <f t="shared" ca="1" si="213"/>
        <v>8</v>
      </c>
      <c r="B98" s="4">
        <f t="shared" ca="1" si="214"/>
        <v>15111</v>
      </c>
      <c r="C98" s="5">
        <v>3</v>
      </c>
      <c r="D98">
        <f ca="1">IFERROR(MIN(RANDBETWEEN(0,D94-D97),ROUNDUP(D94*2/$C$93,0)),0)</f>
        <v>1</v>
      </c>
      <c r="E98">
        <f t="shared" ref="E98:BP98" ca="1" si="217">IFERROR(MIN(RANDBETWEEN(0,E94-E97),ROUNDUP(E94*2/$C$93,0)),0)</f>
        <v>1</v>
      </c>
      <c r="F98">
        <f t="shared" ca="1" si="217"/>
        <v>1</v>
      </c>
      <c r="G98">
        <f t="shared" ca="1" si="217"/>
        <v>1</v>
      </c>
      <c r="H98">
        <f t="shared" ca="1" si="217"/>
        <v>1</v>
      </c>
      <c r="I98">
        <f t="shared" ca="1" si="217"/>
        <v>2</v>
      </c>
      <c r="J98">
        <f t="shared" ca="1" si="217"/>
        <v>2</v>
      </c>
      <c r="K98">
        <f t="shared" ca="1" si="217"/>
        <v>2</v>
      </c>
      <c r="L98">
        <f t="shared" ca="1" si="217"/>
        <v>2</v>
      </c>
      <c r="M98">
        <f t="shared" ca="1" si="217"/>
        <v>2</v>
      </c>
      <c r="N98">
        <f t="shared" ca="1" si="217"/>
        <v>2</v>
      </c>
      <c r="O98">
        <f t="shared" ca="1" si="217"/>
        <v>3</v>
      </c>
      <c r="P98">
        <f t="shared" ca="1" si="217"/>
        <v>3</v>
      </c>
      <c r="Q98">
        <f t="shared" ca="1" si="217"/>
        <v>3</v>
      </c>
      <c r="R98">
        <f t="shared" ca="1" si="217"/>
        <v>3</v>
      </c>
      <c r="S98">
        <f t="shared" ca="1" si="217"/>
        <v>3</v>
      </c>
      <c r="T98">
        <f t="shared" ca="1" si="217"/>
        <v>4</v>
      </c>
      <c r="U98">
        <f t="shared" ca="1" si="217"/>
        <v>3</v>
      </c>
      <c r="V98">
        <f t="shared" ca="1" si="217"/>
        <v>4</v>
      </c>
      <c r="W98">
        <f t="shared" ca="1" si="217"/>
        <v>4</v>
      </c>
      <c r="X98">
        <f t="shared" ca="1" si="217"/>
        <v>3</v>
      </c>
      <c r="Y98">
        <f t="shared" ca="1" si="217"/>
        <v>4</v>
      </c>
      <c r="Z98">
        <f t="shared" ca="1" si="217"/>
        <v>5</v>
      </c>
      <c r="AA98">
        <f t="shared" ca="1" si="217"/>
        <v>5</v>
      </c>
      <c r="AB98">
        <f t="shared" ca="1" si="217"/>
        <v>5</v>
      </c>
      <c r="AC98">
        <f t="shared" ca="1" si="217"/>
        <v>5</v>
      </c>
      <c r="AD98">
        <f t="shared" ca="1" si="217"/>
        <v>5</v>
      </c>
      <c r="AE98">
        <f t="shared" ca="1" si="217"/>
        <v>6</v>
      </c>
      <c r="AF98">
        <f t="shared" ca="1" si="217"/>
        <v>3</v>
      </c>
      <c r="AG98">
        <f t="shared" ca="1" si="217"/>
        <v>3</v>
      </c>
      <c r="AH98">
        <f t="shared" ca="1" si="217"/>
        <v>6</v>
      </c>
      <c r="AI98">
        <f t="shared" ca="1" si="217"/>
        <v>6</v>
      </c>
      <c r="AJ98">
        <f t="shared" ca="1" si="217"/>
        <v>6</v>
      </c>
      <c r="AK98">
        <f t="shared" ca="1" si="217"/>
        <v>7</v>
      </c>
      <c r="AL98">
        <f t="shared" ca="1" si="217"/>
        <v>7</v>
      </c>
      <c r="AM98">
        <f t="shared" ca="1" si="217"/>
        <v>4</v>
      </c>
      <c r="AN98">
        <f t="shared" ca="1" si="217"/>
        <v>7</v>
      </c>
      <c r="AO98">
        <f t="shared" ca="1" si="217"/>
        <v>7</v>
      </c>
      <c r="AP98">
        <f t="shared" ca="1" si="217"/>
        <v>8</v>
      </c>
      <c r="AQ98">
        <f t="shared" ca="1" si="217"/>
        <v>5</v>
      </c>
      <c r="AR98">
        <f t="shared" ca="1" si="217"/>
        <v>8</v>
      </c>
      <c r="AS98">
        <f t="shared" ca="1" si="217"/>
        <v>7</v>
      </c>
      <c r="AT98">
        <f t="shared" ca="1" si="217"/>
        <v>8</v>
      </c>
      <c r="AU98">
        <f t="shared" ca="1" si="217"/>
        <v>3</v>
      </c>
      <c r="AV98">
        <f t="shared" ca="1" si="217"/>
        <v>6</v>
      </c>
      <c r="AW98">
        <f t="shared" ca="1" si="217"/>
        <v>9</v>
      </c>
      <c r="AX98">
        <f t="shared" ca="1" si="217"/>
        <v>9</v>
      </c>
      <c r="AY98">
        <f t="shared" ca="1" si="217"/>
        <v>9</v>
      </c>
      <c r="AZ98">
        <f t="shared" ca="1" si="217"/>
        <v>3</v>
      </c>
      <c r="BA98">
        <f t="shared" ca="1" si="217"/>
        <v>4</v>
      </c>
      <c r="BB98">
        <f t="shared" ca="1" si="217"/>
        <v>1</v>
      </c>
      <c r="BC98">
        <f t="shared" ca="1" si="217"/>
        <v>10</v>
      </c>
      <c r="BD98">
        <f t="shared" ca="1" si="217"/>
        <v>2</v>
      </c>
      <c r="BE98">
        <f t="shared" ca="1" si="217"/>
        <v>10</v>
      </c>
      <c r="BF98">
        <f t="shared" ca="1" si="217"/>
        <v>10</v>
      </c>
      <c r="BG98">
        <f t="shared" ca="1" si="217"/>
        <v>11</v>
      </c>
      <c r="BH98">
        <f t="shared" ca="1" si="217"/>
        <v>3</v>
      </c>
      <c r="BI98">
        <f t="shared" ca="1" si="217"/>
        <v>7</v>
      </c>
      <c r="BJ98">
        <f t="shared" ca="1" si="217"/>
        <v>11</v>
      </c>
      <c r="BK98">
        <f t="shared" ca="1" si="217"/>
        <v>11</v>
      </c>
      <c r="BL98">
        <f t="shared" ca="1" si="217"/>
        <v>12</v>
      </c>
      <c r="BM98">
        <f t="shared" ca="1" si="217"/>
        <v>4</v>
      </c>
      <c r="BN98">
        <f t="shared" ca="1" si="217"/>
        <v>12</v>
      </c>
      <c r="BO98">
        <f t="shared" ca="1" si="217"/>
        <v>12</v>
      </c>
      <c r="BP98">
        <f t="shared" ca="1" si="217"/>
        <v>12</v>
      </c>
      <c r="BQ98">
        <f t="shared" ref="BQ98:CH98" ca="1" si="218">IFERROR(MIN(RANDBETWEEN(0,BQ94-BQ97),ROUNDUP(BQ94*2/$C$93,0)),0)</f>
        <v>12</v>
      </c>
      <c r="BR98">
        <f t="shared" ca="1" si="218"/>
        <v>13</v>
      </c>
      <c r="BS98">
        <f t="shared" ca="1" si="218"/>
        <v>11</v>
      </c>
      <c r="BT98">
        <f t="shared" ca="1" si="218"/>
        <v>3</v>
      </c>
      <c r="BU98">
        <f t="shared" ca="1" si="218"/>
        <v>13</v>
      </c>
      <c r="BV98">
        <f t="shared" ca="1" si="218"/>
        <v>10</v>
      </c>
      <c r="BW98">
        <f t="shared" ca="1" si="218"/>
        <v>10</v>
      </c>
      <c r="BX98">
        <f t="shared" ca="1" si="218"/>
        <v>14</v>
      </c>
      <c r="BY98">
        <f t="shared" ca="1" si="218"/>
        <v>14</v>
      </c>
      <c r="BZ98">
        <f t="shared" ca="1" si="218"/>
        <v>0</v>
      </c>
      <c r="CA98">
        <f t="shared" ca="1" si="218"/>
        <v>14</v>
      </c>
      <c r="CB98">
        <f t="shared" ca="1" si="218"/>
        <v>14</v>
      </c>
      <c r="CC98">
        <f t="shared" ca="1" si="218"/>
        <v>15</v>
      </c>
      <c r="CD98">
        <f t="shared" ca="1" si="218"/>
        <v>15</v>
      </c>
      <c r="CE98">
        <f t="shared" ca="1" si="218"/>
        <v>15</v>
      </c>
      <c r="CF98">
        <f t="shared" ca="1" si="218"/>
        <v>15</v>
      </c>
      <c r="CG98">
        <f t="shared" ca="1" si="218"/>
        <v>15</v>
      </c>
      <c r="CH98">
        <f t="shared" ca="1" si="218"/>
        <v>0</v>
      </c>
    </row>
    <row r="99" spans="1:86" x14ac:dyDescent="0.25">
      <c r="A99" s="3">
        <f t="shared" ca="1" si="213"/>
        <v>6</v>
      </c>
      <c r="B99" s="4">
        <f t="shared" ca="1" si="214"/>
        <v>63536</v>
      </c>
      <c r="C99" s="5">
        <v>4</v>
      </c>
      <c r="D99">
        <f ca="1">IFERROR(MIN(RANDBETWEEN(0,D94-SUM(D97:D98)),ROUNDUP(D94*2/$C$93,0)),0)</f>
        <v>0</v>
      </c>
      <c r="E99">
        <f t="shared" ref="E99:BP99" ca="1" si="219">IFERROR(MIN(RANDBETWEEN(0,E94-SUM(E97:E98)),ROUNDUP(E94*2/$C$93,0)),0)</f>
        <v>1</v>
      </c>
      <c r="F99">
        <f t="shared" ca="1" si="219"/>
        <v>1</v>
      </c>
      <c r="G99">
        <f t="shared" ca="1" si="219"/>
        <v>0</v>
      </c>
      <c r="H99">
        <f t="shared" ca="1" si="219"/>
        <v>1</v>
      </c>
      <c r="I99">
        <f t="shared" ca="1" si="219"/>
        <v>1</v>
      </c>
      <c r="J99">
        <f t="shared" ca="1" si="219"/>
        <v>2</v>
      </c>
      <c r="K99">
        <f t="shared" ca="1" si="219"/>
        <v>0</v>
      </c>
      <c r="L99">
        <f t="shared" ca="1" si="219"/>
        <v>0</v>
      </c>
      <c r="M99">
        <f t="shared" ca="1" si="219"/>
        <v>2</v>
      </c>
      <c r="N99">
        <f t="shared" ca="1" si="219"/>
        <v>1</v>
      </c>
      <c r="O99">
        <f t="shared" ca="1" si="219"/>
        <v>3</v>
      </c>
      <c r="P99">
        <f t="shared" ca="1" si="219"/>
        <v>3</v>
      </c>
      <c r="Q99">
        <f t="shared" ca="1" si="219"/>
        <v>1</v>
      </c>
      <c r="R99">
        <f t="shared" ca="1" si="219"/>
        <v>3</v>
      </c>
      <c r="S99">
        <f t="shared" ca="1" si="219"/>
        <v>2</v>
      </c>
      <c r="T99">
        <f t="shared" ca="1" si="219"/>
        <v>0</v>
      </c>
      <c r="U99">
        <f t="shared" ca="1" si="219"/>
        <v>4</v>
      </c>
      <c r="V99">
        <f t="shared" ca="1" si="219"/>
        <v>4</v>
      </c>
      <c r="W99">
        <f t="shared" ca="1" si="219"/>
        <v>4</v>
      </c>
      <c r="X99">
        <f t="shared" ca="1" si="219"/>
        <v>4</v>
      </c>
      <c r="Y99">
        <f t="shared" ca="1" si="219"/>
        <v>4</v>
      </c>
      <c r="Z99">
        <f t="shared" ca="1" si="219"/>
        <v>1</v>
      </c>
      <c r="AA99">
        <f t="shared" ca="1" si="219"/>
        <v>5</v>
      </c>
      <c r="AB99">
        <f t="shared" ca="1" si="219"/>
        <v>5</v>
      </c>
      <c r="AC99">
        <f t="shared" ca="1" si="219"/>
        <v>5</v>
      </c>
      <c r="AD99">
        <f t="shared" ca="1" si="219"/>
        <v>5</v>
      </c>
      <c r="AE99">
        <f t="shared" ca="1" si="219"/>
        <v>6</v>
      </c>
      <c r="AF99">
        <f t="shared" ca="1" si="219"/>
        <v>4</v>
      </c>
      <c r="AG99">
        <f t="shared" ca="1" si="219"/>
        <v>0</v>
      </c>
      <c r="AH99">
        <f t="shared" ca="1" si="219"/>
        <v>6</v>
      </c>
      <c r="AI99">
        <f t="shared" ca="1" si="219"/>
        <v>6</v>
      </c>
      <c r="AJ99">
        <f t="shared" ca="1" si="219"/>
        <v>3</v>
      </c>
      <c r="AK99">
        <f t="shared" ca="1" si="219"/>
        <v>5</v>
      </c>
      <c r="AL99">
        <f t="shared" ca="1" si="219"/>
        <v>7</v>
      </c>
      <c r="AM99">
        <f t="shared" ca="1" si="219"/>
        <v>7</v>
      </c>
      <c r="AN99">
        <f t="shared" ca="1" si="219"/>
        <v>7</v>
      </c>
      <c r="AO99">
        <f t="shared" ca="1" si="219"/>
        <v>4</v>
      </c>
      <c r="AP99">
        <f t="shared" ca="1" si="219"/>
        <v>8</v>
      </c>
      <c r="AQ99">
        <f t="shared" ca="1" si="219"/>
        <v>1</v>
      </c>
      <c r="AR99">
        <f t="shared" ca="1" si="219"/>
        <v>8</v>
      </c>
      <c r="AS99">
        <f t="shared" ca="1" si="219"/>
        <v>8</v>
      </c>
      <c r="AT99">
        <f t="shared" ca="1" si="219"/>
        <v>8</v>
      </c>
      <c r="AU99">
        <f t="shared" ca="1" si="219"/>
        <v>8</v>
      </c>
      <c r="AV99">
        <f t="shared" ca="1" si="219"/>
        <v>9</v>
      </c>
      <c r="AW99">
        <f t="shared" ca="1" si="219"/>
        <v>9</v>
      </c>
      <c r="AX99">
        <f t="shared" ca="1" si="219"/>
        <v>9</v>
      </c>
      <c r="AY99">
        <f t="shared" ca="1" si="219"/>
        <v>9</v>
      </c>
      <c r="AZ99">
        <f t="shared" ca="1" si="219"/>
        <v>9</v>
      </c>
      <c r="BA99">
        <f t="shared" ca="1" si="219"/>
        <v>10</v>
      </c>
      <c r="BB99">
        <f t="shared" ca="1" si="219"/>
        <v>1</v>
      </c>
      <c r="BC99">
        <f t="shared" ca="1" si="219"/>
        <v>10</v>
      </c>
      <c r="BD99">
        <f t="shared" ca="1" si="219"/>
        <v>10</v>
      </c>
      <c r="BE99">
        <f t="shared" ca="1" si="219"/>
        <v>4</v>
      </c>
      <c r="BF99">
        <f t="shared" ca="1" si="219"/>
        <v>10</v>
      </c>
      <c r="BG99">
        <f t="shared" ca="1" si="219"/>
        <v>11</v>
      </c>
      <c r="BH99">
        <f t="shared" ca="1" si="219"/>
        <v>11</v>
      </c>
      <c r="BI99">
        <f t="shared" ca="1" si="219"/>
        <v>11</v>
      </c>
      <c r="BJ99">
        <f t="shared" ca="1" si="219"/>
        <v>11</v>
      </c>
      <c r="BK99">
        <f t="shared" ca="1" si="219"/>
        <v>11</v>
      </c>
      <c r="BL99">
        <f t="shared" ca="1" si="219"/>
        <v>6</v>
      </c>
      <c r="BM99">
        <f t="shared" ca="1" si="219"/>
        <v>6</v>
      </c>
      <c r="BN99">
        <f t="shared" ca="1" si="219"/>
        <v>3</v>
      </c>
      <c r="BO99">
        <f t="shared" ca="1" si="219"/>
        <v>12</v>
      </c>
      <c r="BP99">
        <f t="shared" ca="1" si="219"/>
        <v>8</v>
      </c>
      <c r="BQ99">
        <f t="shared" ref="BQ99:CH99" ca="1" si="220">IFERROR(MIN(RANDBETWEEN(0,BQ94-SUM(BQ97:BQ98)),ROUNDUP(BQ94*2/$C$93,0)),0)</f>
        <v>12</v>
      </c>
      <c r="BR99">
        <f t="shared" ca="1" si="220"/>
        <v>13</v>
      </c>
      <c r="BS99">
        <f t="shared" ca="1" si="220"/>
        <v>13</v>
      </c>
      <c r="BT99">
        <f t="shared" ca="1" si="220"/>
        <v>13</v>
      </c>
      <c r="BU99">
        <f t="shared" ca="1" si="220"/>
        <v>7</v>
      </c>
      <c r="BV99">
        <f t="shared" ca="1" si="220"/>
        <v>13</v>
      </c>
      <c r="BW99">
        <f t="shared" ca="1" si="220"/>
        <v>14</v>
      </c>
      <c r="BX99">
        <f t="shared" ca="1" si="220"/>
        <v>14</v>
      </c>
      <c r="BY99">
        <f t="shared" ca="1" si="220"/>
        <v>14</v>
      </c>
      <c r="BZ99">
        <f t="shared" ca="1" si="220"/>
        <v>14</v>
      </c>
      <c r="CA99">
        <f t="shared" ca="1" si="220"/>
        <v>14</v>
      </c>
      <c r="CB99">
        <f t="shared" ca="1" si="220"/>
        <v>14</v>
      </c>
      <c r="CC99">
        <f t="shared" ca="1" si="220"/>
        <v>15</v>
      </c>
      <c r="CD99">
        <f t="shared" ca="1" si="220"/>
        <v>15</v>
      </c>
      <c r="CE99">
        <f t="shared" ca="1" si="220"/>
        <v>15</v>
      </c>
      <c r="CF99">
        <f t="shared" ca="1" si="220"/>
        <v>14</v>
      </c>
      <c r="CG99">
        <f t="shared" ca="1" si="220"/>
        <v>15</v>
      </c>
      <c r="CH99">
        <f t="shared" ca="1" si="220"/>
        <v>16</v>
      </c>
    </row>
    <row r="100" spans="1:86" x14ac:dyDescent="0.25">
      <c r="A100" s="3">
        <f t="shared" ca="1" si="213"/>
        <v>9</v>
      </c>
      <c r="B100" s="4">
        <f t="shared" ca="1" si="214"/>
        <v>67644</v>
      </c>
      <c r="C100" s="5">
        <v>5</v>
      </c>
      <c r="D100">
        <f ca="1">IFERROR(MIN(RANDBETWEEN(0,D94-SUM(D97:D99)),ROUNDUP(D94*2/$C$93,0)),0)</f>
        <v>0</v>
      </c>
      <c r="E100">
        <f t="shared" ref="E100:BP100" ca="1" si="221">IFERROR(MIN(RANDBETWEEN(0,E94-SUM(E97:E99)),ROUNDUP(E94*2/$C$93,0)),0)</f>
        <v>0</v>
      </c>
      <c r="F100">
        <f t="shared" ca="1" si="221"/>
        <v>0</v>
      </c>
      <c r="G100">
        <f t="shared" ca="1" si="221"/>
        <v>0</v>
      </c>
      <c r="H100">
        <f t="shared" ca="1" si="221"/>
        <v>0</v>
      </c>
      <c r="I100">
        <f t="shared" ca="1" si="221"/>
        <v>0</v>
      </c>
      <c r="J100">
        <f t="shared" ca="1" si="221"/>
        <v>1</v>
      </c>
      <c r="K100">
        <f t="shared" ca="1" si="221"/>
        <v>2</v>
      </c>
      <c r="L100">
        <f t="shared" ca="1" si="221"/>
        <v>2</v>
      </c>
      <c r="M100">
        <f t="shared" ca="1" si="221"/>
        <v>2</v>
      </c>
      <c r="N100">
        <f t="shared" ca="1" si="221"/>
        <v>2</v>
      </c>
      <c r="O100">
        <f t="shared" ca="1" si="221"/>
        <v>3</v>
      </c>
      <c r="P100">
        <f t="shared" ca="1" si="221"/>
        <v>3</v>
      </c>
      <c r="Q100">
        <f t="shared" ca="1" si="221"/>
        <v>1</v>
      </c>
      <c r="R100">
        <f t="shared" ca="1" si="221"/>
        <v>2</v>
      </c>
      <c r="S100">
        <f t="shared" ca="1" si="221"/>
        <v>3</v>
      </c>
      <c r="T100">
        <f t="shared" ca="1" si="221"/>
        <v>4</v>
      </c>
      <c r="U100">
        <f t="shared" ca="1" si="221"/>
        <v>4</v>
      </c>
      <c r="V100">
        <f t="shared" ca="1" si="221"/>
        <v>1</v>
      </c>
      <c r="W100">
        <f t="shared" ca="1" si="221"/>
        <v>2</v>
      </c>
      <c r="X100">
        <f t="shared" ca="1" si="221"/>
        <v>4</v>
      </c>
      <c r="Y100">
        <f t="shared" ca="1" si="221"/>
        <v>0</v>
      </c>
      <c r="Z100">
        <f t="shared" ca="1" si="221"/>
        <v>0</v>
      </c>
      <c r="AA100">
        <f t="shared" ca="1" si="221"/>
        <v>5</v>
      </c>
      <c r="AB100">
        <f t="shared" ca="1" si="221"/>
        <v>5</v>
      </c>
      <c r="AC100">
        <f t="shared" ca="1" si="221"/>
        <v>2</v>
      </c>
      <c r="AD100">
        <f t="shared" ca="1" si="221"/>
        <v>2</v>
      </c>
      <c r="AE100">
        <f t="shared" ca="1" si="221"/>
        <v>6</v>
      </c>
      <c r="AF100">
        <f t="shared" ca="1" si="221"/>
        <v>1</v>
      </c>
      <c r="AG100">
        <f t="shared" ca="1" si="221"/>
        <v>6</v>
      </c>
      <c r="AH100">
        <f t="shared" ca="1" si="221"/>
        <v>6</v>
      </c>
      <c r="AI100">
        <f t="shared" ca="1" si="221"/>
        <v>6</v>
      </c>
      <c r="AJ100">
        <f t="shared" ca="1" si="221"/>
        <v>6</v>
      </c>
      <c r="AK100">
        <f t="shared" ca="1" si="221"/>
        <v>7</v>
      </c>
      <c r="AL100">
        <f t="shared" ca="1" si="221"/>
        <v>7</v>
      </c>
      <c r="AM100">
        <f t="shared" ca="1" si="221"/>
        <v>0</v>
      </c>
      <c r="AN100">
        <f t="shared" ca="1" si="221"/>
        <v>5</v>
      </c>
      <c r="AO100">
        <f t="shared" ca="1" si="221"/>
        <v>7</v>
      </c>
      <c r="AP100">
        <f t="shared" ca="1" si="221"/>
        <v>8</v>
      </c>
      <c r="AQ100">
        <f t="shared" ca="1" si="221"/>
        <v>8</v>
      </c>
      <c r="AR100">
        <f t="shared" ca="1" si="221"/>
        <v>4</v>
      </c>
      <c r="AS100">
        <f t="shared" ca="1" si="221"/>
        <v>8</v>
      </c>
      <c r="AT100">
        <f t="shared" ca="1" si="221"/>
        <v>8</v>
      </c>
      <c r="AU100">
        <f t="shared" ca="1" si="221"/>
        <v>8</v>
      </c>
      <c r="AV100">
        <f t="shared" ca="1" si="221"/>
        <v>8</v>
      </c>
      <c r="AW100">
        <f t="shared" ca="1" si="221"/>
        <v>3</v>
      </c>
      <c r="AX100">
        <f t="shared" ca="1" si="221"/>
        <v>1</v>
      </c>
      <c r="AY100">
        <f t="shared" ca="1" si="221"/>
        <v>9</v>
      </c>
      <c r="AZ100">
        <f t="shared" ca="1" si="221"/>
        <v>9</v>
      </c>
      <c r="BA100">
        <f t="shared" ca="1" si="221"/>
        <v>10</v>
      </c>
      <c r="BB100">
        <f t="shared" ca="1" si="221"/>
        <v>10</v>
      </c>
      <c r="BC100">
        <f t="shared" ca="1" si="221"/>
        <v>8</v>
      </c>
      <c r="BD100">
        <f t="shared" ca="1" si="221"/>
        <v>10</v>
      </c>
      <c r="BE100">
        <f t="shared" ca="1" si="221"/>
        <v>10</v>
      </c>
      <c r="BF100">
        <f t="shared" ca="1" si="221"/>
        <v>10</v>
      </c>
      <c r="BG100">
        <f t="shared" ca="1" si="221"/>
        <v>11</v>
      </c>
      <c r="BH100">
        <f t="shared" ca="1" si="221"/>
        <v>11</v>
      </c>
      <c r="BI100">
        <f t="shared" ca="1" si="221"/>
        <v>9</v>
      </c>
      <c r="BJ100">
        <f t="shared" ca="1" si="221"/>
        <v>11</v>
      </c>
      <c r="BK100">
        <f t="shared" ca="1" si="221"/>
        <v>11</v>
      </c>
      <c r="BL100">
        <f t="shared" ca="1" si="221"/>
        <v>8</v>
      </c>
      <c r="BM100">
        <f t="shared" ca="1" si="221"/>
        <v>12</v>
      </c>
      <c r="BN100">
        <f t="shared" ca="1" si="221"/>
        <v>12</v>
      </c>
      <c r="BO100">
        <f t="shared" ca="1" si="221"/>
        <v>12</v>
      </c>
      <c r="BP100">
        <f t="shared" ca="1" si="221"/>
        <v>12</v>
      </c>
      <c r="BQ100">
        <f t="shared" ref="BQ100:CH100" ca="1" si="222">IFERROR(MIN(RANDBETWEEN(0,BQ94-SUM(BQ97:BQ99)),ROUNDUP(BQ94*2/$C$93,0)),0)</f>
        <v>9</v>
      </c>
      <c r="BR100">
        <f t="shared" ca="1" si="222"/>
        <v>8</v>
      </c>
      <c r="BS100">
        <f t="shared" ca="1" si="222"/>
        <v>1</v>
      </c>
      <c r="BT100">
        <f t="shared" ca="1" si="222"/>
        <v>1</v>
      </c>
      <c r="BU100">
        <f t="shared" ca="1" si="222"/>
        <v>13</v>
      </c>
      <c r="BV100">
        <f t="shared" ca="1" si="222"/>
        <v>13</v>
      </c>
      <c r="BW100">
        <f t="shared" ca="1" si="222"/>
        <v>14</v>
      </c>
      <c r="BX100">
        <f t="shared" ca="1" si="222"/>
        <v>14</v>
      </c>
      <c r="BY100">
        <f t="shared" ca="1" si="222"/>
        <v>1</v>
      </c>
      <c r="BZ100">
        <f t="shared" ca="1" si="222"/>
        <v>4</v>
      </c>
      <c r="CA100">
        <f t="shared" ca="1" si="222"/>
        <v>12</v>
      </c>
      <c r="CB100">
        <f t="shared" ca="1" si="222"/>
        <v>5</v>
      </c>
      <c r="CC100">
        <f t="shared" ca="1" si="222"/>
        <v>15</v>
      </c>
      <c r="CD100">
        <f t="shared" ca="1" si="222"/>
        <v>11</v>
      </c>
      <c r="CE100">
        <f t="shared" ca="1" si="222"/>
        <v>15</v>
      </c>
      <c r="CF100">
        <f t="shared" ca="1" si="222"/>
        <v>7</v>
      </c>
      <c r="CG100">
        <f t="shared" ca="1" si="222"/>
        <v>15</v>
      </c>
      <c r="CH100">
        <f t="shared" ca="1" si="222"/>
        <v>16</v>
      </c>
    </row>
    <row r="101" spans="1:86" x14ac:dyDescent="0.25">
      <c r="A101" s="3">
        <f t="shared" ca="1" si="213"/>
        <v>10</v>
      </c>
      <c r="B101" s="4">
        <f t="shared" ca="1" si="214"/>
        <v>47285</v>
      </c>
      <c r="C101" s="5">
        <v>6</v>
      </c>
      <c r="D101">
        <f ca="1">IFERROR(MIN(RANDBETWEEN(0,D94-SUM(D97:D100)),ROUNDUP(D94*2/$C$93,0)),0)</f>
        <v>0</v>
      </c>
      <c r="E101">
        <f t="shared" ref="E101:BP101" ca="1" si="223">IFERROR(MIN(RANDBETWEEN(0,E94-SUM(E97:E100)),ROUNDUP(E94*2/$C$93,0)),0)</f>
        <v>0</v>
      </c>
      <c r="F101">
        <f t="shared" ca="1" si="223"/>
        <v>0</v>
      </c>
      <c r="G101">
        <f t="shared" ca="1" si="223"/>
        <v>1</v>
      </c>
      <c r="H101">
        <f t="shared" ca="1" si="223"/>
        <v>0</v>
      </c>
      <c r="I101">
        <f t="shared" ca="1" si="223"/>
        <v>0</v>
      </c>
      <c r="J101">
        <f t="shared" ca="1" si="223"/>
        <v>0</v>
      </c>
      <c r="K101">
        <f t="shared" ca="1" si="223"/>
        <v>2</v>
      </c>
      <c r="L101">
        <f t="shared" ca="1" si="223"/>
        <v>2</v>
      </c>
      <c r="M101">
        <f t="shared" ca="1" si="223"/>
        <v>1</v>
      </c>
      <c r="N101">
        <f t="shared" ca="1" si="223"/>
        <v>0</v>
      </c>
      <c r="O101">
        <f t="shared" ca="1" si="223"/>
        <v>0</v>
      </c>
      <c r="P101">
        <f t="shared" ca="1" si="223"/>
        <v>2</v>
      </c>
      <c r="Q101">
        <f t="shared" ca="1" si="223"/>
        <v>3</v>
      </c>
      <c r="R101">
        <f t="shared" ca="1" si="223"/>
        <v>2</v>
      </c>
      <c r="S101">
        <f t="shared" ca="1" si="223"/>
        <v>0</v>
      </c>
      <c r="T101">
        <f t="shared" ca="1" si="223"/>
        <v>0</v>
      </c>
      <c r="U101">
        <f t="shared" ca="1" si="223"/>
        <v>3</v>
      </c>
      <c r="V101">
        <f t="shared" ca="1" si="223"/>
        <v>1</v>
      </c>
      <c r="W101">
        <f t="shared" ca="1" si="223"/>
        <v>4</v>
      </c>
      <c r="X101">
        <f t="shared" ca="1" si="223"/>
        <v>3</v>
      </c>
      <c r="Y101">
        <f t="shared" ca="1" si="223"/>
        <v>4</v>
      </c>
      <c r="Z101">
        <f t="shared" ca="1" si="223"/>
        <v>3</v>
      </c>
      <c r="AA101">
        <f t="shared" ca="1" si="223"/>
        <v>4</v>
      </c>
      <c r="AB101">
        <f t="shared" ca="1" si="223"/>
        <v>4</v>
      </c>
      <c r="AC101">
        <f t="shared" ca="1" si="223"/>
        <v>5</v>
      </c>
      <c r="AD101">
        <f t="shared" ca="1" si="223"/>
        <v>0</v>
      </c>
      <c r="AE101">
        <f t="shared" ca="1" si="223"/>
        <v>1</v>
      </c>
      <c r="AF101">
        <f t="shared" ca="1" si="223"/>
        <v>1</v>
      </c>
      <c r="AG101">
        <f t="shared" ca="1" si="223"/>
        <v>5</v>
      </c>
      <c r="AH101">
        <f t="shared" ca="1" si="223"/>
        <v>3</v>
      </c>
      <c r="AI101">
        <f t="shared" ca="1" si="223"/>
        <v>6</v>
      </c>
      <c r="AJ101">
        <f t="shared" ca="1" si="223"/>
        <v>1</v>
      </c>
      <c r="AK101">
        <f t="shared" ca="1" si="223"/>
        <v>5</v>
      </c>
      <c r="AL101">
        <f t="shared" ca="1" si="223"/>
        <v>3</v>
      </c>
      <c r="AM101">
        <f t="shared" ca="1" si="223"/>
        <v>5</v>
      </c>
      <c r="AN101">
        <f t="shared" ca="1" si="223"/>
        <v>7</v>
      </c>
      <c r="AO101">
        <f t="shared" ca="1" si="223"/>
        <v>4</v>
      </c>
      <c r="AP101">
        <f t="shared" ca="1" si="223"/>
        <v>7</v>
      </c>
      <c r="AQ101">
        <f t="shared" ca="1" si="223"/>
        <v>8</v>
      </c>
      <c r="AR101">
        <f t="shared" ca="1" si="223"/>
        <v>8</v>
      </c>
      <c r="AS101">
        <f t="shared" ca="1" si="223"/>
        <v>7</v>
      </c>
      <c r="AT101">
        <f t="shared" ca="1" si="223"/>
        <v>7</v>
      </c>
      <c r="AU101">
        <f t="shared" ca="1" si="223"/>
        <v>8</v>
      </c>
      <c r="AV101">
        <f t="shared" ca="1" si="223"/>
        <v>8</v>
      </c>
      <c r="AW101">
        <f t="shared" ca="1" si="223"/>
        <v>9</v>
      </c>
      <c r="AX101">
        <f t="shared" ca="1" si="223"/>
        <v>3</v>
      </c>
      <c r="AY101">
        <f t="shared" ca="1" si="223"/>
        <v>8</v>
      </c>
      <c r="AZ101">
        <f t="shared" ca="1" si="223"/>
        <v>3</v>
      </c>
      <c r="BA101">
        <f t="shared" ca="1" si="223"/>
        <v>7</v>
      </c>
      <c r="BB101">
        <f t="shared" ca="1" si="223"/>
        <v>8</v>
      </c>
      <c r="BC101">
        <f t="shared" ca="1" si="223"/>
        <v>5</v>
      </c>
      <c r="BD101">
        <f t="shared" ca="1" si="223"/>
        <v>2</v>
      </c>
      <c r="BE101">
        <f t="shared" ca="1" si="223"/>
        <v>8</v>
      </c>
      <c r="BF101">
        <f t="shared" ca="1" si="223"/>
        <v>2</v>
      </c>
      <c r="BG101">
        <f t="shared" ca="1" si="223"/>
        <v>11</v>
      </c>
      <c r="BH101">
        <f t="shared" ca="1" si="223"/>
        <v>5</v>
      </c>
      <c r="BI101">
        <f t="shared" ca="1" si="223"/>
        <v>9</v>
      </c>
      <c r="BJ101">
        <f t="shared" ca="1" si="223"/>
        <v>6</v>
      </c>
      <c r="BK101">
        <f t="shared" ca="1" si="223"/>
        <v>11</v>
      </c>
      <c r="BL101">
        <f t="shared" ca="1" si="223"/>
        <v>6</v>
      </c>
      <c r="BM101">
        <f t="shared" ca="1" si="223"/>
        <v>12</v>
      </c>
      <c r="BN101">
        <f t="shared" ca="1" si="223"/>
        <v>5</v>
      </c>
      <c r="BO101">
        <f t="shared" ca="1" si="223"/>
        <v>12</v>
      </c>
      <c r="BP101">
        <f t="shared" ca="1" si="223"/>
        <v>0</v>
      </c>
      <c r="BQ101">
        <f t="shared" ref="BQ101:CH101" ca="1" si="224">IFERROR(MIN(RANDBETWEEN(0,BQ94-SUM(BQ97:BQ100)),ROUNDUP(BQ94*2/$C$93,0)),0)</f>
        <v>12</v>
      </c>
      <c r="BR101">
        <f t="shared" ca="1" si="224"/>
        <v>13</v>
      </c>
      <c r="BS101">
        <f t="shared" ca="1" si="224"/>
        <v>2</v>
      </c>
      <c r="BT101">
        <f t="shared" ca="1" si="224"/>
        <v>13</v>
      </c>
      <c r="BU101">
        <f t="shared" ca="1" si="224"/>
        <v>4</v>
      </c>
      <c r="BV101">
        <f t="shared" ca="1" si="224"/>
        <v>13</v>
      </c>
      <c r="BW101">
        <f t="shared" ca="1" si="224"/>
        <v>6</v>
      </c>
      <c r="BX101">
        <f t="shared" ca="1" si="224"/>
        <v>0</v>
      </c>
      <c r="BY101">
        <f t="shared" ca="1" si="224"/>
        <v>11</v>
      </c>
      <c r="BZ101">
        <f t="shared" ca="1" si="224"/>
        <v>10</v>
      </c>
      <c r="CA101">
        <f t="shared" ca="1" si="224"/>
        <v>1</v>
      </c>
      <c r="CB101">
        <f t="shared" ca="1" si="224"/>
        <v>14</v>
      </c>
      <c r="CC101">
        <f t="shared" ca="1" si="224"/>
        <v>15</v>
      </c>
      <c r="CD101">
        <f t="shared" ca="1" si="224"/>
        <v>15</v>
      </c>
      <c r="CE101">
        <f t="shared" ca="1" si="224"/>
        <v>15</v>
      </c>
      <c r="CF101">
        <f t="shared" ca="1" si="224"/>
        <v>9</v>
      </c>
      <c r="CG101">
        <f t="shared" ca="1" si="224"/>
        <v>0</v>
      </c>
      <c r="CH101">
        <f t="shared" ca="1" si="224"/>
        <v>3</v>
      </c>
    </row>
    <row r="102" spans="1:86" x14ac:dyDescent="0.25">
      <c r="A102" s="3">
        <f t="shared" ca="1" si="213"/>
        <v>2</v>
      </c>
      <c r="B102" s="4">
        <f t="shared" ca="1" si="214"/>
        <v>90312</v>
      </c>
      <c r="C102" s="5">
        <v>7</v>
      </c>
      <c r="D102">
        <f ca="1">IFERROR(MIN(RANDBETWEEN(0,D94-SUM(D97:D101)),ROUNDUP(D94*2/$C$93,0)),0)</f>
        <v>0</v>
      </c>
      <c r="E102">
        <f t="shared" ref="E102:BP102" ca="1" si="225">IFERROR(MIN(RANDBETWEEN(0,E94-SUM(E97:E101)),ROUNDUP(E94*2/$C$93,0)),0)</f>
        <v>0</v>
      </c>
      <c r="F102">
        <f t="shared" ca="1" si="225"/>
        <v>0</v>
      </c>
      <c r="G102">
        <f t="shared" ca="1" si="225"/>
        <v>0</v>
      </c>
      <c r="H102">
        <f t="shared" ca="1" si="225"/>
        <v>0</v>
      </c>
      <c r="I102">
        <f t="shared" ca="1" si="225"/>
        <v>1</v>
      </c>
      <c r="J102">
        <f t="shared" ca="1" si="225"/>
        <v>0</v>
      </c>
      <c r="K102">
        <f t="shared" ca="1" si="225"/>
        <v>0</v>
      </c>
      <c r="L102">
        <f t="shared" ca="1" si="225"/>
        <v>1</v>
      </c>
      <c r="M102">
        <f t="shared" ca="1" si="225"/>
        <v>1</v>
      </c>
      <c r="N102">
        <f t="shared" ca="1" si="225"/>
        <v>1</v>
      </c>
      <c r="O102">
        <f t="shared" ca="1" si="225"/>
        <v>0</v>
      </c>
      <c r="P102">
        <f t="shared" ca="1" si="225"/>
        <v>2</v>
      </c>
      <c r="Q102">
        <f t="shared" ca="1" si="225"/>
        <v>0</v>
      </c>
      <c r="R102">
        <f t="shared" ca="1" si="225"/>
        <v>0</v>
      </c>
      <c r="S102">
        <f t="shared" ca="1" si="225"/>
        <v>3</v>
      </c>
      <c r="T102">
        <f t="shared" ca="1" si="225"/>
        <v>4</v>
      </c>
      <c r="U102">
        <f t="shared" ca="1" si="225"/>
        <v>0</v>
      </c>
      <c r="V102">
        <f t="shared" ca="1" si="225"/>
        <v>3</v>
      </c>
      <c r="W102">
        <f t="shared" ca="1" si="225"/>
        <v>1</v>
      </c>
      <c r="X102">
        <f t="shared" ca="1" si="225"/>
        <v>2</v>
      </c>
      <c r="Y102">
        <f t="shared" ca="1" si="225"/>
        <v>2</v>
      </c>
      <c r="Z102">
        <f t="shared" ca="1" si="225"/>
        <v>2</v>
      </c>
      <c r="AA102">
        <f t="shared" ca="1" si="225"/>
        <v>0</v>
      </c>
      <c r="AB102">
        <f t="shared" ca="1" si="225"/>
        <v>1</v>
      </c>
      <c r="AC102">
        <f t="shared" ca="1" si="225"/>
        <v>0</v>
      </c>
      <c r="AD102">
        <f t="shared" ca="1" si="225"/>
        <v>0</v>
      </c>
      <c r="AE102">
        <f t="shared" ca="1" si="225"/>
        <v>2</v>
      </c>
      <c r="AF102">
        <f t="shared" ca="1" si="225"/>
        <v>5</v>
      </c>
      <c r="AG102">
        <f t="shared" ca="1" si="225"/>
        <v>0</v>
      </c>
      <c r="AH102">
        <f t="shared" ca="1" si="225"/>
        <v>3</v>
      </c>
      <c r="AI102">
        <f t="shared" ca="1" si="225"/>
        <v>2</v>
      </c>
      <c r="AJ102">
        <f t="shared" ca="1" si="225"/>
        <v>0</v>
      </c>
      <c r="AK102">
        <f t="shared" ca="1" si="225"/>
        <v>3</v>
      </c>
      <c r="AL102">
        <f t="shared" ca="1" si="225"/>
        <v>1</v>
      </c>
      <c r="AM102">
        <f t="shared" ca="1" si="225"/>
        <v>7</v>
      </c>
      <c r="AN102">
        <f t="shared" ca="1" si="225"/>
        <v>3</v>
      </c>
      <c r="AO102">
        <f t="shared" ca="1" si="225"/>
        <v>5</v>
      </c>
      <c r="AP102">
        <f t="shared" ca="1" si="225"/>
        <v>0</v>
      </c>
      <c r="AQ102">
        <f t="shared" ca="1" si="225"/>
        <v>8</v>
      </c>
      <c r="AR102">
        <f t="shared" ca="1" si="225"/>
        <v>0</v>
      </c>
      <c r="AS102">
        <f t="shared" ca="1" si="225"/>
        <v>4</v>
      </c>
      <c r="AT102">
        <f t="shared" ca="1" si="225"/>
        <v>1</v>
      </c>
      <c r="AU102">
        <f t="shared" ca="1" si="225"/>
        <v>5</v>
      </c>
      <c r="AV102">
        <f t="shared" ca="1" si="225"/>
        <v>4</v>
      </c>
      <c r="AW102">
        <f t="shared" ca="1" si="225"/>
        <v>5</v>
      </c>
      <c r="AX102">
        <f t="shared" ca="1" si="225"/>
        <v>9</v>
      </c>
      <c r="AY102">
        <f t="shared" ca="1" si="225"/>
        <v>0</v>
      </c>
      <c r="AZ102">
        <f t="shared" ca="1" si="225"/>
        <v>9</v>
      </c>
      <c r="BA102">
        <f t="shared" ca="1" si="225"/>
        <v>0</v>
      </c>
      <c r="BB102">
        <f t="shared" ca="1" si="225"/>
        <v>10</v>
      </c>
      <c r="BC102">
        <f t="shared" ca="1" si="225"/>
        <v>1</v>
      </c>
      <c r="BD102">
        <f t="shared" ca="1" si="225"/>
        <v>8</v>
      </c>
      <c r="BE102">
        <f t="shared" ca="1" si="225"/>
        <v>7</v>
      </c>
      <c r="BF102">
        <f t="shared" ca="1" si="225"/>
        <v>7</v>
      </c>
      <c r="BG102">
        <f t="shared" ca="1" si="225"/>
        <v>0</v>
      </c>
      <c r="BH102">
        <f t="shared" ca="1" si="225"/>
        <v>9</v>
      </c>
      <c r="BI102">
        <f t="shared" ca="1" si="225"/>
        <v>10</v>
      </c>
      <c r="BJ102">
        <f t="shared" ca="1" si="225"/>
        <v>5</v>
      </c>
      <c r="BK102">
        <f t="shared" ca="1" si="225"/>
        <v>4</v>
      </c>
      <c r="BL102">
        <f t="shared" ca="1" si="225"/>
        <v>7</v>
      </c>
      <c r="BM102">
        <f t="shared" ca="1" si="225"/>
        <v>1</v>
      </c>
      <c r="BN102">
        <f t="shared" ca="1" si="225"/>
        <v>3</v>
      </c>
      <c r="BO102">
        <f t="shared" ca="1" si="225"/>
        <v>8</v>
      </c>
      <c r="BP102">
        <f t="shared" ca="1" si="225"/>
        <v>12</v>
      </c>
      <c r="BQ102">
        <f t="shared" ref="BQ102:CH102" ca="1" si="226">IFERROR(MIN(RANDBETWEEN(0,BQ94-SUM(BQ97:BQ101)),ROUNDUP(BQ94*2/$C$93,0)),0)</f>
        <v>8</v>
      </c>
      <c r="BR102">
        <f t="shared" ca="1" si="226"/>
        <v>4</v>
      </c>
      <c r="BS102">
        <f t="shared" ca="1" si="226"/>
        <v>13</v>
      </c>
      <c r="BT102">
        <f t="shared" ca="1" si="226"/>
        <v>13</v>
      </c>
      <c r="BU102">
        <f t="shared" ca="1" si="226"/>
        <v>5</v>
      </c>
      <c r="BV102">
        <f t="shared" ca="1" si="226"/>
        <v>7</v>
      </c>
      <c r="BW102">
        <f t="shared" ca="1" si="226"/>
        <v>12</v>
      </c>
      <c r="BX102">
        <f t="shared" ca="1" si="226"/>
        <v>2</v>
      </c>
      <c r="BY102">
        <f t="shared" ca="1" si="226"/>
        <v>8</v>
      </c>
      <c r="BZ102">
        <f t="shared" ca="1" si="226"/>
        <v>14</v>
      </c>
      <c r="CA102">
        <f t="shared" ca="1" si="226"/>
        <v>11</v>
      </c>
      <c r="CB102">
        <f t="shared" ca="1" si="226"/>
        <v>3</v>
      </c>
      <c r="CC102">
        <f t="shared" ca="1" si="226"/>
        <v>1</v>
      </c>
      <c r="CD102">
        <f t="shared" ca="1" si="226"/>
        <v>4</v>
      </c>
      <c r="CE102">
        <f t="shared" ca="1" si="226"/>
        <v>7</v>
      </c>
      <c r="CF102">
        <f t="shared" ca="1" si="226"/>
        <v>13</v>
      </c>
      <c r="CG102">
        <f t="shared" ca="1" si="226"/>
        <v>9</v>
      </c>
      <c r="CH102">
        <f t="shared" ca="1" si="226"/>
        <v>9</v>
      </c>
    </row>
    <row r="103" spans="1:86" x14ac:dyDescent="0.25">
      <c r="A103" s="3">
        <f t="shared" ca="1" si="213"/>
        <v>1</v>
      </c>
      <c r="B103" s="4">
        <f t="shared" ca="1" si="214"/>
        <v>28453</v>
      </c>
      <c r="C103" s="5">
        <v>8</v>
      </c>
      <c r="D103">
        <f ca="1">IFERROR(MIN(RANDBETWEEN(0,D94-SUM(D97:D102)),ROUNDUP(D94*2/$C$93,0)),0)</f>
        <v>0</v>
      </c>
      <c r="E103">
        <f t="shared" ref="E103:BP103" ca="1" si="227">IFERROR(MIN(RANDBETWEEN(0,E94-SUM(E97:E102)),ROUNDUP(E94*2/$C$93,0)),0)</f>
        <v>0</v>
      </c>
      <c r="F103">
        <f t="shared" ca="1" si="227"/>
        <v>0</v>
      </c>
      <c r="G103">
        <f t="shared" ca="1" si="227"/>
        <v>1</v>
      </c>
      <c r="H103">
        <f t="shared" ca="1" si="227"/>
        <v>0</v>
      </c>
      <c r="I103">
        <f t="shared" ca="1" si="227"/>
        <v>0</v>
      </c>
      <c r="J103">
        <f t="shared" ca="1" si="227"/>
        <v>0</v>
      </c>
      <c r="K103">
        <f t="shared" ca="1" si="227"/>
        <v>0</v>
      </c>
      <c r="L103">
        <f t="shared" ca="1" si="227"/>
        <v>0</v>
      </c>
      <c r="M103">
        <f t="shared" ca="1" si="227"/>
        <v>0</v>
      </c>
      <c r="N103">
        <f t="shared" ca="1" si="227"/>
        <v>2</v>
      </c>
      <c r="O103">
        <f t="shared" ca="1" si="227"/>
        <v>0</v>
      </c>
      <c r="P103">
        <f t="shared" ca="1" si="227"/>
        <v>0</v>
      </c>
      <c r="Q103">
        <f t="shared" ca="1" si="227"/>
        <v>3</v>
      </c>
      <c r="R103">
        <f t="shared" ca="1" si="227"/>
        <v>1</v>
      </c>
      <c r="S103">
        <f t="shared" ca="1" si="227"/>
        <v>1</v>
      </c>
      <c r="T103">
        <f t="shared" ca="1" si="227"/>
        <v>3</v>
      </c>
      <c r="U103">
        <f t="shared" ca="1" si="227"/>
        <v>0</v>
      </c>
      <c r="V103">
        <f t="shared" ca="1" si="227"/>
        <v>1</v>
      </c>
      <c r="W103">
        <f t="shared" ca="1" si="227"/>
        <v>1</v>
      </c>
      <c r="X103">
        <f t="shared" ca="1" si="227"/>
        <v>0</v>
      </c>
      <c r="Y103">
        <f t="shared" ca="1" si="227"/>
        <v>0</v>
      </c>
      <c r="Z103">
        <f t="shared" ca="1" si="227"/>
        <v>2</v>
      </c>
      <c r="AA103">
        <f t="shared" ca="1" si="227"/>
        <v>0</v>
      </c>
      <c r="AB103">
        <f t="shared" ca="1" si="227"/>
        <v>0</v>
      </c>
      <c r="AC103">
        <f t="shared" ca="1" si="227"/>
        <v>3</v>
      </c>
      <c r="AD103">
        <f t="shared" ca="1" si="227"/>
        <v>5</v>
      </c>
      <c r="AE103">
        <f t="shared" ca="1" si="227"/>
        <v>1</v>
      </c>
      <c r="AF103">
        <f t="shared" ca="1" si="227"/>
        <v>5</v>
      </c>
      <c r="AG103">
        <f t="shared" ca="1" si="227"/>
        <v>2</v>
      </c>
      <c r="AH103">
        <f t="shared" ca="1" si="227"/>
        <v>0</v>
      </c>
      <c r="AI103">
        <f t="shared" ca="1" si="227"/>
        <v>0</v>
      </c>
      <c r="AJ103">
        <f t="shared" ca="1" si="227"/>
        <v>6</v>
      </c>
      <c r="AK103">
        <f t="shared" ca="1" si="227"/>
        <v>0</v>
      </c>
      <c r="AL103">
        <f t="shared" ca="1" si="227"/>
        <v>3</v>
      </c>
      <c r="AM103">
        <f t="shared" ca="1" si="227"/>
        <v>1</v>
      </c>
      <c r="AN103">
        <f t="shared" ca="1" si="227"/>
        <v>0</v>
      </c>
      <c r="AO103">
        <f t="shared" ca="1" si="227"/>
        <v>4</v>
      </c>
      <c r="AP103">
        <f t="shared" ca="1" si="227"/>
        <v>0</v>
      </c>
      <c r="AQ103">
        <f t="shared" ca="1" si="227"/>
        <v>2</v>
      </c>
      <c r="AR103">
        <f t="shared" ca="1" si="227"/>
        <v>3</v>
      </c>
      <c r="AS103">
        <f t="shared" ca="1" si="227"/>
        <v>0</v>
      </c>
      <c r="AT103">
        <f t="shared" ca="1" si="227"/>
        <v>3</v>
      </c>
      <c r="AU103">
        <f t="shared" ca="1" si="227"/>
        <v>2</v>
      </c>
      <c r="AV103">
        <f t="shared" ca="1" si="227"/>
        <v>1</v>
      </c>
      <c r="AW103">
        <f t="shared" ca="1" si="227"/>
        <v>2</v>
      </c>
      <c r="AX103">
        <f t="shared" ca="1" si="227"/>
        <v>1</v>
      </c>
      <c r="AY103">
        <f t="shared" ca="1" si="227"/>
        <v>0</v>
      </c>
      <c r="AZ103">
        <f t="shared" ca="1" si="227"/>
        <v>0</v>
      </c>
      <c r="BA103">
        <f t="shared" ca="1" si="227"/>
        <v>10</v>
      </c>
      <c r="BB103">
        <f t="shared" ca="1" si="227"/>
        <v>9</v>
      </c>
      <c r="BC103">
        <f t="shared" ca="1" si="227"/>
        <v>9</v>
      </c>
      <c r="BD103">
        <f t="shared" ca="1" si="227"/>
        <v>5</v>
      </c>
      <c r="BE103">
        <f t="shared" ca="1" si="227"/>
        <v>5</v>
      </c>
      <c r="BF103">
        <f t="shared" ca="1" si="227"/>
        <v>1</v>
      </c>
      <c r="BG103">
        <f t="shared" ca="1" si="227"/>
        <v>6</v>
      </c>
      <c r="BH103">
        <f t="shared" ca="1" si="227"/>
        <v>5</v>
      </c>
      <c r="BI103">
        <f t="shared" ca="1" si="227"/>
        <v>0</v>
      </c>
      <c r="BJ103">
        <f t="shared" ca="1" si="227"/>
        <v>3</v>
      </c>
      <c r="BK103">
        <f t="shared" ca="1" si="227"/>
        <v>0</v>
      </c>
      <c r="BL103">
        <f t="shared" ca="1" si="227"/>
        <v>6</v>
      </c>
      <c r="BM103">
        <f t="shared" ca="1" si="227"/>
        <v>11</v>
      </c>
      <c r="BN103">
        <f t="shared" ca="1" si="227"/>
        <v>12</v>
      </c>
      <c r="BO103">
        <f t="shared" ca="1" si="227"/>
        <v>4</v>
      </c>
      <c r="BP103">
        <f t="shared" ca="1" si="227"/>
        <v>5</v>
      </c>
      <c r="BQ103">
        <f t="shared" ref="BQ103:CH103" ca="1" si="228">IFERROR(MIN(RANDBETWEEN(0,BQ94-SUM(BQ97:BQ102)),ROUNDUP(BQ94*2/$C$93,0)),0)</f>
        <v>0</v>
      </c>
      <c r="BR103">
        <f t="shared" ca="1" si="228"/>
        <v>0</v>
      </c>
      <c r="BS103">
        <f t="shared" ca="1" si="228"/>
        <v>12</v>
      </c>
      <c r="BT103">
        <f t="shared" ca="1" si="228"/>
        <v>1</v>
      </c>
      <c r="BU103">
        <f t="shared" ca="1" si="228"/>
        <v>9</v>
      </c>
      <c r="BV103">
        <f t="shared" ca="1" si="228"/>
        <v>1</v>
      </c>
      <c r="BW103">
        <f t="shared" ca="1" si="228"/>
        <v>0</v>
      </c>
      <c r="BX103">
        <f t="shared" ca="1" si="228"/>
        <v>11</v>
      </c>
      <c r="BY103">
        <f t="shared" ca="1" si="228"/>
        <v>2</v>
      </c>
      <c r="BZ103">
        <f t="shared" ca="1" si="228"/>
        <v>2</v>
      </c>
      <c r="CA103">
        <f t="shared" ca="1" si="228"/>
        <v>10</v>
      </c>
      <c r="CB103">
        <f t="shared" ca="1" si="228"/>
        <v>1</v>
      </c>
      <c r="CC103">
        <f t="shared" ca="1" si="228"/>
        <v>1</v>
      </c>
      <c r="CD103">
        <f t="shared" ca="1" si="228"/>
        <v>1</v>
      </c>
      <c r="CE103">
        <f t="shared" ca="1" si="228"/>
        <v>7</v>
      </c>
      <c r="CF103">
        <f t="shared" ca="1" si="228"/>
        <v>5</v>
      </c>
      <c r="CG103">
        <f t="shared" ca="1" si="228"/>
        <v>7</v>
      </c>
      <c r="CH103">
        <f t="shared" ca="1" si="228"/>
        <v>14</v>
      </c>
    </row>
    <row r="104" spans="1:86" x14ac:dyDescent="0.25">
      <c r="A104" s="3">
        <f t="shared" ca="1" si="213"/>
        <v>4</v>
      </c>
      <c r="B104" s="4">
        <f t="shared" ca="1" si="214"/>
        <v>47395</v>
      </c>
      <c r="C104" s="5">
        <v>9</v>
      </c>
      <c r="D104">
        <f ca="1">IFERROR(MIN(RANDBETWEEN(0,D94-SUM(D97:D103)),ROUNDUP(D94*2/$C$93,0)),0)</f>
        <v>0</v>
      </c>
      <c r="E104">
        <f t="shared" ref="E104:BP104" ca="1" si="229">IFERROR(MIN(RANDBETWEEN(0,E94-SUM(E97:E103)),ROUNDUP(E94*2/$C$93,0)),0)</f>
        <v>0</v>
      </c>
      <c r="F104">
        <f t="shared" ca="1" si="229"/>
        <v>0</v>
      </c>
      <c r="G104">
        <f t="shared" ca="1" si="229"/>
        <v>0</v>
      </c>
      <c r="H104">
        <f t="shared" ca="1" si="229"/>
        <v>0</v>
      </c>
      <c r="I104">
        <f t="shared" ca="1" si="229"/>
        <v>0</v>
      </c>
      <c r="J104">
        <f t="shared" ca="1" si="229"/>
        <v>0</v>
      </c>
      <c r="K104">
        <f t="shared" ca="1" si="229"/>
        <v>0</v>
      </c>
      <c r="L104">
        <f t="shared" ca="1" si="229"/>
        <v>0</v>
      </c>
      <c r="M104">
        <f t="shared" ca="1" si="229"/>
        <v>0</v>
      </c>
      <c r="N104">
        <f t="shared" ca="1" si="229"/>
        <v>0</v>
      </c>
      <c r="O104">
        <f t="shared" ca="1" si="229"/>
        <v>0</v>
      </c>
      <c r="P104">
        <f t="shared" ca="1" si="229"/>
        <v>0</v>
      </c>
      <c r="Q104">
        <f t="shared" ca="1" si="229"/>
        <v>0</v>
      </c>
      <c r="R104">
        <f t="shared" ca="1" si="229"/>
        <v>0</v>
      </c>
      <c r="S104">
        <f t="shared" ca="1" si="229"/>
        <v>0</v>
      </c>
      <c r="T104">
        <f t="shared" ca="1" si="229"/>
        <v>0</v>
      </c>
      <c r="U104">
        <f t="shared" ca="1" si="229"/>
        <v>0</v>
      </c>
      <c r="V104">
        <f t="shared" ca="1" si="229"/>
        <v>0</v>
      </c>
      <c r="W104">
        <f t="shared" ca="1" si="229"/>
        <v>0</v>
      </c>
      <c r="X104">
        <f t="shared" ca="1" si="229"/>
        <v>0</v>
      </c>
      <c r="Y104">
        <f t="shared" ca="1" si="229"/>
        <v>2</v>
      </c>
      <c r="Z104">
        <f t="shared" ca="1" si="229"/>
        <v>1</v>
      </c>
      <c r="AA104">
        <f t="shared" ca="1" si="229"/>
        <v>0</v>
      </c>
      <c r="AB104">
        <f t="shared" ca="1" si="229"/>
        <v>0</v>
      </c>
      <c r="AC104">
        <f t="shared" ca="1" si="229"/>
        <v>0</v>
      </c>
      <c r="AD104">
        <f t="shared" ca="1" si="229"/>
        <v>2</v>
      </c>
      <c r="AE104">
        <f t="shared" ca="1" si="229"/>
        <v>0</v>
      </c>
      <c r="AF104">
        <f t="shared" ca="1" si="229"/>
        <v>2</v>
      </c>
      <c r="AG104">
        <f t="shared" ca="1" si="229"/>
        <v>6</v>
      </c>
      <c r="AH104">
        <f t="shared" ca="1" si="229"/>
        <v>0</v>
      </c>
      <c r="AI104">
        <f t="shared" ca="1" si="229"/>
        <v>0</v>
      </c>
      <c r="AJ104">
        <f t="shared" ca="1" si="229"/>
        <v>5</v>
      </c>
      <c r="AK104">
        <f t="shared" ca="1" si="229"/>
        <v>0</v>
      </c>
      <c r="AL104">
        <f t="shared" ca="1" si="229"/>
        <v>0</v>
      </c>
      <c r="AM104">
        <f t="shared" ca="1" si="229"/>
        <v>5</v>
      </c>
      <c r="AN104">
        <f t="shared" ca="1" si="229"/>
        <v>0</v>
      </c>
      <c r="AO104">
        <f t="shared" ca="1" si="229"/>
        <v>0</v>
      </c>
      <c r="AP104">
        <f t="shared" ca="1" si="229"/>
        <v>0</v>
      </c>
      <c r="AQ104">
        <f t="shared" ca="1" si="229"/>
        <v>4</v>
      </c>
      <c r="AR104">
        <f t="shared" ca="1" si="229"/>
        <v>0</v>
      </c>
      <c r="AS104">
        <f t="shared" ca="1" si="229"/>
        <v>0</v>
      </c>
      <c r="AT104">
        <f t="shared" ca="1" si="229"/>
        <v>0</v>
      </c>
      <c r="AU104">
        <f t="shared" ca="1" si="229"/>
        <v>4</v>
      </c>
      <c r="AV104">
        <f t="shared" ca="1" si="229"/>
        <v>0</v>
      </c>
      <c r="AW104">
        <f t="shared" ca="1" si="229"/>
        <v>0</v>
      </c>
      <c r="AX104">
        <f t="shared" ca="1" si="229"/>
        <v>7</v>
      </c>
      <c r="AY104">
        <f t="shared" ca="1" si="229"/>
        <v>1</v>
      </c>
      <c r="AZ104">
        <f t="shared" ca="1" si="229"/>
        <v>4</v>
      </c>
      <c r="BA104">
        <f t="shared" ca="1" si="229"/>
        <v>2</v>
      </c>
      <c r="BB104">
        <f t="shared" ca="1" si="229"/>
        <v>0</v>
      </c>
      <c r="BC104">
        <f t="shared" ca="1" si="229"/>
        <v>4</v>
      </c>
      <c r="BD104">
        <f t="shared" ca="1" si="229"/>
        <v>0</v>
      </c>
      <c r="BE104">
        <f t="shared" ca="1" si="229"/>
        <v>0</v>
      </c>
      <c r="BF104">
        <f t="shared" ca="1" si="229"/>
        <v>1</v>
      </c>
      <c r="BG104">
        <f t="shared" ca="1" si="229"/>
        <v>1</v>
      </c>
      <c r="BH104">
        <f t="shared" ca="1" si="229"/>
        <v>1</v>
      </c>
      <c r="BI104">
        <f t="shared" ca="1" si="229"/>
        <v>0</v>
      </c>
      <c r="BJ104">
        <f t="shared" ca="1" si="229"/>
        <v>0</v>
      </c>
      <c r="BK104">
        <f t="shared" ca="1" si="229"/>
        <v>0</v>
      </c>
      <c r="BL104">
        <f t="shared" ca="1" si="229"/>
        <v>1</v>
      </c>
      <c r="BM104">
        <f t="shared" ca="1" si="229"/>
        <v>4</v>
      </c>
      <c r="BN104">
        <f t="shared" ca="1" si="229"/>
        <v>1</v>
      </c>
      <c r="BO104">
        <f t="shared" ca="1" si="229"/>
        <v>4</v>
      </c>
      <c r="BP104">
        <f t="shared" ca="1" si="229"/>
        <v>0</v>
      </c>
      <c r="BQ104">
        <f t="shared" ref="BQ104:CH104" ca="1" si="230">IFERROR(MIN(RANDBETWEEN(0,BQ94-SUM(BQ97:BQ103)),ROUNDUP(BQ94*2/$C$93,0)),0)</f>
        <v>0</v>
      </c>
      <c r="BR104">
        <f t="shared" ca="1" si="230"/>
        <v>0</v>
      </c>
      <c r="BS104">
        <f t="shared" ca="1" si="230"/>
        <v>2</v>
      </c>
      <c r="BT104">
        <f t="shared" ca="1" si="230"/>
        <v>7</v>
      </c>
      <c r="BU104">
        <f t="shared" ca="1" si="230"/>
        <v>2</v>
      </c>
      <c r="BV104">
        <f t="shared" ca="1" si="230"/>
        <v>3</v>
      </c>
      <c r="BW104">
        <f t="shared" ca="1" si="230"/>
        <v>1</v>
      </c>
      <c r="BX104">
        <f t="shared" ca="1" si="230"/>
        <v>4</v>
      </c>
      <c r="BY104">
        <f t="shared" ca="1" si="230"/>
        <v>1</v>
      </c>
      <c r="BZ104">
        <f t="shared" ca="1" si="230"/>
        <v>14</v>
      </c>
      <c r="CA104">
        <f t="shared" ca="1" si="230"/>
        <v>0</v>
      </c>
      <c r="CB104">
        <f t="shared" ca="1" si="230"/>
        <v>12</v>
      </c>
      <c r="CC104">
        <f t="shared" ca="1" si="230"/>
        <v>1</v>
      </c>
      <c r="CD104">
        <f t="shared" ca="1" si="230"/>
        <v>3</v>
      </c>
      <c r="CE104">
        <f t="shared" ca="1" si="230"/>
        <v>0</v>
      </c>
      <c r="CF104">
        <f t="shared" ca="1" si="230"/>
        <v>1</v>
      </c>
      <c r="CG104">
        <f t="shared" ca="1" si="230"/>
        <v>0</v>
      </c>
      <c r="CH104">
        <f t="shared" ca="1" si="230"/>
        <v>0</v>
      </c>
    </row>
    <row r="105" spans="1:86" x14ac:dyDescent="0.25">
      <c r="A105" s="3">
        <f t="shared" ca="1" si="213"/>
        <v>5</v>
      </c>
      <c r="B105" s="4">
        <f t="shared" ca="1" si="214"/>
        <v>51324</v>
      </c>
      <c r="C105" s="5">
        <v>10</v>
      </c>
      <c r="D105">
        <f ca="1">IFERROR(MIN(RANDBETWEEN(0,D94-SUM(D97:D104)),ROUNDUP(D94*2/$C$93,0)),0)</f>
        <v>0</v>
      </c>
      <c r="E105">
        <f t="shared" ref="E105:BP105" ca="1" si="231">IFERROR(MIN(RANDBETWEEN(0,E94-SUM(E97:E104)),ROUNDUP(E94*2/$C$93,0)),0)</f>
        <v>0</v>
      </c>
      <c r="F105">
        <f t="shared" ca="1" si="231"/>
        <v>0</v>
      </c>
      <c r="G105">
        <f t="shared" ca="1" si="231"/>
        <v>0</v>
      </c>
      <c r="H105">
        <f t="shared" ca="1" si="231"/>
        <v>1</v>
      </c>
      <c r="I105">
        <f t="shared" ca="1" si="231"/>
        <v>0</v>
      </c>
      <c r="J105">
        <f t="shared" ca="1" si="231"/>
        <v>0</v>
      </c>
      <c r="K105">
        <f t="shared" ca="1" si="231"/>
        <v>0</v>
      </c>
      <c r="L105">
        <f t="shared" ca="1" si="231"/>
        <v>0</v>
      </c>
      <c r="M105">
        <f t="shared" ca="1" si="231"/>
        <v>0</v>
      </c>
      <c r="N105">
        <f t="shared" ca="1" si="231"/>
        <v>1</v>
      </c>
      <c r="O105">
        <f t="shared" ca="1" si="231"/>
        <v>0</v>
      </c>
      <c r="P105">
        <f t="shared" ca="1" si="231"/>
        <v>0</v>
      </c>
      <c r="Q105">
        <f t="shared" ca="1" si="231"/>
        <v>0</v>
      </c>
      <c r="R105">
        <f t="shared" ca="1" si="231"/>
        <v>1</v>
      </c>
      <c r="S105">
        <f t="shared" ca="1" si="231"/>
        <v>1</v>
      </c>
      <c r="T105">
        <f t="shared" ca="1" si="231"/>
        <v>0</v>
      </c>
      <c r="U105">
        <f t="shared" ca="1" si="231"/>
        <v>0</v>
      </c>
      <c r="V105">
        <f t="shared" ca="1" si="231"/>
        <v>0</v>
      </c>
      <c r="W105">
        <f t="shared" ca="1" si="231"/>
        <v>0</v>
      </c>
      <c r="X105">
        <f t="shared" ca="1" si="231"/>
        <v>0</v>
      </c>
      <c r="Y105">
        <f t="shared" ca="1" si="231"/>
        <v>1</v>
      </c>
      <c r="Z105">
        <f t="shared" ca="1" si="231"/>
        <v>1</v>
      </c>
      <c r="AA105">
        <f t="shared" ca="1" si="231"/>
        <v>0</v>
      </c>
      <c r="AB105">
        <f t="shared" ca="1" si="231"/>
        <v>0</v>
      </c>
      <c r="AC105">
        <f t="shared" ca="1" si="231"/>
        <v>1</v>
      </c>
      <c r="AD105">
        <f t="shared" ca="1" si="231"/>
        <v>1</v>
      </c>
      <c r="AE105">
        <f t="shared" ca="1" si="231"/>
        <v>0</v>
      </c>
      <c r="AF105">
        <f t="shared" ca="1" si="231"/>
        <v>2</v>
      </c>
      <c r="AG105">
        <f t="shared" ca="1" si="231"/>
        <v>0</v>
      </c>
      <c r="AH105">
        <f t="shared" ca="1" si="231"/>
        <v>0</v>
      </c>
      <c r="AI105">
        <f t="shared" ca="1" si="231"/>
        <v>0</v>
      </c>
      <c r="AJ105">
        <f t="shared" ca="1" si="231"/>
        <v>0</v>
      </c>
      <c r="AK105">
        <f t="shared" ca="1" si="231"/>
        <v>0</v>
      </c>
      <c r="AL105">
        <f t="shared" ca="1" si="231"/>
        <v>0</v>
      </c>
      <c r="AM105">
        <f t="shared" ca="1" si="231"/>
        <v>0</v>
      </c>
      <c r="AN105">
        <f t="shared" ca="1" si="231"/>
        <v>0</v>
      </c>
      <c r="AO105">
        <f t="shared" ca="1" si="231"/>
        <v>0</v>
      </c>
      <c r="AP105">
        <f t="shared" ca="1" si="231"/>
        <v>0</v>
      </c>
      <c r="AQ105">
        <f t="shared" ca="1" si="231"/>
        <v>0</v>
      </c>
      <c r="AR105">
        <f t="shared" ca="1" si="231"/>
        <v>2</v>
      </c>
      <c r="AS105">
        <f t="shared" ca="1" si="231"/>
        <v>0</v>
      </c>
      <c r="AT105">
        <f t="shared" ca="1" si="231"/>
        <v>0</v>
      </c>
      <c r="AU105">
        <f t="shared" ca="1" si="231"/>
        <v>2</v>
      </c>
      <c r="AV105">
        <f t="shared" ca="1" si="231"/>
        <v>0</v>
      </c>
      <c r="AW105">
        <f t="shared" ca="1" si="231"/>
        <v>0</v>
      </c>
      <c r="AX105">
        <f t="shared" ca="1" si="231"/>
        <v>1</v>
      </c>
      <c r="AY105">
        <f t="shared" ca="1" si="231"/>
        <v>0</v>
      </c>
      <c r="AZ105">
        <f t="shared" ca="1" si="231"/>
        <v>3</v>
      </c>
      <c r="BA105">
        <f t="shared" ca="1" si="231"/>
        <v>1</v>
      </c>
      <c r="BB105">
        <f t="shared" ca="1" si="231"/>
        <v>1</v>
      </c>
      <c r="BC105">
        <f t="shared" ca="1" si="231"/>
        <v>0</v>
      </c>
      <c r="BD105">
        <f t="shared" ca="1" si="231"/>
        <v>6</v>
      </c>
      <c r="BE105">
        <f t="shared" ca="1" si="231"/>
        <v>0</v>
      </c>
      <c r="BF105">
        <f t="shared" ca="1" si="231"/>
        <v>0</v>
      </c>
      <c r="BG105">
        <f t="shared" ca="1" si="231"/>
        <v>5</v>
      </c>
      <c r="BH105">
        <f t="shared" ca="1" si="231"/>
        <v>0</v>
      </c>
      <c r="BI105">
        <f t="shared" ca="1" si="231"/>
        <v>0</v>
      </c>
      <c r="BJ105">
        <f t="shared" ca="1" si="231"/>
        <v>0</v>
      </c>
      <c r="BK105">
        <f t="shared" ca="1" si="231"/>
        <v>0</v>
      </c>
      <c r="BL105">
        <f t="shared" ca="1" si="231"/>
        <v>3</v>
      </c>
      <c r="BM105">
        <f t="shared" ca="1" si="231"/>
        <v>0</v>
      </c>
      <c r="BN105">
        <f t="shared" ca="1" si="231"/>
        <v>0</v>
      </c>
      <c r="BO105">
        <f t="shared" ca="1" si="231"/>
        <v>0</v>
      </c>
      <c r="BP105">
        <f t="shared" ca="1" si="231"/>
        <v>3</v>
      </c>
      <c r="BQ105">
        <f t="shared" ref="BQ105:CH105" ca="1" si="232">IFERROR(MIN(RANDBETWEEN(0,BQ94-SUM(BQ97:BQ104)),ROUNDUP(BQ94*2/$C$93,0)),0)</f>
        <v>1</v>
      </c>
      <c r="BR105">
        <f t="shared" ca="1" si="232"/>
        <v>1</v>
      </c>
      <c r="BS105">
        <f t="shared" ca="1" si="232"/>
        <v>0</v>
      </c>
      <c r="BT105">
        <f t="shared" ca="1" si="232"/>
        <v>2</v>
      </c>
      <c r="BU105">
        <f t="shared" ca="1" si="232"/>
        <v>4</v>
      </c>
      <c r="BV105">
        <f t="shared" ca="1" si="232"/>
        <v>0</v>
      </c>
      <c r="BW105">
        <f t="shared" ca="1" si="232"/>
        <v>0</v>
      </c>
      <c r="BX105">
        <f t="shared" ca="1" si="232"/>
        <v>0</v>
      </c>
      <c r="BY105">
        <f t="shared" ca="1" si="232"/>
        <v>1</v>
      </c>
      <c r="BZ105">
        <f t="shared" ca="1" si="232"/>
        <v>1</v>
      </c>
      <c r="CA105">
        <f t="shared" ca="1" si="232"/>
        <v>0</v>
      </c>
      <c r="CB105">
        <f t="shared" ca="1" si="232"/>
        <v>0</v>
      </c>
      <c r="CC105">
        <f t="shared" ca="1" si="232"/>
        <v>0</v>
      </c>
      <c r="CD105">
        <f t="shared" ca="1" si="232"/>
        <v>0</v>
      </c>
      <c r="CE105">
        <f t="shared" ca="1" si="232"/>
        <v>1</v>
      </c>
      <c r="CF105">
        <f t="shared" ca="1" si="232"/>
        <v>0</v>
      </c>
      <c r="CG105">
        <f t="shared" ca="1" si="232"/>
        <v>6</v>
      </c>
      <c r="CH105">
        <f t="shared" ca="1" si="232"/>
        <v>4</v>
      </c>
    </row>
    <row r="106" spans="1:86" x14ac:dyDescent="0.25">
      <c r="A106" s="3">
        <f t="shared" ca="1" si="213"/>
        <v>7</v>
      </c>
      <c r="B106" s="4">
        <f t="shared" ca="1" si="214"/>
        <v>13023</v>
      </c>
      <c r="C106" s="5">
        <v>11</v>
      </c>
      <c r="D106">
        <f ca="1">IFERROR(MIN(RANDBETWEEN(0,D94-SUM(D97:D105)),ROUNDUP(D94*2/$C$93,0)),0)</f>
        <v>0</v>
      </c>
      <c r="E106">
        <f t="shared" ref="E106:BP106" ca="1" si="233">IFERROR(MIN(RANDBETWEEN(0,E94-SUM(E97:E105)),ROUNDUP(E94*2/$C$93,0)),0)</f>
        <v>0</v>
      </c>
      <c r="F106">
        <f t="shared" ca="1" si="233"/>
        <v>0</v>
      </c>
      <c r="G106">
        <f t="shared" ca="1" si="233"/>
        <v>0</v>
      </c>
      <c r="H106">
        <f t="shared" ca="1" si="233"/>
        <v>1</v>
      </c>
      <c r="I106">
        <f t="shared" ca="1" si="233"/>
        <v>0</v>
      </c>
      <c r="J106">
        <f t="shared" ca="1" si="233"/>
        <v>0</v>
      </c>
      <c r="K106">
        <f t="shared" ca="1" si="233"/>
        <v>0</v>
      </c>
      <c r="L106">
        <f t="shared" ca="1" si="233"/>
        <v>0</v>
      </c>
      <c r="M106">
        <f t="shared" ca="1" si="233"/>
        <v>0</v>
      </c>
      <c r="N106">
        <f t="shared" ca="1" si="233"/>
        <v>0</v>
      </c>
      <c r="O106">
        <f t="shared" ca="1" si="233"/>
        <v>0</v>
      </c>
      <c r="P106">
        <f t="shared" ca="1" si="233"/>
        <v>0</v>
      </c>
      <c r="Q106">
        <f t="shared" ca="1" si="233"/>
        <v>0</v>
      </c>
      <c r="R106">
        <f t="shared" ca="1" si="233"/>
        <v>0</v>
      </c>
      <c r="S106">
        <f t="shared" ca="1" si="233"/>
        <v>0</v>
      </c>
      <c r="T106">
        <f t="shared" ca="1" si="233"/>
        <v>0</v>
      </c>
      <c r="U106">
        <f t="shared" ca="1" si="233"/>
        <v>0</v>
      </c>
      <c r="V106">
        <f t="shared" ca="1" si="233"/>
        <v>0</v>
      </c>
      <c r="W106">
        <f t="shared" ca="1" si="233"/>
        <v>0</v>
      </c>
      <c r="X106">
        <f t="shared" ca="1" si="233"/>
        <v>0</v>
      </c>
      <c r="Y106">
        <f t="shared" ca="1" si="233"/>
        <v>1</v>
      </c>
      <c r="Z106">
        <f t="shared" ca="1" si="233"/>
        <v>3</v>
      </c>
      <c r="AA106">
        <f t="shared" ca="1" si="233"/>
        <v>0</v>
      </c>
      <c r="AB106">
        <f t="shared" ca="1" si="233"/>
        <v>0</v>
      </c>
      <c r="AC106">
        <f t="shared" ca="1" si="233"/>
        <v>0</v>
      </c>
      <c r="AD106">
        <f t="shared" ca="1" si="233"/>
        <v>2</v>
      </c>
      <c r="AE106">
        <f t="shared" ca="1" si="233"/>
        <v>0</v>
      </c>
      <c r="AF106">
        <f t="shared" ca="1" si="233"/>
        <v>0</v>
      </c>
      <c r="AG106">
        <f t="shared" ca="1" si="233"/>
        <v>2</v>
      </c>
      <c r="AH106">
        <f t="shared" ca="1" si="233"/>
        <v>0</v>
      </c>
      <c r="AI106">
        <f t="shared" ca="1" si="233"/>
        <v>0</v>
      </c>
      <c r="AJ106">
        <f t="shared" ca="1" si="233"/>
        <v>0</v>
      </c>
      <c r="AK106">
        <f t="shared" ca="1" si="233"/>
        <v>0</v>
      </c>
      <c r="AL106">
        <f t="shared" ca="1" si="233"/>
        <v>0</v>
      </c>
      <c r="AM106">
        <f t="shared" ca="1" si="233"/>
        <v>0</v>
      </c>
      <c r="AN106">
        <f t="shared" ca="1" si="233"/>
        <v>1</v>
      </c>
      <c r="AO106">
        <f t="shared" ca="1" si="233"/>
        <v>0</v>
      </c>
      <c r="AP106">
        <f t="shared" ca="1" si="233"/>
        <v>0</v>
      </c>
      <c r="AQ106">
        <f t="shared" ca="1" si="233"/>
        <v>0</v>
      </c>
      <c r="AR106">
        <f t="shared" ca="1" si="233"/>
        <v>0</v>
      </c>
      <c r="AS106">
        <f t="shared" ca="1" si="233"/>
        <v>0</v>
      </c>
      <c r="AT106">
        <f t="shared" ca="1" si="233"/>
        <v>0</v>
      </c>
      <c r="AU106">
        <f t="shared" ca="1" si="233"/>
        <v>0</v>
      </c>
      <c r="AV106">
        <f t="shared" ca="1" si="233"/>
        <v>0</v>
      </c>
      <c r="AW106">
        <f t="shared" ca="1" si="233"/>
        <v>0</v>
      </c>
      <c r="AX106">
        <f t="shared" ca="1" si="233"/>
        <v>1</v>
      </c>
      <c r="AY106">
        <f t="shared" ca="1" si="233"/>
        <v>0</v>
      </c>
      <c r="AZ106">
        <f t="shared" ca="1" si="233"/>
        <v>0</v>
      </c>
      <c r="BA106">
        <f t="shared" ca="1" si="233"/>
        <v>1</v>
      </c>
      <c r="BB106">
        <f t="shared" ca="1" si="233"/>
        <v>1</v>
      </c>
      <c r="BC106">
        <f t="shared" ca="1" si="233"/>
        <v>0</v>
      </c>
      <c r="BD106">
        <f t="shared" ca="1" si="233"/>
        <v>0</v>
      </c>
      <c r="BE106">
        <f t="shared" ca="1" si="233"/>
        <v>0</v>
      </c>
      <c r="BF106">
        <f t="shared" ca="1" si="233"/>
        <v>0</v>
      </c>
      <c r="BG106">
        <f t="shared" ca="1" si="233"/>
        <v>0</v>
      </c>
      <c r="BH106">
        <f t="shared" ca="1" si="233"/>
        <v>1</v>
      </c>
      <c r="BI106">
        <f t="shared" ca="1" si="233"/>
        <v>1</v>
      </c>
      <c r="BJ106">
        <f t="shared" ca="1" si="233"/>
        <v>0</v>
      </c>
      <c r="BK106">
        <f t="shared" ca="1" si="233"/>
        <v>0</v>
      </c>
      <c r="BL106">
        <f t="shared" ca="1" si="233"/>
        <v>0</v>
      </c>
      <c r="BM106">
        <f t="shared" ca="1" si="233"/>
        <v>0</v>
      </c>
      <c r="BN106">
        <f t="shared" ca="1" si="233"/>
        <v>1</v>
      </c>
      <c r="BO106">
        <f t="shared" ca="1" si="233"/>
        <v>0</v>
      </c>
      <c r="BP106">
        <f t="shared" ca="1" si="233"/>
        <v>1</v>
      </c>
      <c r="BQ106">
        <f t="shared" ref="BQ106:CH106" ca="1" si="234">IFERROR(MIN(RANDBETWEEN(0,BQ94-SUM(BQ97:BQ105)),ROUNDUP(BQ94*2/$C$93,0)),0)</f>
        <v>0</v>
      </c>
      <c r="BR106">
        <f t="shared" ca="1" si="234"/>
        <v>2</v>
      </c>
      <c r="BS106">
        <f t="shared" ca="1" si="234"/>
        <v>0</v>
      </c>
      <c r="BT106">
        <f t="shared" ca="1" si="234"/>
        <v>3</v>
      </c>
      <c r="BU106">
        <f t="shared" ca="1" si="234"/>
        <v>0</v>
      </c>
      <c r="BV106">
        <f t="shared" ca="1" si="234"/>
        <v>0</v>
      </c>
      <c r="BW106">
        <f t="shared" ca="1" si="234"/>
        <v>0</v>
      </c>
      <c r="BX106">
        <f t="shared" ca="1" si="234"/>
        <v>0</v>
      </c>
      <c r="BY106">
        <f t="shared" ca="1" si="234"/>
        <v>8</v>
      </c>
      <c r="BZ106">
        <f t="shared" ca="1" si="234"/>
        <v>1</v>
      </c>
      <c r="CA106">
        <f t="shared" ca="1" si="234"/>
        <v>0</v>
      </c>
      <c r="CB106">
        <f t="shared" ca="1" si="234"/>
        <v>0</v>
      </c>
      <c r="CC106">
        <f t="shared" ca="1" si="234"/>
        <v>0</v>
      </c>
      <c r="CD106">
        <f t="shared" ca="1" si="234"/>
        <v>0</v>
      </c>
      <c r="CE106">
        <f t="shared" ca="1" si="234"/>
        <v>0</v>
      </c>
      <c r="CF106">
        <f t="shared" ca="1" si="234"/>
        <v>0</v>
      </c>
      <c r="CG106">
        <f t="shared" ca="1" si="234"/>
        <v>0</v>
      </c>
      <c r="CH106">
        <f t="shared" ca="1" si="234"/>
        <v>1</v>
      </c>
    </row>
    <row r="109" spans="1:86" x14ac:dyDescent="0.25">
      <c r="C109" s="5">
        <v>12</v>
      </c>
      <c r="D109" s="197" t="s">
        <v>100</v>
      </c>
      <c r="E109" s="197"/>
      <c r="F109" s="197"/>
      <c r="G109" s="197"/>
      <c r="H109" s="197"/>
      <c r="I109" s="197"/>
    </row>
    <row r="110" spans="1:86" x14ac:dyDescent="0.25">
      <c r="D110" s="3">
        <v>1</v>
      </c>
      <c r="E110" s="3">
        <v>2</v>
      </c>
      <c r="F110" s="3">
        <v>3</v>
      </c>
      <c r="G110" s="3">
        <v>4</v>
      </c>
      <c r="H110" s="3">
        <v>5</v>
      </c>
      <c r="I110" s="3">
        <v>6</v>
      </c>
      <c r="J110" s="3">
        <v>7</v>
      </c>
      <c r="K110" s="3">
        <v>8</v>
      </c>
      <c r="L110" s="3">
        <v>9</v>
      </c>
      <c r="M110" s="3">
        <v>10</v>
      </c>
      <c r="N110" s="3">
        <v>11</v>
      </c>
      <c r="O110" s="3">
        <v>12</v>
      </c>
      <c r="P110" s="3">
        <v>13</v>
      </c>
      <c r="Q110" s="3">
        <v>14</v>
      </c>
      <c r="R110" s="3">
        <v>15</v>
      </c>
      <c r="S110" s="3">
        <v>16</v>
      </c>
      <c r="T110" s="3">
        <v>17</v>
      </c>
      <c r="U110" s="3">
        <v>18</v>
      </c>
      <c r="V110" s="3">
        <v>19</v>
      </c>
      <c r="W110" s="3">
        <v>20</v>
      </c>
      <c r="X110" s="3">
        <v>21</v>
      </c>
      <c r="Y110" s="3">
        <v>22</v>
      </c>
      <c r="Z110" s="3">
        <v>23</v>
      </c>
      <c r="AA110" s="3">
        <v>24</v>
      </c>
      <c r="AB110" s="3">
        <v>25</v>
      </c>
      <c r="AC110" s="3">
        <v>26</v>
      </c>
      <c r="AD110" s="3">
        <v>27</v>
      </c>
      <c r="AE110" s="3">
        <v>28</v>
      </c>
      <c r="AF110" s="3">
        <v>29</v>
      </c>
      <c r="AG110" s="3">
        <v>30</v>
      </c>
      <c r="AH110" s="3">
        <v>31</v>
      </c>
      <c r="AI110" s="3">
        <v>32</v>
      </c>
      <c r="AJ110" s="3">
        <v>33</v>
      </c>
      <c r="AK110" s="3">
        <v>34</v>
      </c>
      <c r="AL110" s="3">
        <v>35</v>
      </c>
      <c r="AM110" s="3">
        <v>36</v>
      </c>
      <c r="AN110" s="3">
        <v>37</v>
      </c>
      <c r="AO110" s="3">
        <v>38</v>
      </c>
      <c r="AP110" s="3">
        <v>39</v>
      </c>
      <c r="AQ110" s="3">
        <v>40</v>
      </c>
      <c r="AR110" s="3">
        <v>41</v>
      </c>
      <c r="AS110" s="3">
        <v>42</v>
      </c>
      <c r="AT110" s="3">
        <v>43</v>
      </c>
      <c r="AU110" s="3">
        <v>44</v>
      </c>
      <c r="AV110" s="3">
        <v>45</v>
      </c>
      <c r="AW110" s="3">
        <v>46</v>
      </c>
      <c r="AX110" s="3">
        <v>47</v>
      </c>
      <c r="AY110" s="3">
        <v>48</v>
      </c>
      <c r="AZ110" s="3">
        <v>49</v>
      </c>
      <c r="BA110" s="3">
        <v>50</v>
      </c>
      <c r="BB110" s="3">
        <v>51</v>
      </c>
      <c r="BC110" s="3">
        <v>52</v>
      </c>
      <c r="BD110" s="3">
        <v>53</v>
      </c>
      <c r="BE110" s="3">
        <v>54</v>
      </c>
      <c r="BF110" s="3">
        <v>55</v>
      </c>
      <c r="BG110" s="3">
        <v>56</v>
      </c>
      <c r="BH110" s="3">
        <v>57</v>
      </c>
      <c r="BI110" s="3">
        <v>58</v>
      </c>
      <c r="BJ110" s="3">
        <v>59</v>
      </c>
      <c r="BK110" s="3">
        <v>60</v>
      </c>
      <c r="BL110" s="3">
        <v>61</v>
      </c>
      <c r="BM110" s="3">
        <v>62</v>
      </c>
      <c r="BN110" s="3">
        <v>63</v>
      </c>
      <c r="BO110" s="3">
        <v>64</v>
      </c>
      <c r="BP110" s="3">
        <v>65</v>
      </c>
      <c r="BQ110" s="3">
        <v>66</v>
      </c>
      <c r="BR110" s="3">
        <v>67</v>
      </c>
      <c r="BS110" s="3">
        <v>68</v>
      </c>
      <c r="BT110" s="3">
        <v>69</v>
      </c>
      <c r="BU110" s="3">
        <v>70</v>
      </c>
      <c r="BV110" s="3">
        <v>71</v>
      </c>
      <c r="BW110" s="3">
        <v>72</v>
      </c>
      <c r="BX110" s="3">
        <v>73</v>
      </c>
      <c r="BY110" s="3">
        <v>74</v>
      </c>
      <c r="BZ110" s="3">
        <v>75</v>
      </c>
      <c r="CA110" s="3">
        <v>76</v>
      </c>
      <c r="CB110" s="3">
        <v>77</v>
      </c>
      <c r="CC110" s="3">
        <v>78</v>
      </c>
      <c r="CD110" s="3">
        <v>79</v>
      </c>
      <c r="CE110" s="3">
        <v>80</v>
      </c>
      <c r="CF110" s="3">
        <v>81</v>
      </c>
      <c r="CG110" s="3">
        <v>82</v>
      </c>
      <c r="CH110" s="3">
        <v>83</v>
      </c>
    </row>
    <row r="111" spans="1:86" x14ac:dyDescent="0.25">
      <c r="C111" s="4"/>
      <c r="D111" s="4">
        <v>1</v>
      </c>
      <c r="E111" s="4">
        <v>2</v>
      </c>
      <c r="F111" s="4">
        <f t="shared" ref="F111:BQ111" si="235">ROUNDDOWN(F110*1/2,0)</f>
        <v>1</v>
      </c>
      <c r="G111" s="4">
        <f t="shared" si="235"/>
        <v>2</v>
      </c>
      <c r="H111" s="4">
        <f t="shared" si="235"/>
        <v>2</v>
      </c>
      <c r="I111" s="4">
        <f t="shared" si="235"/>
        <v>3</v>
      </c>
      <c r="J111" s="4">
        <f t="shared" si="235"/>
        <v>3</v>
      </c>
      <c r="K111" s="4">
        <f t="shared" si="235"/>
        <v>4</v>
      </c>
      <c r="L111" s="4">
        <f t="shared" si="235"/>
        <v>4</v>
      </c>
      <c r="M111" s="4">
        <f t="shared" si="235"/>
        <v>5</v>
      </c>
      <c r="N111" s="4">
        <f t="shared" si="235"/>
        <v>5</v>
      </c>
      <c r="O111" s="4">
        <f t="shared" si="235"/>
        <v>6</v>
      </c>
      <c r="P111" s="4">
        <f t="shared" si="235"/>
        <v>6</v>
      </c>
      <c r="Q111" s="4">
        <f t="shared" si="235"/>
        <v>7</v>
      </c>
      <c r="R111" s="4">
        <f t="shared" si="235"/>
        <v>7</v>
      </c>
      <c r="S111" s="4">
        <f t="shared" si="235"/>
        <v>8</v>
      </c>
      <c r="T111" s="4">
        <f t="shared" si="235"/>
        <v>8</v>
      </c>
      <c r="U111" s="4">
        <f t="shared" si="235"/>
        <v>9</v>
      </c>
      <c r="V111" s="4">
        <f t="shared" si="235"/>
        <v>9</v>
      </c>
      <c r="W111" s="4">
        <f t="shared" si="235"/>
        <v>10</v>
      </c>
      <c r="X111" s="4">
        <f t="shared" si="235"/>
        <v>10</v>
      </c>
      <c r="Y111" s="4">
        <f t="shared" si="235"/>
        <v>11</v>
      </c>
      <c r="Z111" s="4">
        <f t="shared" si="235"/>
        <v>11</v>
      </c>
      <c r="AA111" s="4">
        <f t="shared" si="235"/>
        <v>12</v>
      </c>
      <c r="AB111" s="4">
        <f t="shared" si="235"/>
        <v>12</v>
      </c>
      <c r="AC111" s="4">
        <f t="shared" si="235"/>
        <v>13</v>
      </c>
      <c r="AD111" s="4">
        <f t="shared" si="235"/>
        <v>13</v>
      </c>
      <c r="AE111" s="4">
        <f t="shared" si="235"/>
        <v>14</v>
      </c>
      <c r="AF111" s="4">
        <f t="shared" si="235"/>
        <v>14</v>
      </c>
      <c r="AG111" s="4">
        <f t="shared" si="235"/>
        <v>15</v>
      </c>
      <c r="AH111" s="4">
        <f t="shared" si="235"/>
        <v>15</v>
      </c>
      <c r="AI111" s="4">
        <f t="shared" si="235"/>
        <v>16</v>
      </c>
      <c r="AJ111" s="4">
        <f t="shared" si="235"/>
        <v>16</v>
      </c>
      <c r="AK111" s="4">
        <f t="shared" si="235"/>
        <v>17</v>
      </c>
      <c r="AL111" s="4">
        <f t="shared" si="235"/>
        <v>17</v>
      </c>
      <c r="AM111" s="4">
        <f t="shared" si="235"/>
        <v>18</v>
      </c>
      <c r="AN111" s="4">
        <f t="shared" si="235"/>
        <v>18</v>
      </c>
      <c r="AO111" s="4">
        <f t="shared" si="235"/>
        <v>19</v>
      </c>
      <c r="AP111" s="4">
        <f t="shared" si="235"/>
        <v>19</v>
      </c>
      <c r="AQ111" s="4">
        <f t="shared" si="235"/>
        <v>20</v>
      </c>
      <c r="AR111" s="4">
        <f t="shared" si="235"/>
        <v>20</v>
      </c>
      <c r="AS111" s="4">
        <f t="shared" si="235"/>
        <v>21</v>
      </c>
      <c r="AT111" s="4">
        <f t="shared" si="235"/>
        <v>21</v>
      </c>
      <c r="AU111" s="4">
        <f t="shared" si="235"/>
        <v>22</v>
      </c>
      <c r="AV111" s="4">
        <f t="shared" si="235"/>
        <v>22</v>
      </c>
      <c r="AW111" s="4">
        <f t="shared" si="235"/>
        <v>23</v>
      </c>
      <c r="AX111" s="4">
        <f t="shared" si="235"/>
        <v>23</v>
      </c>
      <c r="AY111" s="4">
        <f t="shared" si="235"/>
        <v>24</v>
      </c>
      <c r="AZ111" s="4">
        <f t="shared" si="235"/>
        <v>24</v>
      </c>
      <c r="BA111" s="4">
        <f t="shared" si="235"/>
        <v>25</v>
      </c>
      <c r="BB111" s="4">
        <f t="shared" si="235"/>
        <v>25</v>
      </c>
      <c r="BC111" s="4">
        <f t="shared" si="235"/>
        <v>26</v>
      </c>
      <c r="BD111" s="4">
        <f t="shared" si="235"/>
        <v>26</v>
      </c>
      <c r="BE111" s="4">
        <f t="shared" si="235"/>
        <v>27</v>
      </c>
      <c r="BF111" s="4">
        <f t="shared" si="235"/>
        <v>27</v>
      </c>
      <c r="BG111" s="4">
        <f t="shared" si="235"/>
        <v>28</v>
      </c>
      <c r="BH111" s="4">
        <f t="shared" si="235"/>
        <v>28</v>
      </c>
      <c r="BI111" s="4">
        <f t="shared" si="235"/>
        <v>29</v>
      </c>
      <c r="BJ111" s="4">
        <f t="shared" si="235"/>
        <v>29</v>
      </c>
      <c r="BK111" s="4">
        <f t="shared" si="235"/>
        <v>30</v>
      </c>
      <c r="BL111" s="4">
        <f t="shared" si="235"/>
        <v>30</v>
      </c>
      <c r="BM111" s="4">
        <f t="shared" si="235"/>
        <v>31</v>
      </c>
      <c r="BN111" s="4">
        <f t="shared" si="235"/>
        <v>31</v>
      </c>
      <c r="BO111" s="4">
        <f t="shared" si="235"/>
        <v>32</v>
      </c>
      <c r="BP111" s="4">
        <f t="shared" si="235"/>
        <v>32</v>
      </c>
      <c r="BQ111" s="4">
        <f t="shared" si="235"/>
        <v>33</v>
      </c>
      <c r="BR111" s="4">
        <f t="shared" ref="BR111:CH111" si="236">ROUNDDOWN(BR110*1/2,0)</f>
        <v>33</v>
      </c>
      <c r="BS111" s="4">
        <f t="shared" si="236"/>
        <v>34</v>
      </c>
      <c r="BT111" s="4">
        <f t="shared" si="236"/>
        <v>34</v>
      </c>
      <c r="BU111" s="4">
        <f t="shared" si="236"/>
        <v>35</v>
      </c>
      <c r="BV111" s="4">
        <f t="shared" si="236"/>
        <v>35</v>
      </c>
      <c r="BW111" s="4">
        <f t="shared" si="236"/>
        <v>36</v>
      </c>
      <c r="BX111" s="4">
        <f t="shared" si="236"/>
        <v>36</v>
      </c>
      <c r="BY111" s="4">
        <f t="shared" si="236"/>
        <v>37</v>
      </c>
      <c r="BZ111" s="4">
        <f t="shared" si="236"/>
        <v>37</v>
      </c>
      <c r="CA111" s="4">
        <f t="shared" si="236"/>
        <v>38</v>
      </c>
      <c r="CB111" s="4">
        <f t="shared" si="236"/>
        <v>38</v>
      </c>
      <c r="CC111" s="4">
        <f t="shared" si="236"/>
        <v>39</v>
      </c>
      <c r="CD111" s="4">
        <f t="shared" si="236"/>
        <v>39</v>
      </c>
      <c r="CE111" s="4">
        <f t="shared" si="236"/>
        <v>40</v>
      </c>
      <c r="CF111" s="4">
        <f t="shared" si="236"/>
        <v>40</v>
      </c>
      <c r="CG111" s="4">
        <f t="shared" si="236"/>
        <v>41</v>
      </c>
      <c r="CH111" s="4">
        <f t="shared" si="236"/>
        <v>41</v>
      </c>
    </row>
    <row r="112" spans="1:86" x14ac:dyDescent="0.25">
      <c r="A112" s="3">
        <f ca="1">VLOOKUP(SMALL($B$112:$B$123,C112),$B$112:$C$123,2,0)</f>
        <v>9</v>
      </c>
      <c r="B112" s="4">
        <f ca="1">RANDBETWEEN(0,100000)</f>
        <v>83383</v>
      </c>
      <c r="C112" s="5">
        <v>1</v>
      </c>
      <c r="D112">
        <f ca="1">D110-SUM(D113:D123)</f>
        <v>0</v>
      </c>
      <c r="E112">
        <f t="shared" ref="E112:BP112" ca="1" si="237">E110-SUM(E113:E123)</f>
        <v>0</v>
      </c>
      <c r="F112">
        <f t="shared" ca="1" si="237"/>
        <v>0</v>
      </c>
      <c r="G112">
        <f t="shared" ca="1" si="237"/>
        <v>0</v>
      </c>
      <c r="H112">
        <f t="shared" ca="1" si="237"/>
        <v>0</v>
      </c>
      <c r="I112">
        <f t="shared" ca="1" si="237"/>
        <v>0</v>
      </c>
      <c r="J112">
        <f t="shared" ca="1" si="237"/>
        <v>0</v>
      </c>
      <c r="K112">
        <f t="shared" ca="1" si="237"/>
        <v>0</v>
      </c>
      <c r="L112">
        <f t="shared" ca="1" si="237"/>
        <v>0</v>
      </c>
      <c r="M112">
        <f t="shared" ca="1" si="237"/>
        <v>0</v>
      </c>
      <c r="N112">
        <f t="shared" ca="1" si="237"/>
        <v>0</v>
      </c>
      <c r="O112">
        <f t="shared" ca="1" si="237"/>
        <v>0</v>
      </c>
      <c r="P112">
        <f t="shared" ca="1" si="237"/>
        <v>0</v>
      </c>
      <c r="Q112">
        <f t="shared" ca="1" si="237"/>
        <v>0</v>
      </c>
      <c r="R112">
        <f t="shared" ca="1" si="237"/>
        <v>0</v>
      </c>
      <c r="S112">
        <f t="shared" ca="1" si="237"/>
        <v>0</v>
      </c>
      <c r="T112">
        <f t="shared" ca="1" si="237"/>
        <v>0</v>
      </c>
      <c r="U112">
        <f t="shared" ca="1" si="237"/>
        <v>0</v>
      </c>
      <c r="V112">
        <f t="shared" ca="1" si="237"/>
        <v>0</v>
      </c>
      <c r="W112">
        <f t="shared" ca="1" si="237"/>
        <v>0</v>
      </c>
      <c r="X112">
        <f t="shared" ca="1" si="237"/>
        <v>0</v>
      </c>
      <c r="Y112">
        <f t="shared" ca="1" si="237"/>
        <v>0</v>
      </c>
      <c r="Z112">
        <f t="shared" ca="1" si="237"/>
        <v>0</v>
      </c>
      <c r="AA112">
        <f t="shared" ca="1" si="237"/>
        <v>0</v>
      </c>
      <c r="AB112">
        <f t="shared" ca="1" si="237"/>
        <v>0</v>
      </c>
      <c r="AC112">
        <f t="shared" ca="1" si="237"/>
        <v>0</v>
      </c>
      <c r="AD112">
        <f t="shared" ca="1" si="237"/>
        <v>0</v>
      </c>
      <c r="AE112">
        <f t="shared" ca="1" si="237"/>
        <v>0</v>
      </c>
      <c r="AF112">
        <f t="shared" ca="1" si="237"/>
        <v>0</v>
      </c>
      <c r="AG112">
        <f t="shared" ca="1" si="237"/>
        <v>2</v>
      </c>
      <c r="AH112">
        <f t="shared" ca="1" si="237"/>
        <v>0</v>
      </c>
      <c r="AI112">
        <f t="shared" ca="1" si="237"/>
        <v>0</v>
      </c>
      <c r="AJ112">
        <f t="shared" ca="1" si="237"/>
        <v>0</v>
      </c>
      <c r="AK112">
        <f t="shared" ca="1" si="237"/>
        <v>0</v>
      </c>
      <c r="AL112">
        <f t="shared" ca="1" si="237"/>
        <v>1</v>
      </c>
      <c r="AM112">
        <f t="shared" ca="1" si="237"/>
        <v>0</v>
      </c>
      <c r="AN112">
        <f t="shared" ca="1" si="237"/>
        <v>0</v>
      </c>
      <c r="AO112">
        <f t="shared" ca="1" si="237"/>
        <v>0</v>
      </c>
      <c r="AP112">
        <f t="shared" ca="1" si="237"/>
        <v>0</v>
      </c>
      <c r="AQ112">
        <f t="shared" ca="1" si="237"/>
        <v>0</v>
      </c>
      <c r="AR112">
        <f t="shared" ca="1" si="237"/>
        <v>0</v>
      </c>
      <c r="AS112">
        <f t="shared" ca="1" si="237"/>
        <v>0</v>
      </c>
      <c r="AT112">
        <f t="shared" ca="1" si="237"/>
        <v>0</v>
      </c>
      <c r="AU112">
        <f t="shared" ca="1" si="237"/>
        <v>0</v>
      </c>
      <c r="AV112">
        <f t="shared" ca="1" si="237"/>
        <v>0</v>
      </c>
      <c r="AW112">
        <f t="shared" ca="1" si="237"/>
        <v>0</v>
      </c>
      <c r="AX112">
        <f t="shared" ca="1" si="237"/>
        <v>0</v>
      </c>
      <c r="AY112">
        <f t="shared" ca="1" si="237"/>
        <v>0</v>
      </c>
      <c r="AZ112">
        <f t="shared" ca="1" si="237"/>
        <v>0</v>
      </c>
      <c r="BA112">
        <f t="shared" ca="1" si="237"/>
        <v>0</v>
      </c>
      <c r="BB112">
        <f t="shared" ca="1" si="237"/>
        <v>0</v>
      </c>
      <c r="BC112">
        <f t="shared" ca="1" si="237"/>
        <v>1</v>
      </c>
      <c r="BD112">
        <f t="shared" ca="1" si="237"/>
        <v>0</v>
      </c>
      <c r="BE112">
        <f t="shared" ca="1" si="237"/>
        <v>0</v>
      </c>
      <c r="BF112">
        <f t="shared" ca="1" si="237"/>
        <v>0</v>
      </c>
      <c r="BG112">
        <f t="shared" ca="1" si="237"/>
        <v>0</v>
      </c>
      <c r="BH112">
        <f t="shared" ca="1" si="237"/>
        <v>0</v>
      </c>
      <c r="BI112">
        <f t="shared" ca="1" si="237"/>
        <v>0</v>
      </c>
      <c r="BJ112">
        <f t="shared" ca="1" si="237"/>
        <v>2</v>
      </c>
      <c r="BK112">
        <f t="shared" ca="1" si="237"/>
        <v>0</v>
      </c>
      <c r="BL112">
        <f t="shared" ca="1" si="237"/>
        <v>0</v>
      </c>
      <c r="BM112">
        <f t="shared" ca="1" si="237"/>
        <v>0</v>
      </c>
      <c r="BN112">
        <f t="shared" ca="1" si="237"/>
        <v>0</v>
      </c>
      <c r="BO112">
        <f t="shared" ca="1" si="237"/>
        <v>0</v>
      </c>
      <c r="BP112">
        <f t="shared" ca="1" si="237"/>
        <v>0</v>
      </c>
      <c r="BQ112">
        <f t="shared" ref="BQ112:CH112" ca="1" si="238">BQ110-SUM(BQ113:BQ123)</f>
        <v>0</v>
      </c>
      <c r="BR112">
        <f t="shared" ca="1" si="238"/>
        <v>1</v>
      </c>
      <c r="BS112">
        <f t="shared" ca="1" si="238"/>
        <v>0</v>
      </c>
      <c r="BT112">
        <f t="shared" ca="1" si="238"/>
        <v>0</v>
      </c>
      <c r="BU112">
        <f t="shared" ca="1" si="238"/>
        <v>0</v>
      </c>
      <c r="BV112">
        <f t="shared" ca="1" si="238"/>
        <v>2</v>
      </c>
      <c r="BW112">
        <f t="shared" ca="1" si="238"/>
        <v>1</v>
      </c>
      <c r="BX112">
        <f t="shared" ca="1" si="238"/>
        <v>0</v>
      </c>
      <c r="BY112">
        <f t="shared" ca="1" si="238"/>
        <v>0</v>
      </c>
      <c r="BZ112">
        <f t="shared" ca="1" si="238"/>
        <v>0</v>
      </c>
      <c r="CA112">
        <f t="shared" ca="1" si="238"/>
        <v>0</v>
      </c>
      <c r="CB112">
        <f t="shared" ca="1" si="238"/>
        <v>2</v>
      </c>
      <c r="CC112">
        <f t="shared" ca="1" si="238"/>
        <v>0</v>
      </c>
      <c r="CD112">
        <f t="shared" ca="1" si="238"/>
        <v>0</v>
      </c>
      <c r="CE112">
        <f t="shared" ca="1" si="238"/>
        <v>0</v>
      </c>
      <c r="CF112">
        <f t="shared" ca="1" si="238"/>
        <v>0</v>
      </c>
      <c r="CG112">
        <f t="shared" ca="1" si="238"/>
        <v>0</v>
      </c>
      <c r="CH112">
        <f t="shared" ca="1" si="238"/>
        <v>0</v>
      </c>
    </row>
    <row r="113" spans="1:86" x14ac:dyDescent="0.25">
      <c r="A113" s="3">
        <f t="shared" ref="A113:A123" ca="1" si="239">VLOOKUP(SMALL($B$112:$B$123,C113),$B$112:$C$123,2,0)</f>
        <v>2</v>
      </c>
      <c r="B113" s="4">
        <f t="shared" ref="B113:B122" ca="1" si="240">RANDBETWEEN(0,100000)</f>
        <v>7281</v>
      </c>
      <c r="C113" s="5">
        <v>2</v>
      </c>
      <c r="D113">
        <f ca="1">MIN(RANDBETWEEN(0,D110),ROUNDUP(D110*2/$C$109,0))</f>
        <v>1</v>
      </c>
      <c r="E113">
        <f t="shared" ref="E113:BP113" ca="1" si="241">MIN(RANDBETWEEN(0,E110),ROUNDUP(E110*2/$C$109,0))</f>
        <v>1</v>
      </c>
      <c r="F113">
        <f t="shared" ca="1" si="241"/>
        <v>1</v>
      </c>
      <c r="G113">
        <f t="shared" ca="1" si="241"/>
        <v>1</v>
      </c>
      <c r="H113">
        <f t="shared" ca="1" si="241"/>
        <v>0</v>
      </c>
      <c r="I113">
        <f t="shared" ca="1" si="241"/>
        <v>1</v>
      </c>
      <c r="J113">
        <f t="shared" ca="1" si="241"/>
        <v>2</v>
      </c>
      <c r="K113">
        <f t="shared" ca="1" si="241"/>
        <v>2</v>
      </c>
      <c r="L113">
        <f t="shared" ca="1" si="241"/>
        <v>2</v>
      </c>
      <c r="M113">
        <f t="shared" ca="1" si="241"/>
        <v>2</v>
      </c>
      <c r="N113">
        <f t="shared" ca="1" si="241"/>
        <v>2</v>
      </c>
      <c r="O113">
        <f t="shared" ca="1" si="241"/>
        <v>2</v>
      </c>
      <c r="P113">
        <f t="shared" ca="1" si="241"/>
        <v>3</v>
      </c>
      <c r="Q113">
        <f t="shared" ca="1" si="241"/>
        <v>3</v>
      </c>
      <c r="R113">
        <f t="shared" ca="1" si="241"/>
        <v>2</v>
      </c>
      <c r="S113">
        <f t="shared" ca="1" si="241"/>
        <v>1</v>
      </c>
      <c r="T113">
        <f t="shared" ca="1" si="241"/>
        <v>3</v>
      </c>
      <c r="U113">
        <f t="shared" ca="1" si="241"/>
        <v>3</v>
      </c>
      <c r="V113">
        <f t="shared" ca="1" si="241"/>
        <v>4</v>
      </c>
      <c r="W113">
        <f t="shared" ca="1" si="241"/>
        <v>4</v>
      </c>
      <c r="X113">
        <f t="shared" ca="1" si="241"/>
        <v>4</v>
      </c>
      <c r="Y113">
        <f t="shared" ca="1" si="241"/>
        <v>4</v>
      </c>
      <c r="Z113">
        <f t="shared" ca="1" si="241"/>
        <v>4</v>
      </c>
      <c r="AA113">
        <f t="shared" ca="1" si="241"/>
        <v>4</v>
      </c>
      <c r="AB113">
        <f t="shared" ca="1" si="241"/>
        <v>5</v>
      </c>
      <c r="AC113">
        <f t="shared" ca="1" si="241"/>
        <v>5</v>
      </c>
      <c r="AD113">
        <f t="shared" ca="1" si="241"/>
        <v>5</v>
      </c>
      <c r="AE113">
        <f t="shared" ca="1" si="241"/>
        <v>5</v>
      </c>
      <c r="AF113">
        <f t="shared" ca="1" si="241"/>
        <v>5</v>
      </c>
      <c r="AG113">
        <f t="shared" ca="1" si="241"/>
        <v>2</v>
      </c>
      <c r="AH113">
        <f t="shared" ca="1" si="241"/>
        <v>3</v>
      </c>
      <c r="AI113">
        <f t="shared" ca="1" si="241"/>
        <v>6</v>
      </c>
      <c r="AJ113">
        <f t="shared" ca="1" si="241"/>
        <v>6</v>
      </c>
      <c r="AK113">
        <f t="shared" ca="1" si="241"/>
        <v>6</v>
      </c>
      <c r="AL113">
        <f t="shared" ca="1" si="241"/>
        <v>6</v>
      </c>
      <c r="AM113">
        <f t="shared" ca="1" si="241"/>
        <v>6</v>
      </c>
      <c r="AN113">
        <f t="shared" ca="1" si="241"/>
        <v>0</v>
      </c>
      <c r="AO113">
        <f t="shared" ca="1" si="241"/>
        <v>2</v>
      </c>
      <c r="AP113">
        <f t="shared" ca="1" si="241"/>
        <v>1</v>
      </c>
      <c r="AQ113">
        <f t="shared" ca="1" si="241"/>
        <v>6</v>
      </c>
      <c r="AR113">
        <f t="shared" ca="1" si="241"/>
        <v>7</v>
      </c>
      <c r="AS113">
        <f t="shared" ca="1" si="241"/>
        <v>7</v>
      </c>
      <c r="AT113">
        <f t="shared" ca="1" si="241"/>
        <v>8</v>
      </c>
      <c r="AU113">
        <f t="shared" ca="1" si="241"/>
        <v>7</v>
      </c>
      <c r="AV113">
        <f t="shared" ca="1" si="241"/>
        <v>8</v>
      </c>
      <c r="AW113">
        <f t="shared" ca="1" si="241"/>
        <v>8</v>
      </c>
      <c r="AX113">
        <f t="shared" ca="1" si="241"/>
        <v>8</v>
      </c>
      <c r="AY113">
        <f t="shared" ca="1" si="241"/>
        <v>8</v>
      </c>
      <c r="AZ113">
        <f t="shared" ca="1" si="241"/>
        <v>9</v>
      </c>
      <c r="BA113">
        <f t="shared" ca="1" si="241"/>
        <v>9</v>
      </c>
      <c r="BB113">
        <f t="shared" ca="1" si="241"/>
        <v>9</v>
      </c>
      <c r="BC113">
        <f t="shared" ca="1" si="241"/>
        <v>9</v>
      </c>
      <c r="BD113">
        <f t="shared" ca="1" si="241"/>
        <v>9</v>
      </c>
      <c r="BE113">
        <f t="shared" ca="1" si="241"/>
        <v>5</v>
      </c>
      <c r="BF113">
        <f t="shared" ca="1" si="241"/>
        <v>5</v>
      </c>
      <c r="BG113">
        <f t="shared" ca="1" si="241"/>
        <v>3</v>
      </c>
      <c r="BH113">
        <f t="shared" ca="1" si="241"/>
        <v>10</v>
      </c>
      <c r="BI113">
        <f t="shared" ca="1" si="241"/>
        <v>8</v>
      </c>
      <c r="BJ113">
        <f t="shared" ca="1" si="241"/>
        <v>10</v>
      </c>
      <c r="BK113">
        <f t="shared" ca="1" si="241"/>
        <v>10</v>
      </c>
      <c r="BL113">
        <f t="shared" ca="1" si="241"/>
        <v>11</v>
      </c>
      <c r="BM113">
        <f t="shared" ca="1" si="241"/>
        <v>4</v>
      </c>
      <c r="BN113">
        <f t="shared" ca="1" si="241"/>
        <v>11</v>
      </c>
      <c r="BO113">
        <f t="shared" ca="1" si="241"/>
        <v>11</v>
      </c>
      <c r="BP113">
        <f t="shared" ca="1" si="241"/>
        <v>11</v>
      </c>
      <c r="BQ113">
        <f t="shared" ref="BQ113:CH113" ca="1" si="242">MIN(RANDBETWEEN(0,BQ110),ROUNDUP(BQ110*2/$C$109,0))</f>
        <v>11</v>
      </c>
      <c r="BR113">
        <f t="shared" ca="1" si="242"/>
        <v>12</v>
      </c>
      <c r="BS113">
        <f t="shared" ca="1" si="242"/>
        <v>12</v>
      </c>
      <c r="BT113">
        <f t="shared" ca="1" si="242"/>
        <v>8</v>
      </c>
      <c r="BU113">
        <f t="shared" ca="1" si="242"/>
        <v>12</v>
      </c>
      <c r="BV113">
        <f t="shared" ca="1" si="242"/>
        <v>12</v>
      </c>
      <c r="BW113">
        <f t="shared" ca="1" si="242"/>
        <v>12</v>
      </c>
      <c r="BX113">
        <f t="shared" ca="1" si="242"/>
        <v>13</v>
      </c>
      <c r="BY113">
        <f t="shared" ca="1" si="242"/>
        <v>6</v>
      </c>
      <c r="BZ113">
        <f t="shared" ca="1" si="242"/>
        <v>13</v>
      </c>
      <c r="CA113">
        <f t="shared" ca="1" si="242"/>
        <v>13</v>
      </c>
      <c r="CB113">
        <f t="shared" ca="1" si="242"/>
        <v>13</v>
      </c>
      <c r="CC113">
        <f t="shared" ca="1" si="242"/>
        <v>13</v>
      </c>
      <c r="CD113">
        <f t="shared" ca="1" si="242"/>
        <v>14</v>
      </c>
      <c r="CE113">
        <f t="shared" ca="1" si="242"/>
        <v>11</v>
      </c>
      <c r="CF113">
        <f t="shared" ca="1" si="242"/>
        <v>14</v>
      </c>
      <c r="CG113">
        <f t="shared" ca="1" si="242"/>
        <v>14</v>
      </c>
      <c r="CH113">
        <f t="shared" ca="1" si="242"/>
        <v>7</v>
      </c>
    </row>
    <row r="114" spans="1:86" x14ac:dyDescent="0.25">
      <c r="A114" s="3">
        <f t="shared" ca="1" si="239"/>
        <v>12</v>
      </c>
      <c r="B114" s="4">
        <f t="shared" ca="1" si="240"/>
        <v>35373</v>
      </c>
      <c r="C114" s="5">
        <v>3</v>
      </c>
      <c r="D114">
        <f ca="1">IFERROR(MIN(RANDBETWEEN(0,D110-D113),ROUNDUP(D110*2/$C$109,0)),0)</f>
        <v>0</v>
      </c>
      <c r="E114">
        <f t="shared" ref="E114:BP114" ca="1" si="243">IFERROR(MIN(RANDBETWEEN(0,E110-E113),ROUNDUP(E110*2/$C$109,0)),0)</f>
        <v>0</v>
      </c>
      <c r="F114">
        <f t="shared" ca="1" si="243"/>
        <v>1</v>
      </c>
      <c r="G114">
        <f t="shared" ca="1" si="243"/>
        <v>0</v>
      </c>
      <c r="H114">
        <f t="shared" ca="1" si="243"/>
        <v>1</v>
      </c>
      <c r="I114">
        <f t="shared" ca="1" si="243"/>
        <v>1</v>
      </c>
      <c r="J114">
        <f t="shared" ca="1" si="243"/>
        <v>2</v>
      </c>
      <c r="K114">
        <f t="shared" ca="1" si="243"/>
        <v>2</v>
      </c>
      <c r="L114">
        <f t="shared" ca="1" si="243"/>
        <v>1</v>
      </c>
      <c r="M114">
        <f t="shared" ca="1" si="243"/>
        <v>2</v>
      </c>
      <c r="N114">
        <f t="shared" ca="1" si="243"/>
        <v>2</v>
      </c>
      <c r="O114">
        <f t="shared" ca="1" si="243"/>
        <v>2</v>
      </c>
      <c r="P114">
        <f t="shared" ca="1" si="243"/>
        <v>3</v>
      </c>
      <c r="Q114">
        <f t="shared" ca="1" si="243"/>
        <v>3</v>
      </c>
      <c r="R114">
        <f t="shared" ca="1" si="243"/>
        <v>3</v>
      </c>
      <c r="S114">
        <f t="shared" ca="1" si="243"/>
        <v>3</v>
      </c>
      <c r="T114">
        <f t="shared" ca="1" si="243"/>
        <v>3</v>
      </c>
      <c r="U114">
        <f t="shared" ca="1" si="243"/>
        <v>3</v>
      </c>
      <c r="V114">
        <f t="shared" ca="1" si="243"/>
        <v>4</v>
      </c>
      <c r="W114">
        <f t="shared" ca="1" si="243"/>
        <v>4</v>
      </c>
      <c r="X114">
        <f t="shared" ca="1" si="243"/>
        <v>4</v>
      </c>
      <c r="Y114">
        <f t="shared" ca="1" si="243"/>
        <v>4</v>
      </c>
      <c r="Z114">
        <f t="shared" ca="1" si="243"/>
        <v>4</v>
      </c>
      <c r="AA114">
        <f t="shared" ca="1" si="243"/>
        <v>4</v>
      </c>
      <c r="AB114">
        <f t="shared" ca="1" si="243"/>
        <v>5</v>
      </c>
      <c r="AC114">
        <f t="shared" ca="1" si="243"/>
        <v>1</v>
      </c>
      <c r="AD114">
        <f t="shared" ca="1" si="243"/>
        <v>5</v>
      </c>
      <c r="AE114">
        <f t="shared" ca="1" si="243"/>
        <v>5</v>
      </c>
      <c r="AF114">
        <f t="shared" ca="1" si="243"/>
        <v>5</v>
      </c>
      <c r="AG114">
        <f t="shared" ca="1" si="243"/>
        <v>5</v>
      </c>
      <c r="AH114">
        <f t="shared" ca="1" si="243"/>
        <v>6</v>
      </c>
      <c r="AI114">
        <f t="shared" ca="1" si="243"/>
        <v>6</v>
      </c>
      <c r="AJ114">
        <f t="shared" ca="1" si="243"/>
        <v>6</v>
      </c>
      <c r="AK114">
        <f t="shared" ca="1" si="243"/>
        <v>6</v>
      </c>
      <c r="AL114">
        <f t="shared" ca="1" si="243"/>
        <v>6</v>
      </c>
      <c r="AM114">
        <f t="shared" ca="1" si="243"/>
        <v>1</v>
      </c>
      <c r="AN114">
        <f t="shared" ca="1" si="243"/>
        <v>7</v>
      </c>
      <c r="AO114">
        <f t="shared" ca="1" si="243"/>
        <v>7</v>
      </c>
      <c r="AP114">
        <f t="shared" ca="1" si="243"/>
        <v>1</v>
      </c>
      <c r="AQ114">
        <f t="shared" ca="1" si="243"/>
        <v>7</v>
      </c>
      <c r="AR114">
        <f t="shared" ca="1" si="243"/>
        <v>7</v>
      </c>
      <c r="AS114">
        <f t="shared" ca="1" si="243"/>
        <v>7</v>
      </c>
      <c r="AT114">
        <f t="shared" ca="1" si="243"/>
        <v>8</v>
      </c>
      <c r="AU114">
        <f t="shared" ca="1" si="243"/>
        <v>8</v>
      </c>
      <c r="AV114">
        <f t="shared" ca="1" si="243"/>
        <v>8</v>
      </c>
      <c r="AW114">
        <f t="shared" ca="1" si="243"/>
        <v>8</v>
      </c>
      <c r="AX114">
        <f t="shared" ca="1" si="243"/>
        <v>8</v>
      </c>
      <c r="AY114">
        <f t="shared" ca="1" si="243"/>
        <v>8</v>
      </c>
      <c r="AZ114">
        <f t="shared" ca="1" si="243"/>
        <v>9</v>
      </c>
      <c r="BA114">
        <f t="shared" ca="1" si="243"/>
        <v>5</v>
      </c>
      <c r="BB114">
        <f t="shared" ca="1" si="243"/>
        <v>9</v>
      </c>
      <c r="BC114">
        <f t="shared" ca="1" si="243"/>
        <v>7</v>
      </c>
      <c r="BD114">
        <f t="shared" ca="1" si="243"/>
        <v>8</v>
      </c>
      <c r="BE114">
        <f t="shared" ca="1" si="243"/>
        <v>9</v>
      </c>
      <c r="BF114">
        <f t="shared" ca="1" si="243"/>
        <v>10</v>
      </c>
      <c r="BG114">
        <f t="shared" ca="1" si="243"/>
        <v>4</v>
      </c>
      <c r="BH114">
        <f t="shared" ca="1" si="243"/>
        <v>10</v>
      </c>
      <c r="BI114">
        <f t="shared" ca="1" si="243"/>
        <v>10</v>
      </c>
      <c r="BJ114">
        <f t="shared" ca="1" si="243"/>
        <v>10</v>
      </c>
      <c r="BK114">
        <f t="shared" ca="1" si="243"/>
        <v>9</v>
      </c>
      <c r="BL114">
        <f t="shared" ca="1" si="243"/>
        <v>5</v>
      </c>
      <c r="BM114">
        <f t="shared" ca="1" si="243"/>
        <v>11</v>
      </c>
      <c r="BN114">
        <f t="shared" ca="1" si="243"/>
        <v>11</v>
      </c>
      <c r="BO114">
        <f t="shared" ca="1" si="243"/>
        <v>11</v>
      </c>
      <c r="BP114">
        <f t="shared" ca="1" si="243"/>
        <v>11</v>
      </c>
      <c r="BQ114">
        <f t="shared" ref="BQ114:CH114" ca="1" si="244">IFERROR(MIN(RANDBETWEEN(0,BQ110-BQ113),ROUNDUP(BQ110*2/$C$109,0)),0)</f>
        <v>10</v>
      </c>
      <c r="BR114">
        <f t="shared" ca="1" si="244"/>
        <v>12</v>
      </c>
      <c r="BS114">
        <f t="shared" ca="1" si="244"/>
        <v>12</v>
      </c>
      <c r="BT114">
        <f t="shared" ca="1" si="244"/>
        <v>12</v>
      </c>
      <c r="BU114">
        <f t="shared" ca="1" si="244"/>
        <v>12</v>
      </c>
      <c r="BV114">
        <f t="shared" ca="1" si="244"/>
        <v>12</v>
      </c>
      <c r="BW114">
        <f t="shared" ca="1" si="244"/>
        <v>12</v>
      </c>
      <c r="BX114">
        <f t="shared" ca="1" si="244"/>
        <v>10</v>
      </c>
      <c r="BY114">
        <f t="shared" ca="1" si="244"/>
        <v>13</v>
      </c>
      <c r="BZ114">
        <f t="shared" ca="1" si="244"/>
        <v>12</v>
      </c>
      <c r="CA114">
        <f t="shared" ca="1" si="244"/>
        <v>13</v>
      </c>
      <c r="CB114">
        <f t="shared" ca="1" si="244"/>
        <v>13</v>
      </c>
      <c r="CC114">
        <f t="shared" ca="1" si="244"/>
        <v>13</v>
      </c>
      <c r="CD114">
        <f t="shared" ca="1" si="244"/>
        <v>14</v>
      </c>
      <c r="CE114">
        <f t="shared" ca="1" si="244"/>
        <v>14</v>
      </c>
      <c r="CF114">
        <f t="shared" ca="1" si="244"/>
        <v>14</v>
      </c>
      <c r="CG114">
        <f t="shared" ca="1" si="244"/>
        <v>6</v>
      </c>
      <c r="CH114">
        <f t="shared" ca="1" si="244"/>
        <v>14</v>
      </c>
    </row>
    <row r="115" spans="1:86" x14ac:dyDescent="0.25">
      <c r="A115" s="3">
        <f t="shared" ca="1" si="239"/>
        <v>3</v>
      </c>
      <c r="B115" s="4">
        <f t="shared" ca="1" si="240"/>
        <v>38264</v>
      </c>
      <c r="C115" s="5">
        <v>4</v>
      </c>
      <c r="D115">
        <f ca="1">IFERROR(MIN(RANDBETWEEN(0,D110-SUM(D113:D114)),ROUNDUP(D110*2/$C$109,0)),0)</f>
        <v>0</v>
      </c>
      <c r="E115">
        <f t="shared" ref="E115:BP115" ca="1" si="245">IFERROR(MIN(RANDBETWEEN(0,E110-SUM(E113:E114)),ROUNDUP(E110*2/$C$109,0)),0)</f>
        <v>0</v>
      </c>
      <c r="F115">
        <f t="shared" ca="1" si="245"/>
        <v>1</v>
      </c>
      <c r="G115">
        <f t="shared" ca="1" si="245"/>
        <v>1</v>
      </c>
      <c r="H115">
        <f t="shared" ca="1" si="245"/>
        <v>1</v>
      </c>
      <c r="I115">
        <f t="shared" ca="1" si="245"/>
        <v>0</v>
      </c>
      <c r="J115">
        <f t="shared" ca="1" si="245"/>
        <v>0</v>
      </c>
      <c r="K115">
        <f t="shared" ca="1" si="245"/>
        <v>1</v>
      </c>
      <c r="L115">
        <f t="shared" ca="1" si="245"/>
        <v>2</v>
      </c>
      <c r="M115">
        <f t="shared" ca="1" si="245"/>
        <v>0</v>
      </c>
      <c r="N115">
        <f t="shared" ca="1" si="245"/>
        <v>2</v>
      </c>
      <c r="O115">
        <f t="shared" ca="1" si="245"/>
        <v>2</v>
      </c>
      <c r="P115">
        <f t="shared" ca="1" si="245"/>
        <v>1</v>
      </c>
      <c r="Q115">
        <f t="shared" ca="1" si="245"/>
        <v>2</v>
      </c>
      <c r="R115">
        <f t="shared" ca="1" si="245"/>
        <v>1</v>
      </c>
      <c r="S115">
        <f t="shared" ca="1" si="245"/>
        <v>3</v>
      </c>
      <c r="T115">
        <f t="shared" ca="1" si="245"/>
        <v>3</v>
      </c>
      <c r="U115">
        <f t="shared" ca="1" si="245"/>
        <v>3</v>
      </c>
      <c r="V115">
        <f t="shared" ca="1" si="245"/>
        <v>4</v>
      </c>
      <c r="W115">
        <f t="shared" ca="1" si="245"/>
        <v>0</v>
      </c>
      <c r="X115">
        <f t="shared" ca="1" si="245"/>
        <v>4</v>
      </c>
      <c r="Y115">
        <f t="shared" ca="1" si="245"/>
        <v>0</v>
      </c>
      <c r="Z115">
        <f t="shared" ca="1" si="245"/>
        <v>3</v>
      </c>
      <c r="AA115">
        <f t="shared" ca="1" si="245"/>
        <v>3</v>
      </c>
      <c r="AB115">
        <f t="shared" ca="1" si="245"/>
        <v>5</v>
      </c>
      <c r="AC115">
        <f t="shared" ca="1" si="245"/>
        <v>4</v>
      </c>
      <c r="AD115">
        <f t="shared" ca="1" si="245"/>
        <v>5</v>
      </c>
      <c r="AE115">
        <f t="shared" ca="1" si="245"/>
        <v>5</v>
      </c>
      <c r="AF115">
        <f t="shared" ca="1" si="245"/>
        <v>5</v>
      </c>
      <c r="AG115">
        <f t="shared" ca="1" si="245"/>
        <v>0</v>
      </c>
      <c r="AH115">
        <f t="shared" ca="1" si="245"/>
        <v>6</v>
      </c>
      <c r="AI115">
        <f t="shared" ca="1" si="245"/>
        <v>6</v>
      </c>
      <c r="AJ115">
        <f t="shared" ca="1" si="245"/>
        <v>6</v>
      </c>
      <c r="AK115">
        <f t="shared" ca="1" si="245"/>
        <v>6</v>
      </c>
      <c r="AL115">
        <f t="shared" ca="1" si="245"/>
        <v>6</v>
      </c>
      <c r="AM115">
        <f t="shared" ca="1" si="245"/>
        <v>6</v>
      </c>
      <c r="AN115">
        <f t="shared" ca="1" si="245"/>
        <v>7</v>
      </c>
      <c r="AO115">
        <f t="shared" ca="1" si="245"/>
        <v>7</v>
      </c>
      <c r="AP115">
        <f t="shared" ca="1" si="245"/>
        <v>1</v>
      </c>
      <c r="AQ115">
        <f t="shared" ca="1" si="245"/>
        <v>7</v>
      </c>
      <c r="AR115">
        <f t="shared" ca="1" si="245"/>
        <v>7</v>
      </c>
      <c r="AS115">
        <f t="shared" ca="1" si="245"/>
        <v>0</v>
      </c>
      <c r="AT115">
        <f t="shared" ca="1" si="245"/>
        <v>8</v>
      </c>
      <c r="AU115">
        <f t="shared" ca="1" si="245"/>
        <v>8</v>
      </c>
      <c r="AV115">
        <f t="shared" ca="1" si="245"/>
        <v>8</v>
      </c>
      <c r="AW115">
        <f t="shared" ca="1" si="245"/>
        <v>8</v>
      </c>
      <c r="AX115">
        <f t="shared" ca="1" si="245"/>
        <v>8</v>
      </c>
      <c r="AY115">
        <f t="shared" ca="1" si="245"/>
        <v>8</v>
      </c>
      <c r="AZ115">
        <f t="shared" ca="1" si="245"/>
        <v>9</v>
      </c>
      <c r="BA115">
        <f t="shared" ca="1" si="245"/>
        <v>8</v>
      </c>
      <c r="BB115">
        <f t="shared" ca="1" si="245"/>
        <v>9</v>
      </c>
      <c r="BC115">
        <f t="shared" ca="1" si="245"/>
        <v>9</v>
      </c>
      <c r="BD115">
        <f t="shared" ca="1" si="245"/>
        <v>9</v>
      </c>
      <c r="BE115">
        <f t="shared" ca="1" si="245"/>
        <v>2</v>
      </c>
      <c r="BF115">
        <f t="shared" ca="1" si="245"/>
        <v>9</v>
      </c>
      <c r="BG115">
        <f t="shared" ca="1" si="245"/>
        <v>8</v>
      </c>
      <c r="BH115">
        <f t="shared" ca="1" si="245"/>
        <v>10</v>
      </c>
      <c r="BI115">
        <f t="shared" ca="1" si="245"/>
        <v>6</v>
      </c>
      <c r="BJ115">
        <f t="shared" ca="1" si="245"/>
        <v>2</v>
      </c>
      <c r="BK115">
        <f t="shared" ca="1" si="245"/>
        <v>10</v>
      </c>
      <c r="BL115">
        <f t="shared" ca="1" si="245"/>
        <v>11</v>
      </c>
      <c r="BM115">
        <f t="shared" ca="1" si="245"/>
        <v>11</v>
      </c>
      <c r="BN115">
        <f t="shared" ca="1" si="245"/>
        <v>11</v>
      </c>
      <c r="BO115">
        <f t="shared" ca="1" si="245"/>
        <v>11</v>
      </c>
      <c r="BP115">
        <f t="shared" ca="1" si="245"/>
        <v>7</v>
      </c>
      <c r="BQ115">
        <f t="shared" ref="BQ115:CH115" ca="1" si="246">IFERROR(MIN(RANDBETWEEN(0,BQ110-SUM(BQ113:BQ114)),ROUNDUP(BQ110*2/$C$109,0)),0)</f>
        <v>8</v>
      </c>
      <c r="BR115">
        <f t="shared" ca="1" si="246"/>
        <v>12</v>
      </c>
      <c r="BS115">
        <f t="shared" ca="1" si="246"/>
        <v>12</v>
      </c>
      <c r="BT115">
        <f t="shared" ca="1" si="246"/>
        <v>12</v>
      </c>
      <c r="BU115">
        <f t="shared" ca="1" si="246"/>
        <v>12</v>
      </c>
      <c r="BV115">
        <f t="shared" ca="1" si="246"/>
        <v>12</v>
      </c>
      <c r="BW115">
        <f t="shared" ca="1" si="246"/>
        <v>1</v>
      </c>
      <c r="BX115">
        <f t="shared" ca="1" si="246"/>
        <v>7</v>
      </c>
      <c r="BY115">
        <f t="shared" ca="1" si="246"/>
        <v>13</v>
      </c>
      <c r="BZ115">
        <f t="shared" ca="1" si="246"/>
        <v>13</v>
      </c>
      <c r="CA115">
        <f t="shared" ca="1" si="246"/>
        <v>13</v>
      </c>
      <c r="CB115">
        <f t="shared" ca="1" si="246"/>
        <v>13</v>
      </c>
      <c r="CC115">
        <f t="shared" ca="1" si="246"/>
        <v>13</v>
      </c>
      <c r="CD115">
        <f t="shared" ca="1" si="246"/>
        <v>12</v>
      </c>
      <c r="CE115">
        <f t="shared" ca="1" si="246"/>
        <v>14</v>
      </c>
      <c r="CF115">
        <f t="shared" ca="1" si="246"/>
        <v>14</v>
      </c>
      <c r="CG115">
        <f t="shared" ca="1" si="246"/>
        <v>9</v>
      </c>
      <c r="CH115">
        <f t="shared" ca="1" si="246"/>
        <v>14</v>
      </c>
    </row>
    <row r="116" spans="1:86" x14ac:dyDescent="0.25">
      <c r="A116" s="3">
        <f t="shared" ca="1" si="239"/>
        <v>4</v>
      </c>
      <c r="B116" s="4">
        <f t="shared" ca="1" si="240"/>
        <v>61062</v>
      </c>
      <c r="C116" s="5">
        <v>5</v>
      </c>
      <c r="D116">
        <f ca="1">IFERROR(MIN(RANDBETWEEN(0,D110-SUM(D113:D115)),ROUNDUP(D110*2/$C$109,0)),0)</f>
        <v>0</v>
      </c>
      <c r="E116">
        <f t="shared" ref="E116:BP116" ca="1" si="247">IFERROR(MIN(RANDBETWEEN(0,E110-SUM(E113:E115)),ROUNDUP(E110*2/$C$109,0)),0)</f>
        <v>1</v>
      </c>
      <c r="F116">
        <f t="shared" ca="1" si="247"/>
        <v>0</v>
      </c>
      <c r="G116">
        <f t="shared" ca="1" si="247"/>
        <v>1</v>
      </c>
      <c r="H116">
        <f t="shared" ca="1" si="247"/>
        <v>1</v>
      </c>
      <c r="I116">
        <f t="shared" ca="1" si="247"/>
        <v>1</v>
      </c>
      <c r="J116">
        <f t="shared" ca="1" si="247"/>
        <v>2</v>
      </c>
      <c r="K116">
        <f t="shared" ca="1" si="247"/>
        <v>2</v>
      </c>
      <c r="L116">
        <f t="shared" ca="1" si="247"/>
        <v>1</v>
      </c>
      <c r="M116">
        <f t="shared" ca="1" si="247"/>
        <v>2</v>
      </c>
      <c r="N116">
        <f t="shared" ca="1" si="247"/>
        <v>0</v>
      </c>
      <c r="O116">
        <f t="shared" ca="1" si="247"/>
        <v>1</v>
      </c>
      <c r="P116">
        <f t="shared" ca="1" si="247"/>
        <v>3</v>
      </c>
      <c r="Q116">
        <f t="shared" ca="1" si="247"/>
        <v>1</v>
      </c>
      <c r="R116">
        <f t="shared" ca="1" si="247"/>
        <v>1</v>
      </c>
      <c r="S116">
        <f t="shared" ca="1" si="247"/>
        <v>3</v>
      </c>
      <c r="T116">
        <f t="shared" ca="1" si="247"/>
        <v>3</v>
      </c>
      <c r="U116">
        <f t="shared" ca="1" si="247"/>
        <v>3</v>
      </c>
      <c r="V116">
        <f t="shared" ca="1" si="247"/>
        <v>4</v>
      </c>
      <c r="W116">
        <f t="shared" ca="1" si="247"/>
        <v>2</v>
      </c>
      <c r="X116">
        <f t="shared" ca="1" si="247"/>
        <v>4</v>
      </c>
      <c r="Y116">
        <f t="shared" ca="1" si="247"/>
        <v>4</v>
      </c>
      <c r="Z116">
        <f t="shared" ca="1" si="247"/>
        <v>4</v>
      </c>
      <c r="AA116">
        <f t="shared" ca="1" si="247"/>
        <v>0</v>
      </c>
      <c r="AB116">
        <f t="shared" ca="1" si="247"/>
        <v>4</v>
      </c>
      <c r="AC116">
        <f t="shared" ca="1" si="247"/>
        <v>5</v>
      </c>
      <c r="AD116">
        <f t="shared" ca="1" si="247"/>
        <v>5</v>
      </c>
      <c r="AE116">
        <f t="shared" ca="1" si="247"/>
        <v>5</v>
      </c>
      <c r="AF116">
        <f t="shared" ca="1" si="247"/>
        <v>3</v>
      </c>
      <c r="AG116">
        <f t="shared" ca="1" si="247"/>
        <v>5</v>
      </c>
      <c r="AH116">
        <f t="shared" ca="1" si="247"/>
        <v>3</v>
      </c>
      <c r="AI116">
        <f t="shared" ca="1" si="247"/>
        <v>3</v>
      </c>
      <c r="AJ116">
        <f t="shared" ca="1" si="247"/>
        <v>6</v>
      </c>
      <c r="AK116">
        <f t="shared" ca="1" si="247"/>
        <v>3</v>
      </c>
      <c r="AL116">
        <f t="shared" ca="1" si="247"/>
        <v>4</v>
      </c>
      <c r="AM116">
        <f t="shared" ca="1" si="247"/>
        <v>6</v>
      </c>
      <c r="AN116">
        <f t="shared" ca="1" si="247"/>
        <v>7</v>
      </c>
      <c r="AO116">
        <f t="shared" ca="1" si="247"/>
        <v>7</v>
      </c>
      <c r="AP116">
        <f t="shared" ca="1" si="247"/>
        <v>7</v>
      </c>
      <c r="AQ116">
        <f t="shared" ca="1" si="247"/>
        <v>1</v>
      </c>
      <c r="AR116">
        <f t="shared" ca="1" si="247"/>
        <v>5</v>
      </c>
      <c r="AS116">
        <f t="shared" ca="1" si="247"/>
        <v>7</v>
      </c>
      <c r="AT116">
        <f t="shared" ca="1" si="247"/>
        <v>8</v>
      </c>
      <c r="AU116">
        <f t="shared" ca="1" si="247"/>
        <v>5</v>
      </c>
      <c r="AV116">
        <f t="shared" ca="1" si="247"/>
        <v>2</v>
      </c>
      <c r="AW116">
        <f t="shared" ca="1" si="247"/>
        <v>8</v>
      </c>
      <c r="AX116">
        <f t="shared" ca="1" si="247"/>
        <v>8</v>
      </c>
      <c r="AY116">
        <f t="shared" ca="1" si="247"/>
        <v>8</v>
      </c>
      <c r="AZ116">
        <f t="shared" ca="1" si="247"/>
        <v>9</v>
      </c>
      <c r="BA116">
        <f t="shared" ca="1" si="247"/>
        <v>9</v>
      </c>
      <c r="BB116">
        <f t="shared" ca="1" si="247"/>
        <v>7</v>
      </c>
      <c r="BC116">
        <f t="shared" ca="1" si="247"/>
        <v>0</v>
      </c>
      <c r="BD116">
        <f t="shared" ca="1" si="247"/>
        <v>2</v>
      </c>
      <c r="BE116">
        <f t="shared" ca="1" si="247"/>
        <v>9</v>
      </c>
      <c r="BF116">
        <f t="shared" ca="1" si="247"/>
        <v>10</v>
      </c>
      <c r="BG116">
        <f t="shared" ca="1" si="247"/>
        <v>10</v>
      </c>
      <c r="BH116">
        <f t="shared" ca="1" si="247"/>
        <v>10</v>
      </c>
      <c r="BI116">
        <f t="shared" ca="1" si="247"/>
        <v>10</v>
      </c>
      <c r="BJ116">
        <f t="shared" ca="1" si="247"/>
        <v>5</v>
      </c>
      <c r="BK116">
        <f t="shared" ca="1" si="247"/>
        <v>2</v>
      </c>
      <c r="BL116">
        <f t="shared" ca="1" si="247"/>
        <v>11</v>
      </c>
      <c r="BM116">
        <f t="shared" ca="1" si="247"/>
        <v>11</v>
      </c>
      <c r="BN116">
        <f t="shared" ca="1" si="247"/>
        <v>11</v>
      </c>
      <c r="BO116">
        <f t="shared" ca="1" si="247"/>
        <v>11</v>
      </c>
      <c r="BP116">
        <f t="shared" ca="1" si="247"/>
        <v>5</v>
      </c>
      <c r="BQ116">
        <f t="shared" ref="BQ116:CH116" ca="1" si="248">IFERROR(MIN(RANDBETWEEN(0,BQ110-SUM(BQ113:BQ115)),ROUNDUP(BQ110*2/$C$109,0)),0)</f>
        <v>11</v>
      </c>
      <c r="BR116">
        <f t="shared" ca="1" si="248"/>
        <v>9</v>
      </c>
      <c r="BS116">
        <f t="shared" ca="1" si="248"/>
        <v>12</v>
      </c>
      <c r="BT116">
        <f t="shared" ca="1" si="248"/>
        <v>12</v>
      </c>
      <c r="BU116">
        <f t="shared" ca="1" si="248"/>
        <v>12</v>
      </c>
      <c r="BV116">
        <f t="shared" ca="1" si="248"/>
        <v>6</v>
      </c>
      <c r="BW116">
        <f t="shared" ca="1" si="248"/>
        <v>12</v>
      </c>
      <c r="BX116">
        <f t="shared" ca="1" si="248"/>
        <v>13</v>
      </c>
      <c r="BY116">
        <f t="shared" ca="1" si="248"/>
        <v>13</v>
      </c>
      <c r="BZ116">
        <f t="shared" ca="1" si="248"/>
        <v>7</v>
      </c>
      <c r="CA116">
        <f t="shared" ca="1" si="248"/>
        <v>13</v>
      </c>
      <c r="CB116">
        <f t="shared" ca="1" si="248"/>
        <v>4</v>
      </c>
      <c r="CC116">
        <f t="shared" ca="1" si="248"/>
        <v>13</v>
      </c>
      <c r="CD116">
        <f t="shared" ca="1" si="248"/>
        <v>14</v>
      </c>
      <c r="CE116">
        <f t="shared" ca="1" si="248"/>
        <v>14</v>
      </c>
      <c r="CF116">
        <f t="shared" ca="1" si="248"/>
        <v>5</v>
      </c>
      <c r="CG116">
        <f t="shared" ca="1" si="248"/>
        <v>14</v>
      </c>
      <c r="CH116">
        <f t="shared" ca="1" si="248"/>
        <v>14</v>
      </c>
    </row>
    <row r="117" spans="1:86" x14ac:dyDescent="0.25">
      <c r="A117" s="3">
        <f t="shared" ca="1" si="239"/>
        <v>6</v>
      </c>
      <c r="B117" s="4">
        <f t="shared" ca="1" si="240"/>
        <v>40887</v>
      </c>
      <c r="C117" s="5">
        <v>6</v>
      </c>
      <c r="D117">
        <f ca="1">IFERROR(MIN(RANDBETWEEN(0,D110-SUM(D113:D116)),ROUNDUP(D110*2/$C$109,0)),0)</f>
        <v>0</v>
      </c>
      <c r="E117">
        <f t="shared" ref="E117:BP117" ca="1" si="249">IFERROR(MIN(RANDBETWEEN(0,E110-SUM(E113:E116)),ROUNDUP(E110*2/$C$109,0)),0)</f>
        <v>0</v>
      </c>
      <c r="F117">
        <f t="shared" ca="1" si="249"/>
        <v>0</v>
      </c>
      <c r="G117">
        <f t="shared" ca="1" si="249"/>
        <v>1</v>
      </c>
      <c r="H117">
        <f t="shared" ca="1" si="249"/>
        <v>1</v>
      </c>
      <c r="I117">
        <f t="shared" ca="1" si="249"/>
        <v>0</v>
      </c>
      <c r="J117">
        <f t="shared" ca="1" si="249"/>
        <v>1</v>
      </c>
      <c r="K117">
        <f t="shared" ca="1" si="249"/>
        <v>1</v>
      </c>
      <c r="L117">
        <f t="shared" ca="1" si="249"/>
        <v>1</v>
      </c>
      <c r="M117">
        <f t="shared" ca="1" si="249"/>
        <v>2</v>
      </c>
      <c r="N117">
        <f t="shared" ca="1" si="249"/>
        <v>1</v>
      </c>
      <c r="O117">
        <f t="shared" ca="1" si="249"/>
        <v>2</v>
      </c>
      <c r="P117">
        <f t="shared" ca="1" si="249"/>
        <v>3</v>
      </c>
      <c r="Q117">
        <f t="shared" ca="1" si="249"/>
        <v>3</v>
      </c>
      <c r="R117">
        <f t="shared" ca="1" si="249"/>
        <v>3</v>
      </c>
      <c r="S117">
        <f t="shared" ca="1" si="249"/>
        <v>3</v>
      </c>
      <c r="T117">
        <f t="shared" ca="1" si="249"/>
        <v>2</v>
      </c>
      <c r="U117">
        <f t="shared" ca="1" si="249"/>
        <v>1</v>
      </c>
      <c r="V117">
        <f t="shared" ca="1" si="249"/>
        <v>3</v>
      </c>
      <c r="W117">
        <f t="shared" ca="1" si="249"/>
        <v>4</v>
      </c>
      <c r="X117">
        <f t="shared" ca="1" si="249"/>
        <v>3</v>
      </c>
      <c r="Y117">
        <f t="shared" ca="1" si="249"/>
        <v>4</v>
      </c>
      <c r="Z117">
        <f t="shared" ca="1" si="249"/>
        <v>0</v>
      </c>
      <c r="AA117">
        <f t="shared" ca="1" si="249"/>
        <v>4</v>
      </c>
      <c r="AB117">
        <f t="shared" ca="1" si="249"/>
        <v>1</v>
      </c>
      <c r="AC117">
        <f t="shared" ca="1" si="249"/>
        <v>5</v>
      </c>
      <c r="AD117">
        <f t="shared" ca="1" si="249"/>
        <v>5</v>
      </c>
      <c r="AE117">
        <f t="shared" ca="1" si="249"/>
        <v>0</v>
      </c>
      <c r="AF117">
        <f t="shared" ca="1" si="249"/>
        <v>5</v>
      </c>
      <c r="AG117">
        <f t="shared" ca="1" si="249"/>
        <v>3</v>
      </c>
      <c r="AH117">
        <f t="shared" ca="1" si="249"/>
        <v>6</v>
      </c>
      <c r="AI117">
        <f t="shared" ca="1" si="249"/>
        <v>6</v>
      </c>
      <c r="AJ117">
        <f t="shared" ca="1" si="249"/>
        <v>6</v>
      </c>
      <c r="AK117">
        <f t="shared" ca="1" si="249"/>
        <v>3</v>
      </c>
      <c r="AL117">
        <f t="shared" ca="1" si="249"/>
        <v>3</v>
      </c>
      <c r="AM117">
        <f t="shared" ca="1" si="249"/>
        <v>6</v>
      </c>
      <c r="AN117">
        <f t="shared" ca="1" si="249"/>
        <v>5</v>
      </c>
      <c r="AO117">
        <f t="shared" ca="1" si="249"/>
        <v>2</v>
      </c>
      <c r="AP117">
        <f t="shared" ca="1" si="249"/>
        <v>7</v>
      </c>
      <c r="AQ117">
        <f t="shared" ca="1" si="249"/>
        <v>7</v>
      </c>
      <c r="AR117">
        <f t="shared" ca="1" si="249"/>
        <v>7</v>
      </c>
      <c r="AS117">
        <f t="shared" ca="1" si="249"/>
        <v>7</v>
      </c>
      <c r="AT117">
        <f t="shared" ca="1" si="249"/>
        <v>1</v>
      </c>
      <c r="AU117">
        <f t="shared" ca="1" si="249"/>
        <v>1</v>
      </c>
      <c r="AV117">
        <f t="shared" ca="1" si="249"/>
        <v>8</v>
      </c>
      <c r="AW117">
        <f t="shared" ca="1" si="249"/>
        <v>8</v>
      </c>
      <c r="AX117">
        <f t="shared" ca="1" si="249"/>
        <v>0</v>
      </c>
      <c r="AY117">
        <f t="shared" ca="1" si="249"/>
        <v>8</v>
      </c>
      <c r="AZ117">
        <f t="shared" ca="1" si="249"/>
        <v>9</v>
      </c>
      <c r="BA117">
        <f t="shared" ca="1" si="249"/>
        <v>9</v>
      </c>
      <c r="BB117">
        <f t="shared" ca="1" si="249"/>
        <v>8</v>
      </c>
      <c r="BC117">
        <f t="shared" ca="1" si="249"/>
        <v>9</v>
      </c>
      <c r="BD117">
        <f t="shared" ca="1" si="249"/>
        <v>9</v>
      </c>
      <c r="BE117">
        <f t="shared" ca="1" si="249"/>
        <v>9</v>
      </c>
      <c r="BF117">
        <f t="shared" ca="1" si="249"/>
        <v>10</v>
      </c>
      <c r="BG117">
        <f t="shared" ca="1" si="249"/>
        <v>10</v>
      </c>
      <c r="BH117">
        <f t="shared" ca="1" si="249"/>
        <v>10</v>
      </c>
      <c r="BI117">
        <f t="shared" ca="1" si="249"/>
        <v>10</v>
      </c>
      <c r="BJ117">
        <f t="shared" ca="1" si="249"/>
        <v>0</v>
      </c>
      <c r="BK117">
        <f t="shared" ca="1" si="249"/>
        <v>10</v>
      </c>
      <c r="BL117">
        <f t="shared" ca="1" si="249"/>
        <v>3</v>
      </c>
      <c r="BM117">
        <f t="shared" ca="1" si="249"/>
        <v>11</v>
      </c>
      <c r="BN117">
        <f t="shared" ca="1" si="249"/>
        <v>3</v>
      </c>
      <c r="BO117">
        <f t="shared" ca="1" si="249"/>
        <v>4</v>
      </c>
      <c r="BP117">
        <f t="shared" ca="1" si="249"/>
        <v>11</v>
      </c>
      <c r="BQ117">
        <f t="shared" ref="BQ117:CH117" ca="1" si="250">IFERROR(MIN(RANDBETWEEN(0,BQ110-SUM(BQ113:BQ116)),ROUNDUP(BQ110*2/$C$109,0)),0)</f>
        <v>11</v>
      </c>
      <c r="BR117">
        <f t="shared" ca="1" si="250"/>
        <v>5</v>
      </c>
      <c r="BS117">
        <f t="shared" ca="1" si="250"/>
        <v>8</v>
      </c>
      <c r="BT117">
        <f t="shared" ca="1" si="250"/>
        <v>12</v>
      </c>
      <c r="BU117">
        <f t="shared" ca="1" si="250"/>
        <v>12</v>
      </c>
      <c r="BV117">
        <f t="shared" ca="1" si="250"/>
        <v>10</v>
      </c>
      <c r="BW117">
        <f t="shared" ca="1" si="250"/>
        <v>12</v>
      </c>
      <c r="BX117">
        <f t="shared" ca="1" si="250"/>
        <v>0</v>
      </c>
      <c r="BY117">
        <f t="shared" ca="1" si="250"/>
        <v>10</v>
      </c>
      <c r="BZ117">
        <f t="shared" ca="1" si="250"/>
        <v>13</v>
      </c>
      <c r="CA117">
        <f t="shared" ca="1" si="250"/>
        <v>13</v>
      </c>
      <c r="CB117">
        <f t="shared" ca="1" si="250"/>
        <v>13</v>
      </c>
      <c r="CC117">
        <f t="shared" ca="1" si="250"/>
        <v>7</v>
      </c>
      <c r="CD117">
        <f t="shared" ca="1" si="250"/>
        <v>14</v>
      </c>
      <c r="CE117">
        <f t="shared" ca="1" si="250"/>
        <v>14</v>
      </c>
      <c r="CF117">
        <f t="shared" ca="1" si="250"/>
        <v>3</v>
      </c>
      <c r="CG117">
        <f t="shared" ca="1" si="250"/>
        <v>14</v>
      </c>
      <c r="CH117">
        <f t="shared" ca="1" si="250"/>
        <v>0</v>
      </c>
    </row>
    <row r="118" spans="1:86" x14ac:dyDescent="0.25">
      <c r="A118" s="3">
        <f t="shared" ca="1" si="239"/>
        <v>10</v>
      </c>
      <c r="B118" s="4">
        <f t="shared" ca="1" si="240"/>
        <v>62241</v>
      </c>
      <c r="C118" s="5">
        <v>7</v>
      </c>
      <c r="D118">
        <f ca="1">IFERROR(MIN(RANDBETWEEN(0,D110-SUM(D113:D117)),ROUNDUP(D110*2/$C$109,0)),0)</f>
        <v>0</v>
      </c>
      <c r="E118">
        <f t="shared" ref="E118:BP118" ca="1" si="251">IFERROR(MIN(RANDBETWEEN(0,E110-SUM(E113:E117)),ROUNDUP(E110*2/$C$109,0)),0)</f>
        <v>0</v>
      </c>
      <c r="F118">
        <f t="shared" ca="1" si="251"/>
        <v>0</v>
      </c>
      <c r="G118">
        <f t="shared" ca="1" si="251"/>
        <v>0</v>
      </c>
      <c r="H118">
        <f t="shared" ca="1" si="251"/>
        <v>1</v>
      </c>
      <c r="I118">
        <f t="shared" ca="1" si="251"/>
        <v>1</v>
      </c>
      <c r="J118">
        <f t="shared" ca="1" si="251"/>
        <v>0</v>
      </c>
      <c r="K118">
        <f t="shared" ca="1" si="251"/>
        <v>0</v>
      </c>
      <c r="L118">
        <f t="shared" ca="1" si="251"/>
        <v>1</v>
      </c>
      <c r="M118">
        <f t="shared" ca="1" si="251"/>
        <v>2</v>
      </c>
      <c r="N118">
        <f t="shared" ca="1" si="251"/>
        <v>2</v>
      </c>
      <c r="O118">
        <f t="shared" ca="1" si="251"/>
        <v>1</v>
      </c>
      <c r="P118">
        <f t="shared" ca="1" si="251"/>
        <v>0</v>
      </c>
      <c r="Q118">
        <f t="shared" ca="1" si="251"/>
        <v>0</v>
      </c>
      <c r="R118">
        <f t="shared" ca="1" si="251"/>
        <v>3</v>
      </c>
      <c r="S118">
        <f t="shared" ca="1" si="251"/>
        <v>0</v>
      </c>
      <c r="T118">
        <f t="shared" ca="1" si="251"/>
        <v>3</v>
      </c>
      <c r="U118">
        <f t="shared" ca="1" si="251"/>
        <v>2</v>
      </c>
      <c r="V118">
        <f t="shared" ca="1" si="251"/>
        <v>0</v>
      </c>
      <c r="W118">
        <f t="shared" ca="1" si="251"/>
        <v>1</v>
      </c>
      <c r="X118">
        <f t="shared" ca="1" si="251"/>
        <v>1</v>
      </c>
      <c r="Y118">
        <f t="shared" ca="1" si="251"/>
        <v>3</v>
      </c>
      <c r="Z118">
        <f t="shared" ca="1" si="251"/>
        <v>4</v>
      </c>
      <c r="AA118">
        <f t="shared" ca="1" si="251"/>
        <v>4</v>
      </c>
      <c r="AB118">
        <f t="shared" ca="1" si="251"/>
        <v>5</v>
      </c>
      <c r="AC118">
        <f t="shared" ca="1" si="251"/>
        <v>2</v>
      </c>
      <c r="AD118">
        <f t="shared" ca="1" si="251"/>
        <v>0</v>
      </c>
      <c r="AE118">
        <f t="shared" ca="1" si="251"/>
        <v>5</v>
      </c>
      <c r="AF118">
        <f t="shared" ca="1" si="251"/>
        <v>0</v>
      </c>
      <c r="AG118">
        <f t="shared" ca="1" si="251"/>
        <v>5</v>
      </c>
      <c r="AH118">
        <f t="shared" ca="1" si="251"/>
        <v>3</v>
      </c>
      <c r="AI118">
        <f t="shared" ca="1" si="251"/>
        <v>3</v>
      </c>
      <c r="AJ118">
        <f t="shared" ca="1" si="251"/>
        <v>1</v>
      </c>
      <c r="AK118">
        <f t="shared" ca="1" si="251"/>
        <v>3</v>
      </c>
      <c r="AL118">
        <f t="shared" ca="1" si="251"/>
        <v>1</v>
      </c>
      <c r="AM118">
        <f t="shared" ca="1" si="251"/>
        <v>2</v>
      </c>
      <c r="AN118">
        <f t="shared" ca="1" si="251"/>
        <v>0</v>
      </c>
      <c r="AO118">
        <f t="shared" ca="1" si="251"/>
        <v>5</v>
      </c>
      <c r="AP118">
        <f t="shared" ca="1" si="251"/>
        <v>7</v>
      </c>
      <c r="AQ118">
        <f t="shared" ca="1" si="251"/>
        <v>1</v>
      </c>
      <c r="AR118">
        <f t="shared" ca="1" si="251"/>
        <v>5</v>
      </c>
      <c r="AS118">
        <f t="shared" ca="1" si="251"/>
        <v>7</v>
      </c>
      <c r="AT118">
        <f t="shared" ca="1" si="251"/>
        <v>6</v>
      </c>
      <c r="AU118">
        <f t="shared" ca="1" si="251"/>
        <v>8</v>
      </c>
      <c r="AV118">
        <f t="shared" ca="1" si="251"/>
        <v>8</v>
      </c>
      <c r="AW118">
        <f t="shared" ca="1" si="251"/>
        <v>4</v>
      </c>
      <c r="AX118">
        <f t="shared" ca="1" si="251"/>
        <v>5</v>
      </c>
      <c r="AY118">
        <f t="shared" ca="1" si="251"/>
        <v>0</v>
      </c>
      <c r="AZ118">
        <f t="shared" ca="1" si="251"/>
        <v>3</v>
      </c>
      <c r="BA118">
        <f t="shared" ca="1" si="251"/>
        <v>7</v>
      </c>
      <c r="BB118">
        <f t="shared" ca="1" si="251"/>
        <v>9</v>
      </c>
      <c r="BC118">
        <f t="shared" ca="1" si="251"/>
        <v>9</v>
      </c>
      <c r="BD118">
        <f t="shared" ca="1" si="251"/>
        <v>9</v>
      </c>
      <c r="BE118">
        <f t="shared" ca="1" si="251"/>
        <v>8</v>
      </c>
      <c r="BF118">
        <f t="shared" ca="1" si="251"/>
        <v>10</v>
      </c>
      <c r="BG118">
        <f t="shared" ca="1" si="251"/>
        <v>10</v>
      </c>
      <c r="BH118">
        <f t="shared" ca="1" si="251"/>
        <v>0</v>
      </c>
      <c r="BI118">
        <f t="shared" ca="1" si="251"/>
        <v>10</v>
      </c>
      <c r="BJ118">
        <f t="shared" ca="1" si="251"/>
        <v>10</v>
      </c>
      <c r="BK118">
        <f t="shared" ca="1" si="251"/>
        <v>10</v>
      </c>
      <c r="BL118">
        <f t="shared" ca="1" si="251"/>
        <v>11</v>
      </c>
      <c r="BM118">
        <f t="shared" ca="1" si="251"/>
        <v>7</v>
      </c>
      <c r="BN118">
        <f t="shared" ca="1" si="251"/>
        <v>9</v>
      </c>
      <c r="BO118">
        <f t="shared" ca="1" si="251"/>
        <v>4</v>
      </c>
      <c r="BP118">
        <f t="shared" ca="1" si="251"/>
        <v>1</v>
      </c>
      <c r="BQ118">
        <f t="shared" ref="BQ118:CH118" ca="1" si="252">IFERROR(MIN(RANDBETWEEN(0,BQ110-SUM(BQ113:BQ117)),ROUNDUP(BQ110*2/$C$109,0)),0)</f>
        <v>1</v>
      </c>
      <c r="BR118">
        <f t="shared" ca="1" si="252"/>
        <v>12</v>
      </c>
      <c r="BS118">
        <f t="shared" ca="1" si="252"/>
        <v>7</v>
      </c>
      <c r="BT118">
        <f t="shared" ca="1" si="252"/>
        <v>8</v>
      </c>
      <c r="BU118">
        <f t="shared" ca="1" si="252"/>
        <v>6</v>
      </c>
      <c r="BV118">
        <f t="shared" ca="1" si="252"/>
        <v>12</v>
      </c>
      <c r="BW118">
        <f t="shared" ca="1" si="252"/>
        <v>5</v>
      </c>
      <c r="BX118">
        <f t="shared" ca="1" si="252"/>
        <v>13</v>
      </c>
      <c r="BY118">
        <f t="shared" ca="1" si="252"/>
        <v>13</v>
      </c>
      <c r="BZ118">
        <f t="shared" ca="1" si="252"/>
        <v>9</v>
      </c>
      <c r="CA118">
        <f t="shared" ca="1" si="252"/>
        <v>8</v>
      </c>
      <c r="CB118">
        <f t="shared" ca="1" si="252"/>
        <v>3</v>
      </c>
      <c r="CC118">
        <f t="shared" ca="1" si="252"/>
        <v>13</v>
      </c>
      <c r="CD118">
        <f t="shared" ca="1" si="252"/>
        <v>7</v>
      </c>
      <c r="CE118">
        <f t="shared" ca="1" si="252"/>
        <v>5</v>
      </c>
      <c r="CF118">
        <f t="shared" ca="1" si="252"/>
        <v>14</v>
      </c>
      <c r="CG118">
        <f t="shared" ca="1" si="252"/>
        <v>14</v>
      </c>
      <c r="CH118">
        <f t="shared" ca="1" si="252"/>
        <v>14</v>
      </c>
    </row>
    <row r="119" spans="1:86" x14ac:dyDescent="0.25">
      <c r="A119" s="3">
        <f t="shared" ca="1" si="239"/>
        <v>8</v>
      </c>
      <c r="B119" s="4">
        <f t="shared" ca="1" si="240"/>
        <v>54576</v>
      </c>
      <c r="C119" s="5">
        <v>8</v>
      </c>
      <c r="D119">
        <f ca="1">IFERROR(MIN(RANDBETWEEN(0,D110-SUM(D113:D118)),ROUNDUP(D110*2/$C$109,0)),0)</f>
        <v>0</v>
      </c>
      <c r="E119">
        <f t="shared" ref="E119:BP119" ca="1" si="253">IFERROR(MIN(RANDBETWEEN(0,E110-SUM(E113:E118)),ROUNDUP(E110*2/$C$109,0)),0)</f>
        <v>0</v>
      </c>
      <c r="F119">
        <f t="shared" ca="1" si="253"/>
        <v>0</v>
      </c>
      <c r="G119">
        <f t="shared" ca="1" si="253"/>
        <v>0</v>
      </c>
      <c r="H119">
        <f t="shared" ca="1" si="253"/>
        <v>0</v>
      </c>
      <c r="I119">
        <f t="shared" ca="1" si="253"/>
        <v>1</v>
      </c>
      <c r="J119">
        <f t="shared" ca="1" si="253"/>
        <v>0</v>
      </c>
      <c r="K119">
        <f t="shared" ca="1" si="253"/>
        <v>0</v>
      </c>
      <c r="L119">
        <f t="shared" ca="1" si="253"/>
        <v>0</v>
      </c>
      <c r="M119">
        <f t="shared" ca="1" si="253"/>
        <v>0</v>
      </c>
      <c r="N119">
        <f t="shared" ca="1" si="253"/>
        <v>2</v>
      </c>
      <c r="O119">
        <f t="shared" ca="1" si="253"/>
        <v>1</v>
      </c>
      <c r="P119">
        <f t="shared" ca="1" si="253"/>
        <v>0</v>
      </c>
      <c r="Q119">
        <f t="shared" ca="1" si="253"/>
        <v>0</v>
      </c>
      <c r="R119">
        <f t="shared" ca="1" si="253"/>
        <v>1</v>
      </c>
      <c r="S119">
        <f t="shared" ca="1" si="253"/>
        <v>0</v>
      </c>
      <c r="T119">
        <f t="shared" ca="1" si="253"/>
        <v>0</v>
      </c>
      <c r="U119">
        <f t="shared" ca="1" si="253"/>
        <v>3</v>
      </c>
      <c r="V119">
        <f t="shared" ca="1" si="253"/>
        <v>0</v>
      </c>
      <c r="W119">
        <f t="shared" ca="1" si="253"/>
        <v>4</v>
      </c>
      <c r="X119">
        <f t="shared" ca="1" si="253"/>
        <v>1</v>
      </c>
      <c r="Y119">
        <f t="shared" ca="1" si="253"/>
        <v>2</v>
      </c>
      <c r="Z119">
        <f t="shared" ca="1" si="253"/>
        <v>0</v>
      </c>
      <c r="AA119">
        <f t="shared" ca="1" si="253"/>
        <v>0</v>
      </c>
      <c r="AB119">
        <f t="shared" ca="1" si="253"/>
        <v>0</v>
      </c>
      <c r="AC119">
        <f t="shared" ca="1" si="253"/>
        <v>4</v>
      </c>
      <c r="AD119">
        <f t="shared" ca="1" si="253"/>
        <v>1</v>
      </c>
      <c r="AE119">
        <f t="shared" ca="1" si="253"/>
        <v>2</v>
      </c>
      <c r="AF119">
        <f t="shared" ca="1" si="253"/>
        <v>5</v>
      </c>
      <c r="AG119">
        <f t="shared" ca="1" si="253"/>
        <v>0</v>
      </c>
      <c r="AH119">
        <f t="shared" ca="1" si="253"/>
        <v>0</v>
      </c>
      <c r="AI119">
        <f t="shared" ca="1" si="253"/>
        <v>0</v>
      </c>
      <c r="AJ119">
        <f t="shared" ca="1" si="253"/>
        <v>2</v>
      </c>
      <c r="AK119">
        <f t="shared" ca="1" si="253"/>
        <v>6</v>
      </c>
      <c r="AL119">
        <f t="shared" ca="1" si="253"/>
        <v>3</v>
      </c>
      <c r="AM119">
        <f t="shared" ca="1" si="253"/>
        <v>3</v>
      </c>
      <c r="AN119">
        <f t="shared" ca="1" si="253"/>
        <v>7</v>
      </c>
      <c r="AO119">
        <f t="shared" ca="1" si="253"/>
        <v>0</v>
      </c>
      <c r="AP119">
        <f t="shared" ca="1" si="253"/>
        <v>3</v>
      </c>
      <c r="AQ119">
        <f t="shared" ca="1" si="253"/>
        <v>1</v>
      </c>
      <c r="AR119">
        <f t="shared" ca="1" si="253"/>
        <v>2</v>
      </c>
      <c r="AS119">
        <f t="shared" ca="1" si="253"/>
        <v>2</v>
      </c>
      <c r="AT119">
        <f t="shared" ca="1" si="253"/>
        <v>4</v>
      </c>
      <c r="AU119">
        <f t="shared" ca="1" si="253"/>
        <v>4</v>
      </c>
      <c r="AV119">
        <f t="shared" ca="1" si="253"/>
        <v>3</v>
      </c>
      <c r="AW119">
        <f t="shared" ca="1" si="253"/>
        <v>0</v>
      </c>
      <c r="AX119">
        <f t="shared" ca="1" si="253"/>
        <v>8</v>
      </c>
      <c r="AY119">
        <f t="shared" ca="1" si="253"/>
        <v>3</v>
      </c>
      <c r="AZ119">
        <f t="shared" ca="1" si="253"/>
        <v>1</v>
      </c>
      <c r="BA119">
        <f t="shared" ca="1" si="253"/>
        <v>3</v>
      </c>
      <c r="BB119">
        <f t="shared" ca="1" si="253"/>
        <v>0</v>
      </c>
      <c r="BC119">
        <f t="shared" ca="1" si="253"/>
        <v>4</v>
      </c>
      <c r="BD119">
        <f t="shared" ca="1" si="253"/>
        <v>1</v>
      </c>
      <c r="BE119">
        <f t="shared" ca="1" si="253"/>
        <v>4</v>
      </c>
      <c r="BF119">
        <f t="shared" ca="1" si="253"/>
        <v>0</v>
      </c>
      <c r="BG119">
        <f t="shared" ca="1" si="253"/>
        <v>9</v>
      </c>
      <c r="BH119">
        <f t="shared" ca="1" si="253"/>
        <v>5</v>
      </c>
      <c r="BI119">
        <f t="shared" ca="1" si="253"/>
        <v>0</v>
      </c>
      <c r="BJ119">
        <f t="shared" ca="1" si="253"/>
        <v>2</v>
      </c>
      <c r="BK119">
        <f t="shared" ca="1" si="253"/>
        <v>9</v>
      </c>
      <c r="BL119">
        <f t="shared" ca="1" si="253"/>
        <v>2</v>
      </c>
      <c r="BM119">
        <f t="shared" ca="1" si="253"/>
        <v>5</v>
      </c>
      <c r="BN119">
        <f t="shared" ca="1" si="253"/>
        <v>7</v>
      </c>
      <c r="BO119">
        <f t="shared" ca="1" si="253"/>
        <v>2</v>
      </c>
      <c r="BP119">
        <f t="shared" ca="1" si="253"/>
        <v>5</v>
      </c>
      <c r="BQ119">
        <f t="shared" ref="BQ119:CH119" ca="1" si="254">IFERROR(MIN(RANDBETWEEN(0,BQ110-SUM(BQ113:BQ118)),ROUNDUP(BQ110*2/$C$109,0)),0)</f>
        <v>5</v>
      </c>
      <c r="BR119">
        <f t="shared" ca="1" si="254"/>
        <v>3</v>
      </c>
      <c r="BS119">
        <f t="shared" ca="1" si="254"/>
        <v>2</v>
      </c>
      <c r="BT119">
        <f t="shared" ca="1" si="254"/>
        <v>4</v>
      </c>
      <c r="BU119">
        <f t="shared" ca="1" si="254"/>
        <v>1</v>
      </c>
      <c r="BV119">
        <f t="shared" ca="1" si="254"/>
        <v>5</v>
      </c>
      <c r="BW119">
        <f t="shared" ca="1" si="254"/>
        <v>6</v>
      </c>
      <c r="BX119">
        <f t="shared" ca="1" si="254"/>
        <v>13</v>
      </c>
      <c r="BY119">
        <f t="shared" ca="1" si="254"/>
        <v>4</v>
      </c>
      <c r="BZ119">
        <f t="shared" ca="1" si="254"/>
        <v>6</v>
      </c>
      <c r="CA119">
        <f t="shared" ca="1" si="254"/>
        <v>3</v>
      </c>
      <c r="CB119">
        <f t="shared" ca="1" si="254"/>
        <v>5</v>
      </c>
      <c r="CC119">
        <f t="shared" ca="1" si="254"/>
        <v>6</v>
      </c>
      <c r="CD119">
        <f t="shared" ca="1" si="254"/>
        <v>4</v>
      </c>
      <c r="CE119">
        <f t="shared" ca="1" si="254"/>
        <v>5</v>
      </c>
      <c r="CF119">
        <f t="shared" ca="1" si="254"/>
        <v>0</v>
      </c>
      <c r="CG119">
        <f t="shared" ca="1" si="254"/>
        <v>6</v>
      </c>
      <c r="CH119">
        <f t="shared" ca="1" si="254"/>
        <v>4</v>
      </c>
    </row>
    <row r="120" spans="1:86" x14ac:dyDescent="0.25">
      <c r="A120" s="3">
        <f t="shared" ca="1" si="239"/>
        <v>5</v>
      </c>
      <c r="B120" s="4">
        <f t="shared" ca="1" si="240"/>
        <v>2856</v>
      </c>
      <c r="C120" s="5">
        <v>9</v>
      </c>
      <c r="D120">
        <f ca="1">IFERROR(MIN(RANDBETWEEN(0,D110-SUM(D113:D119)),ROUNDUP(D110*2/$C$109,0)),0)</f>
        <v>0</v>
      </c>
      <c r="E120">
        <f t="shared" ref="E120:BP120" ca="1" si="255">IFERROR(MIN(RANDBETWEEN(0,E110-SUM(E113:E119)),ROUNDUP(E110*2/$C$109,0)),0)</f>
        <v>0</v>
      </c>
      <c r="F120">
        <f t="shared" ca="1" si="255"/>
        <v>0</v>
      </c>
      <c r="G120">
        <f t="shared" ca="1" si="255"/>
        <v>0</v>
      </c>
      <c r="H120">
        <f t="shared" ca="1" si="255"/>
        <v>0</v>
      </c>
      <c r="I120">
        <f t="shared" ca="1" si="255"/>
        <v>0</v>
      </c>
      <c r="J120">
        <f t="shared" ca="1" si="255"/>
        <v>0</v>
      </c>
      <c r="K120">
        <f t="shared" ca="1" si="255"/>
        <v>0</v>
      </c>
      <c r="L120">
        <f t="shared" ca="1" si="255"/>
        <v>0</v>
      </c>
      <c r="M120">
        <f t="shared" ca="1" si="255"/>
        <v>0</v>
      </c>
      <c r="N120">
        <f t="shared" ca="1" si="255"/>
        <v>0</v>
      </c>
      <c r="O120">
        <f t="shared" ca="1" si="255"/>
        <v>1</v>
      </c>
      <c r="P120">
        <f t="shared" ca="1" si="255"/>
        <v>0</v>
      </c>
      <c r="Q120">
        <f t="shared" ca="1" si="255"/>
        <v>0</v>
      </c>
      <c r="R120">
        <f t="shared" ca="1" si="255"/>
        <v>0</v>
      </c>
      <c r="S120">
        <f t="shared" ca="1" si="255"/>
        <v>3</v>
      </c>
      <c r="T120">
        <f t="shared" ca="1" si="255"/>
        <v>0</v>
      </c>
      <c r="U120">
        <f t="shared" ca="1" si="255"/>
        <v>0</v>
      </c>
      <c r="V120">
        <f t="shared" ca="1" si="255"/>
        <v>0</v>
      </c>
      <c r="W120">
        <f t="shared" ca="1" si="255"/>
        <v>0</v>
      </c>
      <c r="X120">
        <f t="shared" ca="1" si="255"/>
        <v>0</v>
      </c>
      <c r="Y120">
        <f t="shared" ca="1" si="255"/>
        <v>1</v>
      </c>
      <c r="Z120">
        <f t="shared" ca="1" si="255"/>
        <v>3</v>
      </c>
      <c r="AA120">
        <f t="shared" ca="1" si="255"/>
        <v>2</v>
      </c>
      <c r="AB120">
        <f t="shared" ca="1" si="255"/>
        <v>0</v>
      </c>
      <c r="AC120">
        <f t="shared" ca="1" si="255"/>
        <v>0</v>
      </c>
      <c r="AD120">
        <f t="shared" ca="1" si="255"/>
        <v>0</v>
      </c>
      <c r="AE120">
        <f t="shared" ca="1" si="255"/>
        <v>0</v>
      </c>
      <c r="AF120">
        <f t="shared" ca="1" si="255"/>
        <v>0</v>
      </c>
      <c r="AG120">
        <f t="shared" ca="1" si="255"/>
        <v>3</v>
      </c>
      <c r="AH120">
        <f t="shared" ca="1" si="255"/>
        <v>4</v>
      </c>
      <c r="AI120">
        <f t="shared" ca="1" si="255"/>
        <v>0</v>
      </c>
      <c r="AJ120">
        <f t="shared" ca="1" si="255"/>
        <v>0</v>
      </c>
      <c r="AK120">
        <f t="shared" ca="1" si="255"/>
        <v>1</v>
      </c>
      <c r="AL120">
        <f t="shared" ca="1" si="255"/>
        <v>1</v>
      </c>
      <c r="AM120">
        <f t="shared" ca="1" si="255"/>
        <v>1</v>
      </c>
      <c r="AN120">
        <f t="shared" ca="1" si="255"/>
        <v>3</v>
      </c>
      <c r="AO120">
        <f t="shared" ca="1" si="255"/>
        <v>5</v>
      </c>
      <c r="AP120">
        <f t="shared" ca="1" si="255"/>
        <v>7</v>
      </c>
      <c r="AQ120">
        <f t="shared" ca="1" si="255"/>
        <v>7</v>
      </c>
      <c r="AR120">
        <f t="shared" ca="1" si="255"/>
        <v>0</v>
      </c>
      <c r="AS120">
        <f t="shared" ca="1" si="255"/>
        <v>1</v>
      </c>
      <c r="AT120">
        <f t="shared" ca="1" si="255"/>
        <v>0</v>
      </c>
      <c r="AU120">
        <f t="shared" ca="1" si="255"/>
        <v>3</v>
      </c>
      <c r="AV120">
        <f t="shared" ca="1" si="255"/>
        <v>0</v>
      </c>
      <c r="AW120">
        <f t="shared" ca="1" si="255"/>
        <v>0</v>
      </c>
      <c r="AX120">
        <f t="shared" ca="1" si="255"/>
        <v>0</v>
      </c>
      <c r="AY120">
        <f t="shared" ca="1" si="255"/>
        <v>4</v>
      </c>
      <c r="AZ120">
        <f t="shared" ca="1" si="255"/>
        <v>0</v>
      </c>
      <c r="BA120">
        <f t="shared" ca="1" si="255"/>
        <v>0</v>
      </c>
      <c r="BB120">
        <f t="shared" ca="1" si="255"/>
        <v>0</v>
      </c>
      <c r="BC120">
        <f t="shared" ca="1" si="255"/>
        <v>2</v>
      </c>
      <c r="BD120">
        <f t="shared" ca="1" si="255"/>
        <v>4</v>
      </c>
      <c r="BE120">
        <f t="shared" ca="1" si="255"/>
        <v>8</v>
      </c>
      <c r="BF120">
        <f t="shared" ca="1" si="255"/>
        <v>1</v>
      </c>
      <c r="BG120">
        <f t="shared" ca="1" si="255"/>
        <v>1</v>
      </c>
      <c r="BH120">
        <f t="shared" ca="1" si="255"/>
        <v>0</v>
      </c>
      <c r="BI120">
        <f t="shared" ca="1" si="255"/>
        <v>2</v>
      </c>
      <c r="BJ120">
        <f t="shared" ca="1" si="255"/>
        <v>10</v>
      </c>
      <c r="BK120">
        <f t="shared" ca="1" si="255"/>
        <v>0</v>
      </c>
      <c r="BL120">
        <f t="shared" ca="1" si="255"/>
        <v>5</v>
      </c>
      <c r="BM120">
        <f t="shared" ca="1" si="255"/>
        <v>2</v>
      </c>
      <c r="BN120">
        <f t="shared" ca="1" si="255"/>
        <v>0</v>
      </c>
      <c r="BO120">
        <f t="shared" ca="1" si="255"/>
        <v>3</v>
      </c>
      <c r="BP120">
        <f t="shared" ca="1" si="255"/>
        <v>10</v>
      </c>
      <c r="BQ120">
        <f t="shared" ref="BQ120:CH120" ca="1" si="256">IFERROR(MIN(RANDBETWEEN(0,BQ110-SUM(BQ113:BQ119)),ROUNDUP(BQ110*2/$C$109,0)),0)</f>
        <v>1</v>
      </c>
      <c r="BR120">
        <f t="shared" ca="1" si="256"/>
        <v>1</v>
      </c>
      <c r="BS120">
        <f t="shared" ca="1" si="256"/>
        <v>3</v>
      </c>
      <c r="BT120">
        <f t="shared" ca="1" si="256"/>
        <v>0</v>
      </c>
      <c r="BU120">
        <f t="shared" ca="1" si="256"/>
        <v>2</v>
      </c>
      <c r="BV120">
        <f t="shared" ca="1" si="256"/>
        <v>0</v>
      </c>
      <c r="BW120">
        <f t="shared" ca="1" si="256"/>
        <v>6</v>
      </c>
      <c r="BX120">
        <f t="shared" ca="1" si="256"/>
        <v>1</v>
      </c>
      <c r="BY120">
        <f t="shared" ca="1" si="256"/>
        <v>2</v>
      </c>
      <c r="BZ120">
        <f t="shared" ca="1" si="256"/>
        <v>1</v>
      </c>
      <c r="CA120">
        <f t="shared" ca="1" si="256"/>
        <v>0</v>
      </c>
      <c r="CB120">
        <f t="shared" ca="1" si="256"/>
        <v>2</v>
      </c>
      <c r="CC120">
        <f t="shared" ca="1" si="256"/>
        <v>0</v>
      </c>
      <c r="CD120">
        <f t="shared" ca="1" si="256"/>
        <v>0</v>
      </c>
      <c r="CE120">
        <f t="shared" ca="1" si="256"/>
        <v>2</v>
      </c>
      <c r="CF120">
        <f t="shared" ca="1" si="256"/>
        <v>14</v>
      </c>
      <c r="CG120">
        <f t="shared" ca="1" si="256"/>
        <v>2</v>
      </c>
      <c r="CH120">
        <f t="shared" ca="1" si="256"/>
        <v>12</v>
      </c>
    </row>
    <row r="121" spans="1:86" x14ac:dyDescent="0.25">
      <c r="A121" s="3">
        <f t="shared" ca="1" si="239"/>
        <v>7</v>
      </c>
      <c r="B121" s="4">
        <f t="shared" ca="1" si="240"/>
        <v>50538</v>
      </c>
      <c r="C121" s="5">
        <v>10</v>
      </c>
      <c r="D121">
        <f ca="1">IFERROR(MIN(RANDBETWEEN(0,D110-SUM(D113:D120)),ROUNDUP(D110*2/$C$109,0)),0)</f>
        <v>0</v>
      </c>
      <c r="E121">
        <f t="shared" ref="E121:BP121" ca="1" si="257">IFERROR(MIN(RANDBETWEEN(0,E110-SUM(E113:E120)),ROUNDUP(E110*2/$C$109,0)),0)</f>
        <v>0</v>
      </c>
      <c r="F121">
        <f t="shared" ca="1" si="257"/>
        <v>0</v>
      </c>
      <c r="G121">
        <f t="shared" ca="1" si="257"/>
        <v>0</v>
      </c>
      <c r="H121">
        <f t="shared" ca="1" si="257"/>
        <v>0</v>
      </c>
      <c r="I121">
        <f t="shared" ca="1" si="257"/>
        <v>1</v>
      </c>
      <c r="J121">
        <f t="shared" ca="1" si="257"/>
        <v>0</v>
      </c>
      <c r="K121">
        <f t="shared" ca="1" si="257"/>
        <v>0</v>
      </c>
      <c r="L121">
        <f t="shared" ca="1" si="257"/>
        <v>1</v>
      </c>
      <c r="M121">
        <f t="shared" ca="1" si="257"/>
        <v>0</v>
      </c>
      <c r="N121">
        <f t="shared" ca="1" si="257"/>
        <v>0</v>
      </c>
      <c r="O121">
        <f t="shared" ca="1" si="257"/>
        <v>0</v>
      </c>
      <c r="P121">
        <f t="shared" ca="1" si="257"/>
        <v>0</v>
      </c>
      <c r="Q121">
        <f t="shared" ca="1" si="257"/>
        <v>0</v>
      </c>
      <c r="R121">
        <f t="shared" ca="1" si="257"/>
        <v>0</v>
      </c>
      <c r="S121">
        <f t="shared" ca="1" si="257"/>
        <v>0</v>
      </c>
      <c r="T121">
        <f t="shared" ca="1" si="257"/>
        <v>0</v>
      </c>
      <c r="U121">
        <f t="shared" ca="1" si="257"/>
        <v>0</v>
      </c>
      <c r="V121">
        <f t="shared" ca="1" si="257"/>
        <v>0</v>
      </c>
      <c r="W121">
        <f t="shared" ca="1" si="257"/>
        <v>1</v>
      </c>
      <c r="X121">
        <f t="shared" ca="1" si="257"/>
        <v>0</v>
      </c>
      <c r="Y121">
        <f t="shared" ca="1" si="257"/>
        <v>0</v>
      </c>
      <c r="Z121">
        <f t="shared" ca="1" si="257"/>
        <v>1</v>
      </c>
      <c r="AA121">
        <f t="shared" ca="1" si="257"/>
        <v>3</v>
      </c>
      <c r="AB121">
        <f t="shared" ca="1" si="257"/>
        <v>0</v>
      </c>
      <c r="AC121">
        <f t="shared" ca="1" si="257"/>
        <v>0</v>
      </c>
      <c r="AD121">
        <f t="shared" ca="1" si="257"/>
        <v>0</v>
      </c>
      <c r="AE121">
        <f t="shared" ca="1" si="257"/>
        <v>1</v>
      </c>
      <c r="AF121">
        <f t="shared" ca="1" si="257"/>
        <v>0</v>
      </c>
      <c r="AG121">
        <f t="shared" ca="1" si="257"/>
        <v>0</v>
      </c>
      <c r="AH121">
        <f t="shared" ca="1" si="257"/>
        <v>0</v>
      </c>
      <c r="AI121">
        <f t="shared" ca="1" si="257"/>
        <v>2</v>
      </c>
      <c r="AJ121">
        <f t="shared" ca="1" si="257"/>
        <v>0</v>
      </c>
      <c r="AK121">
        <f t="shared" ca="1" si="257"/>
        <v>0</v>
      </c>
      <c r="AL121">
        <f t="shared" ca="1" si="257"/>
        <v>1</v>
      </c>
      <c r="AM121">
        <f t="shared" ca="1" si="257"/>
        <v>0</v>
      </c>
      <c r="AN121">
        <f t="shared" ca="1" si="257"/>
        <v>1</v>
      </c>
      <c r="AO121">
        <f t="shared" ca="1" si="257"/>
        <v>3</v>
      </c>
      <c r="AP121">
        <f t="shared" ca="1" si="257"/>
        <v>3</v>
      </c>
      <c r="AQ121">
        <f t="shared" ca="1" si="257"/>
        <v>3</v>
      </c>
      <c r="AR121">
        <f t="shared" ca="1" si="257"/>
        <v>1</v>
      </c>
      <c r="AS121">
        <f t="shared" ca="1" si="257"/>
        <v>1</v>
      </c>
      <c r="AT121">
        <f t="shared" ca="1" si="257"/>
        <v>0</v>
      </c>
      <c r="AU121">
        <f t="shared" ca="1" si="257"/>
        <v>0</v>
      </c>
      <c r="AV121">
        <f t="shared" ca="1" si="257"/>
        <v>0</v>
      </c>
      <c r="AW121">
        <f t="shared" ca="1" si="257"/>
        <v>1</v>
      </c>
      <c r="AX121">
        <f t="shared" ca="1" si="257"/>
        <v>2</v>
      </c>
      <c r="AY121">
        <f t="shared" ca="1" si="257"/>
        <v>0</v>
      </c>
      <c r="AZ121">
        <f t="shared" ca="1" si="257"/>
        <v>0</v>
      </c>
      <c r="BA121">
        <f t="shared" ca="1" si="257"/>
        <v>0</v>
      </c>
      <c r="BB121">
        <f t="shared" ca="1" si="257"/>
        <v>0</v>
      </c>
      <c r="BC121">
        <f t="shared" ca="1" si="257"/>
        <v>2</v>
      </c>
      <c r="BD121">
        <f t="shared" ca="1" si="257"/>
        <v>1</v>
      </c>
      <c r="BE121">
        <f t="shared" ca="1" si="257"/>
        <v>0</v>
      </c>
      <c r="BF121">
        <f t="shared" ca="1" si="257"/>
        <v>0</v>
      </c>
      <c r="BG121">
        <f t="shared" ca="1" si="257"/>
        <v>0</v>
      </c>
      <c r="BH121">
        <f t="shared" ca="1" si="257"/>
        <v>0</v>
      </c>
      <c r="BI121">
        <f t="shared" ca="1" si="257"/>
        <v>2</v>
      </c>
      <c r="BJ121">
        <f t="shared" ca="1" si="257"/>
        <v>5</v>
      </c>
      <c r="BK121">
        <f t="shared" ca="1" si="257"/>
        <v>0</v>
      </c>
      <c r="BL121">
        <f t="shared" ca="1" si="257"/>
        <v>1</v>
      </c>
      <c r="BM121">
        <f t="shared" ca="1" si="257"/>
        <v>0</v>
      </c>
      <c r="BN121">
        <f t="shared" ca="1" si="257"/>
        <v>0</v>
      </c>
      <c r="BO121">
        <f t="shared" ca="1" si="257"/>
        <v>1</v>
      </c>
      <c r="BP121">
        <f t="shared" ca="1" si="257"/>
        <v>3</v>
      </c>
      <c r="BQ121">
        <f t="shared" ref="BQ121:CH121" ca="1" si="258">IFERROR(MIN(RANDBETWEEN(0,BQ110-SUM(BQ113:BQ120)),ROUNDUP(BQ110*2/$C$109,0)),0)</f>
        <v>8</v>
      </c>
      <c r="BR121">
        <f t="shared" ca="1" si="258"/>
        <v>0</v>
      </c>
      <c r="BS121">
        <f t="shared" ca="1" si="258"/>
        <v>0</v>
      </c>
      <c r="BT121">
        <f t="shared" ca="1" si="258"/>
        <v>0</v>
      </c>
      <c r="BU121">
        <f t="shared" ca="1" si="258"/>
        <v>0</v>
      </c>
      <c r="BV121">
        <f t="shared" ca="1" si="258"/>
        <v>0</v>
      </c>
      <c r="BW121">
        <f t="shared" ca="1" si="258"/>
        <v>3</v>
      </c>
      <c r="BX121">
        <f t="shared" ca="1" si="258"/>
        <v>2</v>
      </c>
      <c r="BY121">
        <f t="shared" ca="1" si="258"/>
        <v>0</v>
      </c>
      <c r="BZ121">
        <f t="shared" ca="1" si="258"/>
        <v>1</v>
      </c>
      <c r="CA121">
        <f t="shared" ca="1" si="258"/>
        <v>0</v>
      </c>
      <c r="CB121">
        <f t="shared" ca="1" si="258"/>
        <v>5</v>
      </c>
      <c r="CC121">
        <f t="shared" ca="1" si="258"/>
        <v>0</v>
      </c>
      <c r="CD121">
        <f t="shared" ca="1" si="258"/>
        <v>0</v>
      </c>
      <c r="CE121">
        <f t="shared" ca="1" si="258"/>
        <v>0</v>
      </c>
      <c r="CF121">
        <f t="shared" ca="1" si="258"/>
        <v>3</v>
      </c>
      <c r="CG121">
        <f t="shared" ca="1" si="258"/>
        <v>0</v>
      </c>
      <c r="CH121">
        <f t="shared" ca="1" si="258"/>
        <v>2</v>
      </c>
    </row>
    <row r="122" spans="1:86" x14ac:dyDescent="0.25">
      <c r="A122" s="3">
        <f t="shared" ca="1" si="239"/>
        <v>1</v>
      </c>
      <c r="B122" s="4">
        <f t="shared" ca="1" si="240"/>
        <v>93842</v>
      </c>
      <c r="C122" s="5">
        <v>11</v>
      </c>
      <c r="D122">
        <f ca="1">IFERROR(MIN(RANDBETWEEN(0,D110-SUM(D113:D121)),ROUNDUP(D110*2/$C$109,0)),0)</f>
        <v>0</v>
      </c>
      <c r="E122">
        <f t="shared" ref="E122:BP122" ca="1" si="259">IFERROR(MIN(RANDBETWEEN(0,E110-SUM(E113:E121)),ROUNDUP(E110*2/$C$109,0)),0)</f>
        <v>0</v>
      </c>
      <c r="F122">
        <f t="shared" ca="1" si="259"/>
        <v>0</v>
      </c>
      <c r="G122">
        <f t="shared" ca="1" si="259"/>
        <v>0</v>
      </c>
      <c r="H122">
        <f t="shared" ca="1" si="259"/>
        <v>0</v>
      </c>
      <c r="I122">
        <f t="shared" ca="1" si="259"/>
        <v>0</v>
      </c>
      <c r="J122">
        <f t="shared" ca="1" si="259"/>
        <v>0</v>
      </c>
      <c r="K122">
        <f t="shared" ca="1" si="259"/>
        <v>0</v>
      </c>
      <c r="L122">
        <f t="shared" ca="1" si="259"/>
        <v>0</v>
      </c>
      <c r="M122">
        <f t="shared" ca="1" si="259"/>
        <v>0</v>
      </c>
      <c r="N122">
        <f t="shared" ca="1" si="259"/>
        <v>0</v>
      </c>
      <c r="O122">
        <f t="shared" ca="1" si="259"/>
        <v>0</v>
      </c>
      <c r="P122">
        <f t="shared" ca="1" si="259"/>
        <v>0</v>
      </c>
      <c r="Q122">
        <f t="shared" ca="1" si="259"/>
        <v>2</v>
      </c>
      <c r="R122">
        <f t="shared" ca="1" si="259"/>
        <v>0</v>
      </c>
      <c r="S122">
        <f t="shared" ca="1" si="259"/>
        <v>0</v>
      </c>
      <c r="T122">
        <f t="shared" ca="1" si="259"/>
        <v>0</v>
      </c>
      <c r="U122">
        <f t="shared" ca="1" si="259"/>
        <v>0</v>
      </c>
      <c r="V122">
        <f t="shared" ca="1" si="259"/>
        <v>0</v>
      </c>
      <c r="W122">
        <f t="shared" ca="1" si="259"/>
        <v>0</v>
      </c>
      <c r="X122">
        <f t="shared" ca="1" si="259"/>
        <v>0</v>
      </c>
      <c r="Y122">
        <f t="shared" ca="1" si="259"/>
        <v>0</v>
      </c>
      <c r="Z122">
        <f t="shared" ca="1" si="259"/>
        <v>0</v>
      </c>
      <c r="AA122">
        <f t="shared" ca="1" si="259"/>
        <v>0</v>
      </c>
      <c r="AB122">
        <f t="shared" ca="1" si="259"/>
        <v>0</v>
      </c>
      <c r="AC122">
        <f t="shared" ca="1" si="259"/>
        <v>0</v>
      </c>
      <c r="AD122">
        <f t="shared" ca="1" si="259"/>
        <v>0</v>
      </c>
      <c r="AE122">
        <f t="shared" ca="1" si="259"/>
        <v>0</v>
      </c>
      <c r="AF122">
        <f t="shared" ca="1" si="259"/>
        <v>1</v>
      </c>
      <c r="AG122">
        <f t="shared" ca="1" si="259"/>
        <v>3</v>
      </c>
      <c r="AH122">
        <f t="shared" ca="1" si="259"/>
        <v>0</v>
      </c>
      <c r="AI122">
        <f t="shared" ca="1" si="259"/>
        <v>0</v>
      </c>
      <c r="AJ122">
        <f t="shared" ca="1" si="259"/>
        <v>0</v>
      </c>
      <c r="AK122">
        <f t="shared" ca="1" si="259"/>
        <v>0</v>
      </c>
      <c r="AL122">
        <f t="shared" ca="1" si="259"/>
        <v>0</v>
      </c>
      <c r="AM122">
        <f t="shared" ca="1" si="259"/>
        <v>5</v>
      </c>
      <c r="AN122">
        <f t="shared" ca="1" si="259"/>
        <v>0</v>
      </c>
      <c r="AO122">
        <f t="shared" ca="1" si="259"/>
        <v>0</v>
      </c>
      <c r="AP122">
        <f t="shared" ca="1" si="259"/>
        <v>0</v>
      </c>
      <c r="AQ122">
        <f t="shared" ca="1" si="259"/>
        <v>0</v>
      </c>
      <c r="AR122">
        <f t="shared" ca="1" si="259"/>
        <v>0</v>
      </c>
      <c r="AS122">
        <f t="shared" ca="1" si="259"/>
        <v>3</v>
      </c>
      <c r="AT122">
        <f t="shared" ca="1" si="259"/>
        <v>0</v>
      </c>
      <c r="AU122">
        <f t="shared" ca="1" si="259"/>
        <v>0</v>
      </c>
      <c r="AV122">
        <f t="shared" ca="1" si="259"/>
        <v>0</v>
      </c>
      <c r="AW122">
        <f t="shared" ca="1" si="259"/>
        <v>0</v>
      </c>
      <c r="AX122">
        <f t="shared" ca="1" si="259"/>
        <v>0</v>
      </c>
      <c r="AY122">
        <f t="shared" ca="1" si="259"/>
        <v>1</v>
      </c>
      <c r="AZ122">
        <f t="shared" ca="1" si="259"/>
        <v>0</v>
      </c>
      <c r="BA122">
        <f t="shared" ca="1" si="259"/>
        <v>0</v>
      </c>
      <c r="BB122">
        <f t="shared" ca="1" si="259"/>
        <v>0</v>
      </c>
      <c r="BC122">
        <f t="shared" ca="1" si="259"/>
        <v>0</v>
      </c>
      <c r="BD122">
        <f t="shared" ca="1" si="259"/>
        <v>1</v>
      </c>
      <c r="BE122">
        <f t="shared" ca="1" si="259"/>
        <v>0</v>
      </c>
      <c r="BF122">
        <f t="shared" ca="1" si="259"/>
        <v>0</v>
      </c>
      <c r="BG122">
        <f t="shared" ca="1" si="259"/>
        <v>1</v>
      </c>
      <c r="BH122">
        <f t="shared" ca="1" si="259"/>
        <v>1</v>
      </c>
      <c r="BI122">
        <f t="shared" ca="1" si="259"/>
        <v>0</v>
      </c>
      <c r="BJ122">
        <f t="shared" ca="1" si="259"/>
        <v>3</v>
      </c>
      <c r="BK122">
        <f t="shared" ca="1" si="259"/>
        <v>0</v>
      </c>
      <c r="BL122">
        <f t="shared" ca="1" si="259"/>
        <v>1</v>
      </c>
      <c r="BM122">
        <f t="shared" ca="1" si="259"/>
        <v>0</v>
      </c>
      <c r="BN122">
        <f t="shared" ca="1" si="259"/>
        <v>0</v>
      </c>
      <c r="BO122">
        <f t="shared" ca="1" si="259"/>
        <v>2</v>
      </c>
      <c r="BP122">
        <f t="shared" ca="1" si="259"/>
        <v>1</v>
      </c>
      <c r="BQ122">
        <f t="shared" ref="BQ122:CH122" ca="1" si="260">IFERROR(MIN(RANDBETWEEN(0,BQ110-SUM(BQ113:BQ121)),ROUNDUP(BQ110*2/$C$109,0)),0)</f>
        <v>0</v>
      </c>
      <c r="BR122">
        <f t="shared" ca="1" si="260"/>
        <v>0</v>
      </c>
      <c r="BS122">
        <f t="shared" ca="1" si="260"/>
        <v>0</v>
      </c>
      <c r="BT122">
        <f t="shared" ca="1" si="260"/>
        <v>0</v>
      </c>
      <c r="BU122">
        <f t="shared" ca="1" si="260"/>
        <v>0</v>
      </c>
      <c r="BV122">
        <f t="shared" ca="1" si="260"/>
        <v>0</v>
      </c>
      <c r="BW122">
        <f t="shared" ca="1" si="260"/>
        <v>1</v>
      </c>
      <c r="BX122">
        <f t="shared" ca="1" si="260"/>
        <v>1</v>
      </c>
      <c r="BY122">
        <f t="shared" ca="1" si="260"/>
        <v>0</v>
      </c>
      <c r="BZ122">
        <f t="shared" ca="1" si="260"/>
        <v>0</v>
      </c>
      <c r="CA122">
        <f t="shared" ca="1" si="260"/>
        <v>0</v>
      </c>
      <c r="CB122">
        <f t="shared" ca="1" si="260"/>
        <v>1</v>
      </c>
      <c r="CC122">
        <f t="shared" ca="1" si="260"/>
        <v>0</v>
      </c>
      <c r="CD122">
        <f t="shared" ca="1" si="260"/>
        <v>0</v>
      </c>
      <c r="CE122">
        <f t="shared" ca="1" si="260"/>
        <v>1</v>
      </c>
      <c r="CF122">
        <f t="shared" ca="1" si="260"/>
        <v>0</v>
      </c>
      <c r="CG122">
        <f t="shared" ca="1" si="260"/>
        <v>3</v>
      </c>
      <c r="CH122">
        <f t="shared" ca="1" si="260"/>
        <v>2</v>
      </c>
    </row>
    <row r="123" spans="1:86" x14ac:dyDescent="0.25">
      <c r="A123" s="3">
        <f t="shared" ca="1" si="239"/>
        <v>11</v>
      </c>
      <c r="B123" s="4">
        <f ca="1">RANDBETWEEN(0,100000)</f>
        <v>13282</v>
      </c>
      <c r="C123" s="5">
        <v>12</v>
      </c>
      <c r="D123">
        <f ca="1">IFERROR(MIN(RANDBETWEEN(0,D110-SUM(D113:D122)),ROUNDUP(D110*2/$C$109,0)),0)</f>
        <v>0</v>
      </c>
      <c r="E123">
        <f t="shared" ref="E123:BP123" ca="1" si="261">IFERROR(MIN(RANDBETWEEN(0,E110-SUM(E113:E122)),ROUNDUP(E110*2/$C$109,0)),0)</f>
        <v>0</v>
      </c>
      <c r="F123">
        <f t="shared" ca="1" si="261"/>
        <v>0</v>
      </c>
      <c r="G123">
        <f t="shared" ca="1" si="261"/>
        <v>0</v>
      </c>
      <c r="H123">
        <f t="shared" ca="1" si="261"/>
        <v>0</v>
      </c>
      <c r="I123">
        <f t="shared" ca="1" si="261"/>
        <v>0</v>
      </c>
      <c r="J123">
        <f t="shared" ca="1" si="261"/>
        <v>0</v>
      </c>
      <c r="K123">
        <f t="shared" ca="1" si="261"/>
        <v>0</v>
      </c>
      <c r="L123">
        <f t="shared" ca="1" si="261"/>
        <v>0</v>
      </c>
      <c r="M123">
        <f t="shared" ca="1" si="261"/>
        <v>0</v>
      </c>
      <c r="N123">
        <f t="shared" ca="1" si="261"/>
        <v>0</v>
      </c>
      <c r="O123">
        <f t="shared" ca="1" si="261"/>
        <v>0</v>
      </c>
      <c r="P123">
        <f t="shared" ca="1" si="261"/>
        <v>0</v>
      </c>
      <c r="Q123">
        <f t="shared" ca="1" si="261"/>
        <v>0</v>
      </c>
      <c r="R123">
        <f t="shared" ca="1" si="261"/>
        <v>1</v>
      </c>
      <c r="S123">
        <f t="shared" ca="1" si="261"/>
        <v>0</v>
      </c>
      <c r="T123">
        <f t="shared" ca="1" si="261"/>
        <v>0</v>
      </c>
      <c r="U123">
        <f t="shared" ca="1" si="261"/>
        <v>0</v>
      </c>
      <c r="V123">
        <f t="shared" ca="1" si="261"/>
        <v>0</v>
      </c>
      <c r="W123">
        <f t="shared" ca="1" si="261"/>
        <v>0</v>
      </c>
      <c r="X123">
        <f t="shared" ca="1" si="261"/>
        <v>0</v>
      </c>
      <c r="Y123">
        <f t="shared" ca="1" si="261"/>
        <v>0</v>
      </c>
      <c r="Z123">
        <f t="shared" ca="1" si="261"/>
        <v>0</v>
      </c>
      <c r="AA123">
        <f t="shared" ca="1" si="261"/>
        <v>0</v>
      </c>
      <c r="AB123">
        <f t="shared" ca="1" si="261"/>
        <v>0</v>
      </c>
      <c r="AC123">
        <f t="shared" ca="1" si="261"/>
        <v>0</v>
      </c>
      <c r="AD123">
        <f t="shared" ca="1" si="261"/>
        <v>1</v>
      </c>
      <c r="AE123">
        <f t="shared" ca="1" si="261"/>
        <v>0</v>
      </c>
      <c r="AF123">
        <f t="shared" ca="1" si="261"/>
        <v>0</v>
      </c>
      <c r="AG123">
        <f t="shared" ca="1" si="261"/>
        <v>2</v>
      </c>
      <c r="AH123">
        <f t="shared" ca="1" si="261"/>
        <v>0</v>
      </c>
      <c r="AI123">
        <f t="shared" ca="1" si="261"/>
        <v>0</v>
      </c>
      <c r="AJ123">
        <f t="shared" ca="1" si="261"/>
        <v>0</v>
      </c>
      <c r="AK123">
        <f t="shared" ca="1" si="261"/>
        <v>0</v>
      </c>
      <c r="AL123">
        <f t="shared" ca="1" si="261"/>
        <v>3</v>
      </c>
      <c r="AM123">
        <f t="shared" ca="1" si="261"/>
        <v>0</v>
      </c>
      <c r="AN123">
        <f t="shared" ca="1" si="261"/>
        <v>0</v>
      </c>
      <c r="AO123">
        <f t="shared" ca="1" si="261"/>
        <v>0</v>
      </c>
      <c r="AP123">
        <f t="shared" ca="1" si="261"/>
        <v>2</v>
      </c>
      <c r="AQ123">
        <f t="shared" ca="1" si="261"/>
        <v>0</v>
      </c>
      <c r="AR123">
        <f t="shared" ca="1" si="261"/>
        <v>0</v>
      </c>
      <c r="AS123">
        <f t="shared" ca="1" si="261"/>
        <v>0</v>
      </c>
      <c r="AT123">
        <f t="shared" ca="1" si="261"/>
        <v>0</v>
      </c>
      <c r="AU123">
        <f t="shared" ca="1" si="261"/>
        <v>0</v>
      </c>
      <c r="AV123">
        <f t="shared" ca="1" si="261"/>
        <v>0</v>
      </c>
      <c r="AW123">
        <f t="shared" ca="1" si="261"/>
        <v>1</v>
      </c>
      <c r="AX123">
        <f t="shared" ca="1" si="261"/>
        <v>0</v>
      </c>
      <c r="AY123">
        <f t="shared" ca="1" si="261"/>
        <v>0</v>
      </c>
      <c r="AZ123">
        <f t="shared" ca="1" si="261"/>
        <v>0</v>
      </c>
      <c r="BA123">
        <f t="shared" ca="1" si="261"/>
        <v>0</v>
      </c>
      <c r="BB123">
        <f t="shared" ca="1" si="261"/>
        <v>0</v>
      </c>
      <c r="BC123">
        <f t="shared" ca="1" si="261"/>
        <v>0</v>
      </c>
      <c r="BD123">
        <f t="shared" ca="1" si="261"/>
        <v>0</v>
      </c>
      <c r="BE123">
        <f t="shared" ca="1" si="261"/>
        <v>0</v>
      </c>
      <c r="BF123">
        <f t="shared" ca="1" si="261"/>
        <v>0</v>
      </c>
      <c r="BG123">
        <f t="shared" ca="1" si="261"/>
        <v>0</v>
      </c>
      <c r="BH123">
        <f t="shared" ca="1" si="261"/>
        <v>1</v>
      </c>
      <c r="BI123">
        <f t="shared" ca="1" si="261"/>
        <v>0</v>
      </c>
      <c r="BJ123">
        <f t="shared" ca="1" si="261"/>
        <v>0</v>
      </c>
      <c r="BK123">
        <f t="shared" ca="1" si="261"/>
        <v>0</v>
      </c>
      <c r="BL123">
        <f t="shared" ca="1" si="261"/>
        <v>0</v>
      </c>
      <c r="BM123">
        <f t="shared" ca="1" si="261"/>
        <v>0</v>
      </c>
      <c r="BN123">
        <f t="shared" ca="1" si="261"/>
        <v>0</v>
      </c>
      <c r="BO123">
        <f t="shared" ca="1" si="261"/>
        <v>4</v>
      </c>
      <c r="BP123">
        <f t="shared" ca="1" si="261"/>
        <v>0</v>
      </c>
      <c r="BQ123">
        <f t="shared" ref="BQ123:CH123" ca="1" si="262">IFERROR(MIN(RANDBETWEEN(0,BQ110-SUM(BQ113:BQ122)),ROUNDUP(BQ110*2/$C$109,0)),0)</f>
        <v>0</v>
      </c>
      <c r="BR123">
        <f t="shared" ca="1" si="262"/>
        <v>0</v>
      </c>
      <c r="BS123">
        <f t="shared" ca="1" si="262"/>
        <v>0</v>
      </c>
      <c r="BT123">
        <f t="shared" ca="1" si="262"/>
        <v>1</v>
      </c>
      <c r="BU123">
        <f t="shared" ca="1" si="262"/>
        <v>1</v>
      </c>
      <c r="BV123">
        <f t="shared" ca="1" si="262"/>
        <v>0</v>
      </c>
      <c r="BW123">
        <f t="shared" ca="1" si="262"/>
        <v>1</v>
      </c>
      <c r="BX123">
        <f t="shared" ca="1" si="262"/>
        <v>0</v>
      </c>
      <c r="BY123">
        <f t="shared" ca="1" si="262"/>
        <v>0</v>
      </c>
      <c r="BZ123">
        <f t="shared" ca="1" si="262"/>
        <v>0</v>
      </c>
      <c r="CA123">
        <f t="shared" ca="1" si="262"/>
        <v>0</v>
      </c>
      <c r="CB123">
        <f t="shared" ca="1" si="262"/>
        <v>3</v>
      </c>
      <c r="CC123">
        <f t="shared" ca="1" si="262"/>
        <v>0</v>
      </c>
      <c r="CD123">
        <f t="shared" ca="1" si="262"/>
        <v>0</v>
      </c>
      <c r="CE123">
        <f t="shared" ca="1" si="262"/>
        <v>0</v>
      </c>
      <c r="CF123">
        <f t="shared" ca="1" si="262"/>
        <v>0</v>
      </c>
      <c r="CG123">
        <f t="shared" ca="1" si="262"/>
        <v>0</v>
      </c>
      <c r="CH123">
        <f t="shared" ca="1" si="262"/>
        <v>0</v>
      </c>
    </row>
    <row r="126" spans="1:86" x14ac:dyDescent="0.25">
      <c r="C126" s="5">
        <v>13</v>
      </c>
      <c r="D126" s="197" t="s">
        <v>150</v>
      </c>
      <c r="E126" s="197"/>
      <c r="F126" s="197"/>
      <c r="G126" s="197"/>
      <c r="H126" s="197"/>
      <c r="I126" s="197"/>
    </row>
    <row r="127" spans="1:86" x14ac:dyDescent="0.25">
      <c r="D127" s="3">
        <v>1</v>
      </c>
      <c r="E127" s="3">
        <v>2</v>
      </c>
      <c r="F127" s="3">
        <v>3</v>
      </c>
      <c r="G127" s="3">
        <v>4</v>
      </c>
      <c r="H127" s="3">
        <v>5</v>
      </c>
      <c r="I127" s="3">
        <v>6</v>
      </c>
      <c r="J127" s="3">
        <v>7</v>
      </c>
      <c r="K127" s="3">
        <v>8</v>
      </c>
      <c r="L127" s="3">
        <v>9</v>
      </c>
      <c r="M127" s="3">
        <v>10</v>
      </c>
      <c r="N127" s="3">
        <v>11</v>
      </c>
      <c r="O127" s="3">
        <v>12</v>
      </c>
      <c r="P127" s="3">
        <v>13</v>
      </c>
      <c r="Q127" s="3">
        <v>14</v>
      </c>
      <c r="R127" s="3">
        <v>15</v>
      </c>
      <c r="S127" s="3">
        <v>16</v>
      </c>
      <c r="T127" s="3">
        <v>17</v>
      </c>
      <c r="U127" s="3">
        <v>18</v>
      </c>
      <c r="V127" s="3">
        <v>19</v>
      </c>
      <c r="W127" s="3">
        <v>20</v>
      </c>
      <c r="X127" s="3">
        <v>21</v>
      </c>
      <c r="Y127" s="3">
        <v>22</v>
      </c>
      <c r="Z127" s="3">
        <v>23</v>
      </c>
      <c r="AA127" s="3">
        <v>24</v>
      </c>
      <c r="AB127" s="3">
        <v>25</v>
      </c>
      <c r="AC127" s="3">
        <v>26</v>
      </c>
      <c r="AD127" s="3">
        <v>27</v>
      </c>
      <c r="AE127" s="3">
        <v>28</v>
      </c>
      <c r="AF127" s="3">
        <v>29</v>
      </c>
      <c r="AG127" s="3">
        <v>30</v>
      </c>
      <c r="AH127" s="3">
        <v>31</v>
      </c>
      <c r="AI127" s="3">
        <v>32</v>
      </c>
      <c r="AJ127" s="3">
        <v>33</v>
      </c>
      <c r="AK127" s="3">
        <v>34</v>
      </c>
      <c r="AL127" s="3">
        <v>35</v>
      </c>
      <c r="AM127" s="3">
        <v>36</v>
      </c>
      <c r="AN127" s="3">
        <v>37</v>
      </c>
      <c r="AO127" s="3">
        <v>38</v>
      </c>
      <c r="AP127" s="3">
        <v>39</v>
      </c>
      <c r="AQ127" s="3">
        <v>40</v>
      </c>
      <c r="AR127" s="3">
        <v>41</v>
      </c>
      <c r="AS127" s="3">
        <v>42</v>
      </c>
      <c r="AT127" s="3">
        <v>43</v>
      </c>
      <c r="AU127" s="3">
        <v>44</v>
      </c>
      <c r="AV127" s="3">
        <v>45</v>
      </c>
      <c r="AW127" s="3">
        <v>46</v>
      </c>
      <c r="AX127" s="3">
        <v>47</v>
      </c>
      <c r="AY127" s="3">
        <v>48</v>
      </c>
      <c r="AZ127" s="3">
        <v>49</v>
      </c>
      <c r="BA127" s="3">
        <v>50</v>
      </c>
      <c r="BB127" s="3">
        <v>51</v>
      </c>
      <c r="BC127" s="3">
        <v>52</v>
      </c>
      <c r="BD127" s="3">
        <v>53</v>
      </c>
      <c r="BE127" s="3">
        <v>54</v>
      </c>
      <c r="BF127" s="3">
        <v>55</v>
      </c>
      <c r="BG127" s="3">
        <v>56</v>
      </c>
      <c r="BH127" s="3">
        <v>57</v>
      </c>
      <c r="BI127" s="3">
        <v>58</v>
      </c>
      <c r="BJ127" s="3">
        <v>59</v>
      </c>
      <c r="BK127" s="3">
        <v>60</v>
      </c>
      <c r="BL127" s="3">
        <v>61</v>
      </c>
      <c r="BM127" s="3">
        <v>62</v>
      </c>
      <c r="BN127" s="3">
        <v>63</v>
      </c>
      <c r="BO127" s="3">
        <v>64</v>
      </c>
      <c r="BP127" s="3">
        <v>65</v>
      </c>
      <c r="BQ127" s="3">
        <v>66</v>
      </c>
      <c r="BR127" s="3">
        <v>67</v>
      </c>
      <c r="BS127" s="3">
        <v>68</v>
      </c>
      <c r="BT127" s="3">
        <v>69</v>
      </c>
      <c r="BU127" s="3">
        <v>70</v>
      </c>
      <c r="BV127" s="3">
        <v>71</v>
      </c>
      <c r="BW127" s="3">
        <v>72</v>
      </c>
      <c r="BX127" s="3">
        <v>73</v>
      </c>
      <c r="BY127" s="3">
        <v>74</v>
      </c>
      <c r="BZ127" s="3">
        <v>75</v>
      </c>
      <c r="CA127" s="3">
        <v>76</v>
      </c>
      <c r="CB127" s="3">
        <v>77</v>
      </c>
      <c r="CC127" s="3">
        <v>78</v>
      </c>
      <c r="CD127" s="3">
        <v>79</v>
      </c>
      <c r="CE127" s="3">
        <v>80</v>
      </c>
      <c r="CF127" s="3">
        <v>81</v>
      </c>
      <c r="CG127" s="3">
        <v>82</v>
      </c>
      <c r="CH127" s="3">
        <v>83</v>
      </c>
    </row>
    <row r="128" spans="1:86" x14ac:dyDescent="0.25">
      <c r="C128" s="4"/>
      <c r="D128" s="4">
        <v>1</v>
      </c>
      <c r="E128" s="4">
        <v>2</v>
      </c>
      <c r="F128" s="4">
        <f t="shared" ref="F128:BQ128" si="263">ROUNDDOWN(F127*1/2,0)</f>
        <v>1</v>
      </c>
      <c r="G128" s="4">
        <f t="shared" si="263"/>
        <v>2</v>
      </c>
      <c r="H128" s="4">
        <f t="shared" si="263"/>
        <v>2</v>
      </c>
      <c r="I128" s="4">
        <f t="shared" si="263"/>
        <v>3</v>
      </c>
      <c r="J128" s="4">
        <f t="shared" si="263"/>
        <v>3</v>
      </c>
      <c r="K128" s="4">
        <f t="shared" si="263"/>
        <v>4</v>
      </c>
      <c r="L128" s="4">
        <f t="shared" si="263"/>
        <v>4</v>
      </c>
      <c r="M128" s="4">
        <f t="shared" si="263"/>
        <v>5</v>
      </c>
      <c r="N128" s="4">
        <f t="shared" si="263"/>
        <v>5</v>
      </c>
      <c r="O128" s="4">
        <f t="shared" si="263"/>
        <v>6</v>
      </c>
      <c r="P128" s="4">
        <f t="shared" si="263"/>
        <v>6</v>
      </c>
      <c r="Q128" s="4">
        <f t="shared" si="263"/>
        <v>7</v>
      </c>
      <c r="R128" s="4">
        <f t="shared" si="263"/>
        <v>7</v>
      </c>
      <c r="S128" s="4">
        <f t="shared" si="263"/>
        <v>8</v>
      </c>
      <c r="T128" s="4">
        <f t="shared" si="263"/>
        <v>8</v>
      </c>
      <c r="U128" s="4">
        <f t="shared" si="263"/>
        <v>9</v>
      </c>
      <c r="V128" s="4">
        <f t="shared" si="263"/>
        <v>9</v>
      </c>
      <c r="W128" s="4">
        <f t="shared" si="263"/>
        <v>10</v>
      </c>
      <c r="X128" s="4">
        <f t="shared" si="263"/>
        <v>10</v>
      </c>
      <c r="Y128" s="4">
        <f t="shared" si="263"/>
        <v>11</v>
      </c>
      <c r="Z128" s="4">
        <f t="shared" si="263"/>
        <v>11</v>
      </c>
      <c r="AA128" s="4">
        <f t="shared" si="263"/>
        <v>12</v>
      </c>
      <c r="AB128" s="4">
        <f t="shared" si="263"/>
        <v>12</v>
      </c>
      <c r="AC128" s="4">
        <f t="shared" si="263"/>
        <v>13</v>
      </c>
      <c r="AD128" s="4">
        <f t="shared" si="263"/>
        <v>13</v>
      </c>
      <c r="AE128" s="4">
        <f t="shared" si="263"/>
        <v>14</v>
      </c>
      <c r="AF128" s="4">
        <f t="shared" si="263"/>
        <v>14</v>
      </c>
      <c r="AG128" s="4">
        <f t="shared" si="263"/>
        <v>15</v>
      </c>
      <c r="AH128" s="4">
        <f t="shared" si="263"/>
        <v>15</v>
      </c>
      <c r="AI128" s="4">
        <f t="shared" si="263"/>
        <v>16</v>
      </c>
      <c r="AJ128" s="4">
        <f t="shared" si="263"/>
        <v>16</v>
      </c>
      <c r="AK128" s="4">
        <f t="shared" si="263"/>
        <v>17</v>
      </c>
      <c r="AL128" s="4">
        <f t="shared" si="263"/>
        <v>17</v>
      </c>
      <c r="AM128" s="4">
        <f t="shared" si="263"/>
        <v>18</v>
      </c>
      <c r="AN128" s="4">
        <f t="shared" si="263"/>
        <v>18</v>
      </c>
      <c r="AO128" s="4">
        <f t="shared" si="263"/>
        <v>19</v>
      </c>
      <c r="AP128" s="4">
        <f t="shared" si="263"/>
        <v>19</v>
      </c>
      <c r="AQ128" s="4">
        <f t="shared" si="263"/>
        <v>20</v>
      </c>
      <c r="AR128" s="4">
        <f t="shared" si="263"/>
        <v>20</v>
      </c>
      <c r="AS128" s="4">
        <f t="shared" si="263"/>
        <v>21</v>
      </c>
      <c r="AT128" s="4">
        <f t="shared" si="263"/>
        <v>21</v>
      </c>
      <c r="AU128" s="4">
        <f t="shared" si="263"/>
        <v>22</v>
      </c>
      <c r="AV128" s="4">
        <f t="shared" si="263"/>
        <v>22</v>
      </c>
      <c r="AW128" s="4">
        <f t="shared" si="263"/>
        <v>23</v>
      </c>
      <c r="AX128" s="4">
        <f t="shared" si="263"/>
        <v>23</v>
      </c>
      <c r="AY128" s="4">
        <f t="shared" si="263"/>
        <v>24</v>
      </c>
      <c r="AZ128" s="4">
        <f t="shared" si="263"/>
        <v>24</v>
      </c>
      <c r="BA128" s="4">
        <f t="shared" si="263"/>
        <v>25</v>
      </c>
      <c r="BB128" s="4">
        <f t="shared" si="263"/>
        <v>25</v>
      </c>
      <c r="BC128" s="4">
        <f t="shared" si="263"/>
        <v>26</v>
      </c>
      <c r="BD128" s="4">
        <f t="shared" si="263"/>
        <v>26</v>
      </c>
      <c r="BE128" s="4">
        <f t="shared" si="263"/>
        <v>27</v>
      </c>
      <c r="BF128" s="4">
        <f t="shared" si="263"/>
        <v>27</v>
      </c>
      <c r="BG128" s="4">
        <f t="shared" si="263"/>
        <v>28</v>
      </c>
      <c r="BH128" s="4">
        <f t="shared" si="263"/>
        <v>28</v>
      </c>
      <c r="BI128" s="4">
        <f t="shared" si="263"/>
        <v>29</v>
      </c>
      <c r="BJ128" s="4">
        <f t="shared" si="263"/>
        <v>29</v>
      </c>
      <c r="BK128" s="4">
        <f t="shared" si="263"/>
        <v>30</v>
      </c>
      <c r="BL128" s="4">
        <f t="shared" si="263"/>
        <v>30</v>
      </c>
      <c r="BM128" s="4">
        <f t="shared" si="263"/>
        <v>31</v>
      </c>
      <c r="BN128" s="4">
        <f t="shared" si="263"/>
        <v>31</v>
      </c>
      <c r="BO128" s="4">
        <f t="shared" si="263"/>
        <v>32</v>
      </c>
      <c r="BP128" s="4">
        <f t="shared" si="263"/>
        <v>32</v>
      </c>
      <c r="BQ128" s="4">
        <f t="shared" si="263"/>
        <v>33</v>
      </c>
      <c r="BR128" s="4">
        <f t="shared" ref="BR128:CH128" si="264">ROUNDDOWN(BR127*1/2,0)</f>
        <v>33</v>
      </c>
      <c r="BS128" s="4">
        <f t="shared" si="264"/>
        <v>34</v>
      </c>
      <c r="BT128" s="4">
        <f t="shared" si="264"/>
        <v>34</v>
      </c>
      <c r="BU128" s="4">
        <f t="shared" si="264"/>
        <v>35</v>
      </c>
      <c r="BV128" s="4">
        <f t="shared" si="264"/>
        <v>35</v>
      </c>
      <c r="BW128" s="4">
        <f t="shared" si="264"/>
        <v>36</v>
      </c>
      <c r="BX128" s="4">
        <f t="shared" si="264"/>
        <v>36</v>
      </c>
      <c r="BY128" s="4">
        <f t="shared" si="264"/>
        <v>37</v>
      </c>
      <c r="BZ128" s="4">
        <f t="shared" si="264"/>
        <v>37</v>
      </c>
      <c r="CA128" s="4">
        <f t="shared" si="264"/>
        <v>38</v>
      </c>
      <c r="CB128" s="4">
        <f t="shared" si="264"/>
        <v>38</v>
      </c>
      <c r="CC128" s="4">
        <f t="shared" si="264"/>
        <v>39</v>
      </c>
      <c r="CD128" s="4">
        <f t="shared" si="264"/>
        <v>39</v>
      </c>
      <c r="CE128" s="4">
        <f t="shared" si="264"/>
        <v>40</v>
      </c>
      <c r="CF128" s="4">
        <f t="shared" si="264"/>
        <v>40</v>
      </c>
      <c r="CG128" s="4">
        <f t="shared" si="264"/>
        <v>41</v>
      </c>
      <c r="CH128" s="4">
        <f t="shared" si="264"/>
        <v>41</v>
      </c>
    </row>
    <row r="129" spans="1:86" x14ac:dyDescent="0.25">
      <c r="A129" s="3">
        <f ca="1">VLOOKUP(SMALL($B$129:$B$141,C129),$B$129:$C$141,2,0)</f>
        <v>5</v>
      </c>
      <c r="B129" s="4">
        <f ca="1">RANDBETWEEN(0,100000)</f>
        <v>41973</v>
      </c>
      <c r="C129" s="5">
        <v>1</v>
      </c>
      <c r="D129">
        <f ca="1">D127-SUM(D130:D141)</f>
        <v>0</v>
      </c>
      <c r="E129">
        <f t="shared" ref="E129:BP129" ca="1" si="265">E127-SUM(E130:E141)</f>
        <v>0</v>
      </c>
      <c r="F129">
        <f t="shared" ca="1" si="265"/>
        <v>0</v>
      </c>
      <c r="G129">
        <f t="shared" ca="1" si="265"/>
        <v>0</v>
      </c>
      <c r="H129">
        <f t="shared" ca="1" si="265"/>
        <v>0</v>
      </c>
      <c r="I129">
        <f t="shared" ca="1" si="265"/>
        <v>0</v>
      </c>
      <c r="J129">
        <f t="shared" ca="1" si="265"/>
        <v>0</v>
      </c>
      <c r="K129">
        <f t="shared" ca="1" si="265"/>
        <v>0</v>
      </c>
      <c r="L129">
        <f t="shared" ca="1" si="265"/>
        <v>0</v>
      </c>
      <c r="M129">
        <f t="shared" ca="1" si="265"/>
        <v>0</v>
      </c>
      <c r="N129">
        <f t="shared" ca="1" si="265"/>
        <v>0</v>
      </c>
      <c r="O129">
        <f t="shared" ca="1" si="265"/>
        <v>0</v>
      </c>
      <c r="P129">
        <f t="shared" ca="1" si="265"/>
        <v>0</v>
      </c>
      <c r="Q129">
        <f t="shared" ca="1" si="265"/>
        <v>0</v>
      </c>
      <c r="R129">
        <f t="shared" ca="1" si="265"/>
        <v>0</v>
      </c>
      <c r="S129">
        <f t="shared" ca="1" si="265"/>
        <v>0</v>
      </c>
      <c r="T129">
        <f t="shared" ca="1" si="265"/>
        <v>0</v>
      </c>
      <c r="U129">
        <f t="shared" ca="1" si="265"/>
        <v>0</v>
      </c>
      <c r="V129">
        <f t="shared" ca="1" si="265"/>
        <v>0</v>
      </c>
      <c r="W129">
        <f t="shared" ca="1" si="265"/>
        <v>2</v>
      </c>
      <c r="X129">
        <f t="shared" ca="1" si="265"/>
        <v>0</v>
      </c>
      <c r="Y129">
        <f t="shared" ca="1" si="265"/>
        <v>0</v>
      </c>
      <c r="Z129">
        <f t="shared" ca="1" si="265"/>
        <v>0</v>
      </c>
      <c r="AA129">
        <f t="shared" ca="1" si="265"/>
        <v>0</v>
      </c>
      <c r="AB129">
        <f t="shared" ca="1" si="265"/>
        <v>0</v>
      </c>
      <c r="AC129">
        <f t="shared" ca="1" si="265"/>
        <v>0</v>
      </c>
      <c r="AD129">
        <f t="shared" ca="1" si="265"/>
        <v>0</v>
      </c>
      <c r="AE129">
        <f t="shared" ca="1" si="265"/>
        <v>0</v>
      </c>
      <c r="AF129">
        <f t="shared" ca="1" si="265"/>
        <v>1</v>
      </c>
      <c r="AG129">
        <f t="shared" ca="1" si="265"/>
        <v>0</v>
      </c>
      <c r="AH129">
        <f t="shared" ca="1" si="265"/>
        <v>0</v>
      </c>
      <c r="AI129">
        <f t="shared" ca="1" si="265"/>
        <v>0</v>
      </c>
      <c r="AJ129">
        <f t="shared" ca="1" si="265"/>
        <v>0</v>
      </c>
      <c r="AK129">
        <f t="shared" ca="1" si="265"/>
        <v>0</v>
      </c>
      <c r="AL129">
        <f t="shared" ca="1" si="265"/>
        <v>0</v>
      </c>
      <c r="AM129">
        <f t="shared" ca="1" si="265"/>
        <v>0</v>
      </c>
      <c r="AN129">
        <f t="shared" ca="1" si="265"/>
        <v>0</v>
      </c>
      <c r="AO129">
        <f t="shared" ca="1" si="265"/>
        <v>0</v>
      </c>
      <c r="AP129">
        <f t="shared" ca="1" si="265"/>
        <v>0</v>
      </c>
      <c r="AQ129">
        <f t="shared" ca="1" si="265"/>
        <v>1</v>
      </c>
      <c r="AR129">
        <f t="shared" ca="1" si="265"/>
        <v>1</v>
      </c>
      <c r="AS129">
        <f t="shared" ca="1" si="265"/>
        <v>0</v>
      </c>
      <c r="AT129">
        <f t="shared" ca="1" si="265"/>
        <v>0</v>
      </c>
      <c r="AU129">
        <f t="shared" ca="1" si="265"/>
        <v>0</v>
      </c>
      <c r="AV129">
        <f t="shared" ca="1" si="265"/>
        <v>0</v>
      </c>
      <c r="AW129">
        <f t="shared" ca="1" si="265"/>
        <v>0</v>
      </c>
      <c r="AX129">
        <f t="shared" ca="1" si="265"/>
        <v>0</v>
      </c>
      <c r="AY129">
        <f t="shared" ca="1" si="265"/>
        <v>0</v>
      </c>
      <c r="AZ129">
        <f t="shared" ca="1" si="265"/>
        <v>0</v>
      </c>
      <c r="BA129">
        <f t="shared" ca="1" si="265"/>
        <v>0</v>
      </c>
      <c r="BB129">
        <f t="shared" ca="1" si="265"/>
        <v>0</v>
      </c>
      <c r="BC129">
        <f t="shared" ca="1" si="265"/>
        <v>0</v>
      </c>
      <c r="BD129">
        <f t="shared" ca="1" si="265"/>
        <v>0</v>
      </c>
      <c r="BE129">
        <f t="shared" ca="1" si="265"/>
        <v>0</v>
      </c>
      <c r="BF129">
        <f t="shared" ca="1" si="265"/>
        <v>0</v>
      </c>
      <c r="BG129">
        <f t="shared" ca="1" si="265"/>
        <v>0</v>
      </c>
      <c r="BH129">
        <f t="shared" ca="1" si="265"/>
        <v>0</v>
      </c>
      <c r="BI129">
        <f t="shared" ca="1" si="265"/>
        <v>0</v>
      </c>
      <c r="BJ129">
        <f t="shared" ca="1" si="265"/>
        <v>0</v>
      </c>
      <c r="BK129">
        <f t="shared" ca="1" si="265"/>
        <v>0</v>
      </c>
      <c r="BL129">
        <f t="shared" ca="1" si="265"/>
        <v>0</v>
      </c>
      <c r="BM129">
        <f t="shared" ca="1" si="265"/>
        <v>0</v>
      </c>
      <c r="BN129">
        <f t="shared" ca="1" si="265"/>
        <v>0</v>
      </c>
      <c r="BO129">
        <f t="shared" ca="1" si="265"/>
        <v>4</v>
      </c>
      <c r="BP129">
        <f t="shared" ca="1" si="265"/>
        <v>0</v>
      </c>
      <c r="BQ129">
        <f t="shared" ref="BQ129:CH129" ca="1" si="266">BQ127-SUM(BQ130:BQ141)</f>
        <v>0</v>
      </c>
      <c r="BR129">
        <f t="shared" ca="1" si="266"/>
        <v>0</v>
      </c>
      <c r="BS129">
        <f t="shared" ca="1" si="266"/>
        <v>0</v>
      </c>
      <c r="BT129">
        <f t="shared" ca="1" si="266"/>
        <v>0</v>
      </c>
      <c r="BU129">
        <f t="shared" ca="1" si="266"/>
        <v>1</v>
      </c>
      <c r="BV129">
        <f t="shared" ca="1" si="266"/>
        <v>0</v>
      </c>
      <c r="BW129">
        <f t="shared" ca="1" si="266"/>
        <v>0</v>
      </c>
      <c r="BX129">
        <f t="shared" ca="1" si="266"/>
        <v>0</v>
      </c>
      <c r="BY129">
        <f t="shared" ca="1" si="266"/>
        <v>0</v>
      </c>
      <c r="BZ129">
        <f t="shared" ca="1" si="266"/>
        <v>0</v>
      </c>
      <c r="CA129">
        <f t="shared" ca="1" si="266"/>
        <v>0</v>
      </c>
      <c r="CB129">
        <f t="shared" ca="1" si="266"/>
        <v>0</v>
      </c>
      <c r="CC129">
        <f t="shared" ca="1" si="266"/>
        <v>0</v>
      </c>
      <c r="CD129">
        <f t="shared" ca="1" si="266"/>
        <v>0</v>
      </c>
      <c r="CE129">
        <f t="shared" ca="1" si="266"/>
        <v>0</v>
      </c>
      <c r="CF129">
        <f t="shared" ca="1" si="266"/>
        <v>0</v>
      </c>
      <c r="CG129">
        <f t="shared" ca="1" si="266"/>
        <v>1</v>
      </c>
      <c r="CH129">
        <f t="shared" ca="1" si="266"/>
        <v>0</v>
      </c>
    </row>
    <row r="130" spans="1:86" x14ac:dyDescent="0.25">
      <c r="A130" s="3">
        <f t="shared" ref="A130:A141" ca="1" si="267">VLOOKUP(SMALL($B$129:$B$141,C130),$B$129:$C$141,2,0)</f>
        <v>12</v>
      </c>
      <c r="B130" s="4">
        <f t="shared" ref="B130:B141" ca="1" si="268">RANDBETWEEN(0,100000)</f>
        <v>99256</v>
      </c>
      <c r="C130" s="5">
        <v>2</v>
      </c>
      <c r="D130">
        <f ca="1">MIN(RANDBETWEEN(0,D127),ROUNDUP(D127*2/$C$126,0))</f>
        <v>0</v>
      </c>
      <c r="E130">
        <f t="shared" ref="E130:BP130" ca="1" si="269">MIN(RANDBETWEEN(0,E127),ROUNDUP(E127*2/$C$126,0))</f>
        <v>1</v>
      </c>
      <c r="F130">
        <f t="shared" ca="1" si="269"/>
        <v>1</v>
      </c>
      <c r="G130">
        <f t="shared" ca="1" si="269"/>
        <v>0</v>
      </c>
      <c r="H130">
        <f t="shared" ca="1" si="269"/>
        <v>1</v>
      </c>
      <c r="I130">
        <f t="shared" ca="1" si="269"/>
        <v>1</v>
      </c>
      <c r="J130">
        <f t="shared" ca="1" si="269"/>
        <v>2</v>
      </c>
      <c r="K130">
        <f t="shared" ca="1" si="269"/>
        <v>1</v>
      </c>
      <c r="L130">
        <f t="shared" ca="1" si="269"/>
        <v>2</v>
      </c>
      <c r="M130">
        <f t="shared" ca="1" si="269"/>
        <v>2</v>
      </c>
      <c r="N130">
        <f t="shared" ca="1" si="269"/>
        <v>0</v>
      </c>
      <c r="O130">
        <f t="shared" ca="1" si="269"/>
        <v>1</v>
      </c>
      <c r="P130">
        <f t="shared" ca="1" si="269"/>
        <v>1</v>
      </c>
      <c r="Q130">
        <f t="shared" ca="1" si="269"/>
        <v>2</v>
      </c>
      <c r="R130">
        <f t="shared" ca="1" si="269"/>
        <v>3</v>
      </c>
      <c r="S130">
        <f t="shared" ca="1" si="269"/>
        <v>3</v>
      </c>
      <c r="T130">
        <f t="shared" ca="1" si="269"/>
        <v>3</v>
      </c>
      <c r="U130">
        <f t="shared" ca="1" si="269"/>
        <v>3</v>
      </c>
      <c r="V130">
        <f t="shared" ca="1" si="269"/>
        <v>3</v>
      </c>
      <c r="W130">
        <f t="shared" ca="1" si="269"/>
        <v>4</v>
      </c>
      <c r="X130">
        <f t="shared" ca="1" si="269"/>
        <v>4</v>
      </c>
      <c r="Y130">
        <f t="shared" ca="1" si="269"/>
        <v>1</v>
      </c>
      <c r="Z130">
        <f t="shared" ca="1" si="269"/>
        <v>0</v>
      </c>
      <c r="AA130">
        <f t="shared" ca="1" si="269"/>
        <v>4</v>
      </c>
      <c r="AB130">
        <f t="shared" ca="1" si="269"/>
        <v>4</v>
      </c>
      <c r="AC130">
        <f t="shared" ca="1" si="269"/>
        <v>4</v>
      </c>
      <c r="AD130">
        <f t="shared" ca="1" si="269"/>
        <v>5</v>
      </c>
      <c r="AE130">
        <f t="shared" ca="1" si="269"/>
        <v>5</v>
      </c>
      <c r="AF130">
        <f t="shared" ca="1" si="269"/>
        <v>0</v>
      </c>
      <c r="AG130">
        <f t="shared" ca="1" si="269"/>
        <v>5</v>
      </c>
      <c r="AH130">
        <f t="shared" ca="1" si="269"/>
        <v>2</v>
      </c>
      <c r="AI130">
        <f t="shared" ca="1" si="269"/>
        <v>5</v>
      </c>
      <c r="AJ130">
        <f t="shared" ca="1" si="269"/>
        <v>6</v>
      </c>
      <c r="AK130">
        <f t="shared" ca="1" si="269"/>
        <v>6</v>
      </c>
      <c r="AL130">
        <f t="shared" ca="1" si="269"/>
        <v>5</v>
      </c>
      <c r="AM130">
        <f t="shared" ca="1" si="269"/>
        <v>6</v>
      </c>
      <c r="AN130">
        <f t="shared" ca="1" si="269"/>
        <v>6</v>
      </c>
      <c r="AO130">
        <f t="shared" ca="1" si="269"/>
        <v>6</v>
      </c>
      <c r="AP130">
        <f t="shared" ca="1" si="269"/>
        <v>6</v>
      </c>
      <c r="AQ130">
        <f t="shared" ca="1" si="269"/>
        <v>7</v>
      </c>
      <c r="AR130">
        <f t="shared" ca="1" si="269"/>
        <v>7</v>
      </c>
      <c r="AS130">
        <f t="shared" ca="1" si="269"/>
        <v>6</v>
      </c>
      <c r="AT130">
        <f t="shared" ca="1" si="269"/>
        <v>1</v>
      </c>
      <c r="AU130">
        <f t="shared" ca="1" si="269"/>
        <v>7</v>
      </c>
      <c r="AV130">
        <f t="shared" ca="1" si="269"/>
        <v>7</v>
      </c>
      <c r="AW130">
        <f t="shared" ca="1" si="269"/>
        <v>8</v>
      </c>
      <c r="AX130">
        <f t="shared" ca="1" si="269"/>
        <v>8</v>
      </c>
      <c r="AY130">
        <f t="shared" ca="1" si="269"/>
        <v>4</v>
      </c>
      <c r="AZ130">
        <f t="shared" ca="1" si="269"/>
        <v>8</v>
      </c>
      <c r="BA130">
        <f t="shared" ca="1" si="269"/>
        <v>6</v>
      </c>
      <c r="BB130">
        <f t="shared" ca="1" si="269"/>
        <v>8</v>
      </c>
      <c r="BC130">
        <f t="shared" ca="1" si="269"/>
        <v>8</v>
      </c>
      <c r="BD130">
        <f t="shared" ca="1" si="269"/>
        <v>9</v>
      </c>
      <c r="BE130">
        <f t="shared" ca="1" si="269"/>
        <v>9</v>
      </c>
      <c r="BF130">
        <f t="shared" ca="1" si="269"/>
        <v>9</v>
      </c>
      <c r="BG130">
        <f t="shared" ca="1" si="269"/>
        <v>9</v>
      </c>
      <c r="BH130">
        <f t="shared" ca="1" si="269"/>
        <v>9</v>
      </c>
      <c r="BI130">
        <f t="shared" ca="1" si="269"/>
        <v>9</v>
      </c>
      <c r="BJ130">
        <f t="shared" ca="1" si="269"/>
        <v>10</v>
      </c>
      <c r="BK130">
        <f t="shared" ca="1" si="269"/>
        <v>9</v>
      </c>
      <c r="BL130">
        <f t="shared" ca="1" si="269"/>
        <v>10</v>
      </c>
      <c r="BM130">
        <f t="shared" ca="1" si="269"/>
        <v>10</v>
      </c>
      <c r="BN130">
        <f t="shared" ca="1" si="269"/>
        <v>10</v>
      </c>
      <c r="BO130">
        <f t="shared" ca="1" si="269"/>
        <v>10</v>
      </c>
      <c r="BP130">
        <f t="shared" ca="1" si="269"/>
        <v>10</v>
      </c>
      <c r="BQ130">
        <f t="shared" ref="BQ130:CH130" ca="1" si="270">MIN(RANDBETWEEN(0,BQ127),ROUNDUP(BQ127*2/$C$126,0))</f>
        <v>11</v>
      </c>
      <c r="BR130">
        <f t="shared" ca="1" si="270"/>
        <v>11</v>
      </c>
      <c r="BS130">
        <f t="shared" ca="1" si="270"/>
        <v>11</v>
      </c>
      <c r="BT130">
        <f t="shared" ca="1" si="270"/>
        <v>11</v>
      </c>
      <c r="BU130">
        <f t="shared" ca="1" si="270"/>
        <v>11</v>
      </c>
      <c r="BV130">
        <f t="shared" ca="1" si="270"/>
        <v>11</v>
      </c>
      <c r="BW130">
        <f t="shared" ca="1" si="270"/>
        <v>12</v>
      </c>
      <c r="BX130">
        <f t="shared" ca="1" si="270"/>
        <v>12</v>
      </c>
      <c r="BY130">
        <f t="shared" ca="1" si="270"/>
        <v>12</v>
      </c>
      <c r="BZ130">
        <f t="shared" ca="1" si="270"/>
        <v>12</v>
      </c>
      <c r="CA130">
        <f t="shared" ca="1" si="270"/>
        <v>12</v>
      </c>
      <c r="CB130">
        <f t="shared" ca="1" si="270"/>
        <v>12</v>
      </c>
      <c r="CC130">
        <f t="shared" ca="1" si="270"/>
        <v>12</v>
      </c>
      <c r="CD130">
        <f t="shared" ca="1" si="270"/>
        <v>13</v>
      </c>
      <c r="CE130">
        <f t="shared" ca="1" si="270"/>
        <v>13</v>
      </c>
      <c r="CF130">
        <f t="shared" ca="1" si="270"/>
        <v>13</v>
      </c>
      <c r="CG130">
        <f t="shared" ca="1" si="270"/>
        <v>13</v>
      </c>
      <c r="CH130">
        <f t="shared" ca="1" si="270"/>
        <v>13</v>
      </c>
    </row>
    <row r="131" spans="1:86" x14ac:dyDescent="0.25">
      <c r="A131" s="3">
        <f t="shared" ca="1" si="267"/>
        <v>7</v>
      </c>
      <c r="B131" s="4">
        <f t="shared" ca="1" si="268"/>
        <v>64803</v>
      </c>
      <c r="C131" s="5">
        <v>3</v>
      </c>
      <c r="D131">
        <f ca="1">IFERROR(MIN(RANDBETWEEN(0,D127-D130),ROUNDUP(D127*2/$C$126,0)),0)</f>
        <v>1</v>
      </c>
      <c r="E131">
        <f t="shared" ref="E131:BP131" ca="1" si="271">IFERROR(MIN(RANDBETWEEN(0,E127-E130),ROUNDUP(E127*2/$C$126,0)),0)</f>
        <v>1</v>
      </c>
      <c r="F131">
        <f t="shared" ca="1" si="271"/>
        <v>1</v>
      </c>
      <c r="G131">
        <f t="shared" ca="1" si="271"/>
        <v>1</v>
      </c>
      <c r="H131">
        <f t="shared" ca="1" si="271"/>
        <v>1</v>
      </c>
      <c r="I131">
        <f t="shared" ca="1" si="271"/>
        <v>1</v>
      </c>
      <c r="J131">
        <f t="shared" ca="1" si="271"/>
        <v>0</v>
      </c>
      <c r="K131">
        <f t="shared" ca="1" si="271"/>
        <v>2</v>
      </c>
      <c r="L131">
        <f t="shared" ca="1" si="271"/>
        <v>0</v>
      </c>
      <c r="M131">
        <f t="shared" ca="1" si="271"/>
        <v>2</v>
      </c>
      <c r="N131">
        <f t="shared" ca="1" si="271"/>
        <v>2</v>
      </c>
      <c r="O131">
        <f t="shared" ca="1" si="271"/>
        <v>2</v>
      </c>
      <c r="P131">
        <f t="shared" ca="1" si="271"/>
        <v>2</v>
      </c>
      <c r="Q131">
        <f t="shared" ca="1" si="271"/>
        <v>3</v>
      </c>
      <c r="R131">
        <f t="shared" ca="1" si="271"/>
        <v>3</v>
      </c>
      <c r="S131">
        <f t="shared" ca="1" si="271"/>
        <v>0</v>
      </c>
      <c r="T131">
        <f t="shared" ca="1" si="271"/>
        <v>3</v>
      </c>
      <c r="U131">
        <f t="shared" ca="1" si="271"/>
        <v>1</v>
      </c>
      <c r="V131">
        <f t="shared" ca="1" si="271"/>
        <v>3</v>
      </c>
      <c r="W131">
        <f t="shared" ca="1" si="271"/>
        <v>4</v>
      </c>
      <c r="X131">
        <f t="shared" ca="1" si="271"/>
        <v>4</v>
      </c>
      <c r="Y131">
        <f t="shared" ca="1" si="271"/>
        <v>4</v>
      </c>
      <c r="Z131">
        <f t="shared" ca="1" si="271"/>
        <v>2</v>
      </c>
      <c r="AA131">
        <f t="shared" ca="1" si="271"/>
        <v>1</v>
      </c>
      <c r="AB131">
        <f t="shared" ca="1" si="271"/>
        <v>3</v>
      </c>
      <c r="AC131">
        <f t="shared" ca="1" si="271"/>
        <v>4</v>
      </c>
      <c r="AD131">
        <f t="shared" ca="1" si="271"/>
        <v>5</v>
      </c>
      <c r="AE131">
        <f t="shared" ca="1" si="271"/>
        <v>5</v>
      </c>
      <c r="AF131">
        <f t="shared" ca="1" si="271"/>
        <v>5</v>
      </c>
      <c r="AG131">
        <f t="shared" ca="1" si="271"/>
        <v>5</v>
      </c>
      <c r="AH131">
        <f t="shared" ca="1" si="271"/>
        <v>5</v>
      </c>
      <c r="AI131">
        <f t="shared" ca="1" si="271"/>
        <v>5</v>
      </c>
      <c r="AJ131">
        <f t="shared" ca="1" si="271"/>
        <v>6</v>
      </c>
      <c r="AK131">
        <f t="shared" ca="1" si="271"/>
        <v>0</v>
      </c>
      <c r="AL131">
        <f t="shared" ca="1" si="271"/>
        <v>6</v>
      </c>
      <c r="AM131">
        <f t="shared" ca="1" si="271"/>
        <v>6</v>
      </c>
      <c r="AN131">
        <f t="shared" ca="1" si="271"/>
        <v>6</v>
      </c>
      <c r="AO131">
        <f t="shared" ca="1" si="271"/>
        <v>6</v>
      </c>
      <c r="AP131">
        <f t="shared" ca="1" si="271"/>
        <v>6</v>
      </c>
      <c r="AQ131">
        <f t="shared" ca="1" si="271"/>
        <v>7</v>
      </c>
      <c r="AR131">
        <f t="shared" ca="1" si="271"/>
        <v>1</v>
      </c>
      <c r="AS131">
        <f t="shared" ca="1" si="271"/>
        <v>6</v>
      </c>
      <c r="AT131">
        <f t="shared" ca="1" si="271"/>
        <v>7</v>
      </c>
      <c r="AU131">
        <f t="shared" ca="1" si="271"/>
        <v>7</v>
      </c>
      <c r="AV131">
        <f t="shared" ca="1" si="271"/>
        <v>7</v>
      </c>
      <c r="AW131">
        <f t="shared" ca="1" si="271"/>
        <v>8</v>
      </c>
      <c r="AX131">
        <f t="shared" ca="1" si="271"/>
        <v>8</v>
      </c>
      <c r="AY131">
        <f t="shared" ca="1" si="271"/>
        <v>8</v>
      </c>
      <c r="AZ131">
        <f t="shared" ca="1" si="271"/>
        <v>8</v>
      </c>
      <c r="BA131">
        <f t="shared" ca="1" si="271"/>
        <v>8</v>
      </c>
      <c r="BB131">
        <f t="shared" ca="1" si="271"/>
        <v>7</v>
      </c>
      <c r="BC131">
        <f t="shared" ca="1" si="271"/>
        <v>8</v>
      </c>
      <c r="BD131">
        <f t="shared" ca="1" si="271"/>
        <v>9</v>
      </c>
      <c r="BE131">
        <f t="shared" ca="1" si="271"/>
        <v>9</v>
      </c>
      <c r="BF131">
        <f t="shared" ca="1" si="271"/>
        <v>0</v>
      </c>
      <c r="BG131">
        <f t="shared" ca="1" si="271"/>
        <v>9</v>
      </c>
      <c r="BH131">
        <f t="shared" ca="1" si="271"/>
        <v>2</v>
      </c>
      <c r="BI131">
        <f t="shared" ca="1" si="271"/>
        <v>9</v>
      </c>
      <c r="BJ131">
        <f t="shared" ca="1" si="271"/>
        <v>10</v>
      </c>
      <c r="BK131">
        <f t="shared" ca="1" si="271"/>
        <v>10</v>
      </c>
      <c r="BL131">
        <f t="shared" ca="1" si="271"/>
        <v>10</v>
      </c>
      <c r="BM131">
        <f t="shared" ca="1" si="271"/>
        <v>10</v>
      </c>
      <c r="BN131">
        <f t="shared" ca="1" si="271"/>
        <v>10</v>
      </c>
      <c r="BO131">
        <f t="shared" ca="1" si="271"/>
        <v>1</v>
      </c>
      <c r="BP131">
        <f t="shared" ca="1" si="271"/>
        <v>3</v>
      </c>
      <c r="BQ131">
        <f t="shared" ref="BQ131:CH131" ca="1" si="272">IFERROR(MIN(RANDBETWEEN(0,BQ127-BQ130),ROUNDUP(BQ127*2/$C$126,0)),0)</f>
        <v>11</v>
      </c>
      <c r="BR131">
        <f t="shared" ca="1" si="272"/>
        <v>11</v>
      </c>
      <c r="BS131">
        <f t="shared" ca="1" si="272"/>
        <v>1</v>
      </c>
      <c r="BT131">
        <f t="shared" ca="1" si="272"/>
        <v>4</v>
      </c>
      <c r="BU131">
        <f t="shared" ca="1" si="272"/>
        <v>11</v>
      </c>
      <c r="BV131">
        <f t="shared" ca="1" si="272"/>
        <v>4</v>
      </c>
      <c r="BW131">
        <f t="shared" ca="1" si="272"/>
        <v>12</v>
      </c>
      <c r="BX131">
        <f t="shared" ca="1" si="272"/>
        <v>10</v>
      </c>
      <c r="BY131">
        <f t="shared" ca="1" si="272"/>
        <v>12</v>
      </c>
      <c r="BZ131">
        <f t="shared" ca="1" si="272"/>
        <v>12</v>
      </c>
      <c r="CA131">
        <f t="shared" ca="1" si="272"/>
        <v>12</v>
      </c>
      <c r="CB131">
        <f t="shared" ca="1" si="272"/>
        <v>12</v>
      </c>
      <c r="CC131">
        <f t="shared" ca="1" si="272"/>
        <v>12</v>
      </c>
      <c r="CD131">
        <f t="shared" ca="1" si="272"/>
        <v>7</v>
      </c>
      <c r="CE131">
        <f t="shared" ca="1" si="272"/>
        <v>4</v>
      </c>
      <c r="CF131">
        <f t="shared" ca="1" si="272"/>
        <v>13</v>
      </c>
      <c r="CG131">
        <f t="shared" ca="1" si="272"/>
        <v>13</v>
      </c>
      <c r="CH131">
        <f t="shared" ca="1" si="272"/>
        <v>13</v>
      </c>
    </row>
    <row r="132" spans="1:86" x14ac:dyDescent="0.25">
      <c r="A132" s="3">
        <f t="shared" ca="1" si="267"/>
        <v>8</v>
      </c>
      <c r="B132" s="4">
        <f t="shared" ca="1" si="268"/>
        <v>70928</v>
      </c>
      <c r="C132" s="5">
        <v>4</v>
      </c>
      <c r="D132">
        <f ca="1">IFERROR(MIN(RANDBETWEEN(0,D127-SUM(D130:D131)),ROUNDUP(D127*2/$C$126,0)),0)</f>
        <v>0</v>
      </c>
      <c r="E132">
        <f t="shared" ref="E132:BP132" ca="1" si="273">IFERROR(MIN(RANDBETWEEN(0,E127-SUM(E130:E131)),ROUNDUP(E127*2/$C$126,0)),0)</f>
        <v>0</v>
      </c>
      <c r="F132">
        <f t="shared" ca="1" si="273"/>
        <v>0</v>
      </c>
      <c r="G132">
        <f t="shared" ca="1" si="273"/>
        <v>1</v>
      </c>
      <c r="H132">
        <f t="shared" ca="1" si="273"/>
        <v>1</v>
      </c>
      <c r="I132">
        <f t="shared" ca="1" si="273"/>
        <v>1</v>
      </c>
      <c r="J132">
        <f t="shared" ca="1" si="273"/>
        <v>2</v>
      </c>
      <c r="K132">
        <f t="shared" ca="1" si="273"/>
        <v>2</v>
      </c>
      <c r="L132">
        <f t="shared" ca="1" si="273"/>
        <v>2</v>
      </c>
      <c r="M132">
        <f t="shared" ca="1" si="273"/>
        <v>2</v>
      </c>
      <c r="N132">
        <f t="shared" ca="1" si="273"/>
        <v>2</v>
      </c>
      <c r="O132">
        <f t="shared" ca="1" si="273"/>
        <v>2</v>
      </c>
      <c r="P132">
        <f t="shared" ca="1" si="273"/>
        <v>2</v>
      </c>
      <c r="Q132">
        <f t="shared" ca="1" si="273"/>
        <v>0</v>
      </c>
      <c r="R132">
        <f t="shared" ca="1" si="273"/>
        <v>3</v>
      </c>
      <c r="S132">
        <f t="shared" ca="1" si="273"/>
        <v>1</v>
      </c>
      <c r="T132">
        <f t="shared" ca="1" si="273"/>
        <v>3</v>
      </c>
      <c r="U132">
        <f t="shared" ca="1" si="273"/>
        <v>3</v>
      </c>
      <c r="V132">
        <f t="shared" ca="1" si="273"/>
        <v>3</v>
      </c>
      <c r="W132">
        <f t="shared" ca="1" si="273"/>
        <v>4</v>
      </c>
      <c r="X132">
        <f t="shared" ca="1" si="273"/>
        <v>4</v>
      </c>
      <c r="Y132">
        <f t="shared" ca="1" si="273"/>
        <v>1</v>
      </c>
      <c r="Z132">
        <f t="shared" ca="1" si="273"/>
        <v>4</v>
      </c>
      <c r="AA132">
        <f t="shared" ca="1" si="273"/>
        <v>4</v>
      </c>
      <c r="AB132">
        <f t="shared" ca="1" si="273"/>
        <v>4</v>
      </c>
      <c r="AC132">
        <f t="shared" ca="1" si="273"/>
        <v>4</v>
      </c>
      <c r="AD132">
        <f t="shared" ca="1" si="273"/>
        <v>0</v>
      </c>
      <c r="AE132">
        <f t="shared" ca="1" si="273"/>
        <v>5</v>
      </c>
      <c r="AF132">
        <f t="shared" ca="1" si="273"/>
        <v>4</v>
      </c>
      <c r="AG132">
        <f t="shared" ca="1" si="273"/>
        <v>5</v>
      </c>
      <c r="AH132">
        <f t="shared" ca="1" si="273"/>
        <v>5</v>
      </c>
      <c r="AI132">
        <f t="shared" ca="1" si="273"/>
        <v>5</v>
      </c>
      <c r="AJ132">
        <f t="shared" ca="1" si="273"/>
        <v>6</v>
      </c>
      <c r="AK132">
        <f t="shared" ca="1" si="273"/>
        <v>6</v>
      </c>
      <c r="AL132">
        <f t="shared" ca="1" si="273"/>
        <v>6</v>
      </c>
      <c r="AM132">
        <f t="shared" ca="1" si="273"/>
        <v>4</v>
      </c>
      <c r="AN132">
        <f t="shared" ca="1" si="273"/>
        <v>6</v>
      </c>
      <c r="AO132">
        <f t="shared" ca="1" si="273"/>
        <v>6</v>
      </c>
      <c r="AP132">
        <f t="shared" ca="1" si="273"/>
        <v>6</v>
      </c>
      <c r="AQ132">
        <f t="shared" ca="1" si="273"/>
        <v>3</v>
      </c>
      <c r="AR132">
        <f t="shared" ca="1" si="273"/>
        <v>7</v>
      </c>
      <c r="AS132">
        <f t="shared" ca="1" si="273"/>
        <v>7</v>
      </c>
      <c r="AT132">
        <f t="shared" ca="1" si="273"/>
        <v>5</v>
      </c>
      <c r="AU132">
        <f t="shared" ca="1" si="273"/>
        <v>0</v>
      </c>
      <c r="AV132">
        <f t="shared" ca="1" si="273"/>
        <v>7</v>
      </c>
      <c r="AW132">
        <f t="shared" ca="1" si="273"/>
        <v>8</v>
      </c>
      <c r="AX132">
        <f t="shared" ca="1" si="273"/>
        <v>8</v>
      </c>
      <c r="AY132">
        <f t="shared" ca="1" si="273"/>
        <v>1</v>
      </c>
      <c r="AZ132">
        <f t="shared" ca="1" si="273"/>
        <v>8</v>
      </c>
      <c r="BA132">
        <f t="shared" ca="1" si="273"/>
        <v>8</v>
      </c>
      <c r="BB132">
        <f t="shared" ca="1" si="273"/>
        <v>8</v>
      </c>
      <c r="BC132">
        <f t="shared" ca="1" si="273"/>
        <v>3</v>
      </c>
      <c r="BD132">
        <f t="shared" ca="1" si="273"/>
        <v>9</v>
      </c>
      <c r="BE132">
        <f t="shared" ca="1" si="273"/>
        <v>9</v>
      </c>
      <c r="BF132">
        <f t="shared" ca="1" si="273"/>
        <v>9</v>
      </c>
      <c r="BG132">
        <f t="shared" ca="1" si="273"/>
        <v>9</v>
      </c>
      <c r="BH132">
        <f t="shared" ca="1" si="273"/>
        <v>9</v>
      </c>
      <c r="BI132">
        <f t="shared" ca="1" si="273"/>
        <v>9</v>
      </c>
      <c r="BJ132">
        <f t="shared" ca="1" si="273"/>
        <v>10</v>
      </c>
      <c r="BK132">
        <f t="shared" ca="1" si="273"/>
        <v>9</v>
      </c>
      <c r="BL132">
        <f t="shared" ca="1" si="273"/>
        <v>10</v>
      </c>
      <c r="BM132">
        <f t="shared" ca="1" si="273"/>
        <v>10</v>
      </c>
      <c r="BN132">
        <f t="shared" ca="1" si="273"/>
        <v>2</v>
      </c>
      <c r="BO132">
        <f t="shared" ca="1" si="273"/>
        <v>10</v>
      </c>
      <c r="BP132">
        <f t="shared" ca="1" si="273"/>
        <v>0</v>
      </c>
      <c r="BQ132">
        <f t="shared" ref="BQ132:CH132" ca="1" si="274">IFERROR(MIN(RANDBETWEEN(0,BQ127-SUM(BQ130:BQ131)),ROUNDUP(BQ127*2/$C$126,0)),0)</f>
        <v>11</v>
      </c>
      <c r="BR132">
        <f t="shared" ca="1" si="274"/>
        <v>11</v>
      </c>
      <c r="BS132">
        <f t="shared" ca="1" si="274"/>
        <v>11</v>
      </c>
      <c r="BT132">
        <f t="shared" ca="1" si="274"/>
        <v>11</v>
      </c>
      <c r="BU132">
        <f t="shared" ca="1" si="274"/>
        <v>11</v>
      </c>
      <c r="BV132">
        <f t="shared" ca="1" si="274"/>
        <v>11</v>
      </c>
      <c r="BW132">
        <f t="shared" ca="1" si="274"/>
        <v>12</v>
      </c>
      <c r="BX132">
        <f t="shared" ca="1" si="274"/>
        <v>12</v>
      </c>
      <c r="BY132">
        <f t="shared" ca="1" si="274"/>
        <v>10</v>
      </c>
      <c r="BZ132">
        <f t="shared" ca="1" si="274"/>
        <v>12</v>
      </c>
      <c r="CA132">
        <f t="shared" ca="1" si="274"/>
        <v>7</v>
      </c>
      <c r="CB132">
        <f t="shared" ca="1" si="274"/>
        <v>12</v>
      </c>
      <c r="CC132">
        <f t="shared" ca="1" si="274"/>
        <v>8</v>
      </c>
      <c r="CD132">
        <f t="shared" ca="1" si="274"/>
        <v>13</v>
      </c>
      <c r="CE132">
        <f t="shared" ca="1" si="274"/>
        <v>8</v>
      </c>
      <c r="CF132">
        <f t="shared" ca="1" si="274"/>
        <v>13</v>
      </c>
      <c r="CG132">
        <f t="shared" ca="1" si="274"/>
        <v>13</v>
      </c>
      <c r="CH132">
        <f t="shared" ca="1" si="274"/>
        <v>13</v>
      </c>
    </row>
    <row r="133" spans="1:86" x14ac:dyDescent="0.25">
      <c r="A133" s="3">
        <f t="shared" ca="1" si="267"/>
        <v>6</v>
      </c>
      <c r="B133" s="4">
        <f t="shared" ca="1" si="268"/>
        <v>2690</v>
      </c>
      <c r="C133" s="5">
        <v>5</v>
      </c>
      <c r="D133">
        <f ca="1">IFERROR(MIN(RANDBETWEEN(0,D127-SUM(D130:D132)),ROUNDUP(D127*2/$C$126,0)),0)</f>
        <v>0</v>
      </c>
      <c r="E133">
        <f t="shared" ref="E133:BP133" ca="1" si="275">IFERROR(MIN(RANDBETWEEN(0,E127-SUM(E130:E132)),ROUNDUP(E127*2/$C$126,0)),0)</f>
        <v>0</v>
      </c>
      <c r="F133">
        <f t="shared" ca="1" si="275"/>
        <v>1</v>
      </c>
      <c r="G133">
        <f t="shared" ca="1" si="275"/>
        <v>1</v>
      </c>
      <c r="H133">
        <f t="shared" ca="1" si="275"/>
        <v>1</v>
      </c>
      <c r="I133">
        <f t="shared" ca="1" si="275"/>
        <v>1</v>
      </c>
      <c r="J133">
        <f t="shared" ca="1" si="275"/>
        <v>2</v>
      </c>
      <c r="K133">
        <f t="shared" ca="1" si="275"/>
        <v>1</v>
      </c>
      <c r="L133">
        <f t="shared" ca="1" si="275"/>
        <v>2</v>
      </c>
      <c r="M133">
        <f t="shared" ca="1" si="275"/>
        <v>0</v>
      </c>
      <c r="N133">
        <f t="shared" ca="1" si="275"/>
        <v>2</v>
      </c>
      <c r="O133">
        <f t="shared" ca="1" si="275"/>
        <v>2</v>
      </c>
      <c r="P133">
        <f t="shared" ca="1" si="275"/>
        <v>2</v>
      </c>
      <c r="Q133">
        <f t="shared" ca="1" si="275"/>
        <v>2</v>
      </c>
      <c r="R133">
        <f t="shared" ca="1" si="275"/>
        <v>3</v>
      </c>
      <c r="S133">
        <f t="shared" ca="1" si="275"/>
        <v>3</v>
      </c>
      <c r="T133">
        <f t="shared" ca="1" si="275"/>
        <v>3</v>
      </c>
      <c r="U133">
        <f t="shared" ca="1" si="275"/>
        <v>3</v>
      </c>
      <c r="V133">
        <f t="shared" ca="1" si="275"/>
        <v>3</v>
      </c>
      <c r="W133">
        <f t="shared" ca="1" si="275"/>
        <v>2</v>
      </c>
      <c r="X133">
        <f t="shared" ca="1" si="275"/>
        <v>4</v>
      </c>
      <c r="Y133">
        <f t="shared" ca="1" si="275"/>
        <v>4</v>
      </c>
      <c r="Z133">
        <f t="shared" ca="1" si="275"/>
        <v>4</v>
      </c>
      <c r="AA133">
        <f t="shared" ca="1" si="275"/>
        <v>4</v>
      </c>
      <c r="AB133">
        <f t="shared" ca="1" si="275"/>
        <v>3</v>
      </c>
      <c r="AC133">
        <f t="shared" ca="1" si="275"/>
        <v>0</v>
      </c>
      <c r="AD133">
        <f t="shared" ca="1" si="275"/>
        <v>5</v>
      </c>
      <c r="AE133">
        <f t="shared" ca="1" si="275"/>
        <v>5</v>
      </c>
      <c r="AF133">
        <f t="shared" ca="1" si="275"/>
        <v>5</v>
      </c>
      <c r="AG133">
        <f t="shared" ca="1" si="275"/>
        <v>5</v>
      </c>
      <c r="AH133">
        <f t="shared" ca="1" si="275"/>
        <v>1</v>
      </c>
      <c r="AI133">
        <f t="shared" ca="1" si="275"/>
        <v>3</v>
      </c>
      <c r="AJ133">
        <f t="shared" ca="1" si="275"/>
        <v>6</v>
      </c>
      <c r="AK133">
        <f t="shared" ca="1" si="275"/>
        <v>5</v>
      </c>
      <c r="AL133">
        <f t="shared" ca="1" si="275"/>
        <v>6</v>
      </c>
      <c r="AM133">
        <f t="shared" ca="1" si="275"/>
        <v>3</v>
      </c>
      <c r="AN133">
        <f t="shared" ca="1" si="275"/>
        <v>6</v>
      </c>
      <c r="AO133">
        <f t="shared" ca="1" si="275"/>
        <v>6</v>
      </c>
      <c r="AP133">
        <f t="shared" ca="1" si="275"/>
        <v>6</v>
      </c>
      <c r="AQ133">
        <f t="shared" ca="1" si="275"/>
        <v>4</v>
      </c>
      <c r="AR133">
        <f t="shared" ca="1" si="275"/>
        <v>7</v>
      </c>
      <c r="AS133">
        <f t="shared" ca="1" si="275"/>
        <v>7</v>
      </c>
      <c r="AT133">
        <f t="shared" ca="1" si="275"/>
        <v>7</v>
      </c>
      <c r="AU133">
        <f t="shared" ca="1" si="275"/>
        <v>7</v>
      </c>
      <c r="AV133">
        <f t="shared" ca="1" si="275"/>
        <v>7</v>
      </c>
      <c r="AW133">
        <f t="shared" ca="1" si="275"/>
        <v>8</v>
      </c>
      <c r="AX133">
        <f t="shared" ca="1" si="275"/>
        <v>2</v>
      </c>
      <c r="AY133">
        <f t="shared" ca="1" si="275"/>
        <v>8</v>
      </c>
      <c r="AZ133">
        <f t="shared" ca="1" si="275"/>
        <v>8</v>
      </c>
      <c r="BA133">
        <f t="shared" ca="1" si="275"/>
        <v>7</v>
      </c>
      <c r="BB133">
        <f t="shared" ca="1" si="275"/>
        <v>8</v>
      </c>
      <c r="BC133">
        <f t="shared" ca="1" si="275"/>
        <v>5</v>
      </c>
      <c r="BD133">
        <f t="shared" ca="1" si="275"/>
        <v>5</v>
      </c>
      <c r="BE133">
        <f t="shared" ca="1" si="275"/>
        <v>9</v>
      </c>
      <c r="BF133">
        <f t="shared" ca="1" si="275"/>
        <v>9</v>
      </c>
      <c r="BG133">
        <f t="shared" ca="1" si="275"/>
        <v>4</v>
      </c>
      <c r="BH133">
        <f t="shared" ca="1" si="275"/>
        <v>9</v>
      </c>
      <c r="BI133">
        <f t="shared" ca="1" si="275"/>
        <v>1</v>
      </c>
      <c r="BJ133">
        <f t="shared" ca="1" si="275"/>
        <v>10</v>
      </c>
      <c r="BK133">
        <f t="shared" ca="1" si="275"/>
        <v>2</v>
      </c>
      <c r="BL133">
        <f t="shared" ca="1" si="275"/>
        <v>10</v>
      </c>
      <c r="BM133">
        <f t="shared" ca="1" si="275"/>
        <v>10</v>
      </c>
      <c r="BN133">
        <f t="shared" ca="1" si="275"/>
        <v>10</v>
      </c>
      <c r="BO133">
        <f t="shared" ca="1" si="275"/>
        <v>6</v>
      </c>
      <c r="BP133">
        <f t="shared" ca="1" si="275"/>
        <v>10</v>
      </c>
      <c r="BQ133">
        <f t="shared" ref="BQ133:CH133" ca="1" si="276">IFERROR(MIN(RANDBETWEEN(0,BQ127-SUM(BQ130:BQ132)),ROUNDUP(BQ127*2/$C$126,0)),0)</f>
        <v>11</v>
      </c>
      <c r="BR133">
        <f t="shared" ca="1" si="276"/>
        <v>11</v>
      </c>
      <c r="BS133">
        <f t="shared" ca="1" si="276"/>
        <v>11</v>
      </c>
      <c r="BT133">
        <f t="shared" ca="1" si="276"/>
        <v>11</v>
      </c>
      <c r="BU133">
        <f t="shared" ca="1" si="276"/>
        <v>4</v>
      </c>
      <c r="BV133">
        <f t="shared" ca="1" si="276"/>
        <v>11</v>
      </c>
      <c r="BW133">
        <f t="shared" ca="1" si="276"/>
        <v>12</v>
      </c>
      <c r="BX133">
        <f t="shared" ca="1" si="276"/>
        <v>12</v>
      </c>
      <c r="BY133">
        <f t="shared" ca="1" si="276"/>
        <v>12</v>
      </c>
      <c r="BZ133">
        <f t="shared" ca="1" si="276"/>
        <v>12</v>
      </c>
      <c r="CA133">
        <f t="shared" ca="1" si="276"/>
        <v>12</v>
      </c>
      <c r="CB133">
        <f t="shared" ca="1" si="276"/>
        <v>6</v>
      </c>
      <c r="CC133">
        <f t="shared" ca="1" si="276"/>
        <v>5</v>
      </c>
      <c r="CD133">
        <f t="shared" ca="1" si="276"/>
        <v>0</v>
      </c>
      <c r="CE133">
        <f t="shared" ca="1" si="276"/>
        <v>13</v>
      </c>
      <c r="CF133">
        <f t="shared" ca="1" si="276"/>
        <v>13</v>
      </c>
      <c r="CG133">
        <f t="shared" ca="1" si="276"/>
        <v>13</v>
      </c>
      <c r="CH133">
        <f t="shared" ca="1" si="276"/>
        <v>10</v>
      </c>
    </row>
    <row r="134" spans="1:86" x14ac:dyDescent="0.25">
      <c r="A134" s="3">
        <f t="shared" ca="1" si="267"/>
        <v>9</v>
      </c>
      <c r="B134" s="4">
        <f t="shared" ca="1" si="268"/>
        <v>38157</v>
      </c>
      <c r="C134" s="5">
        <v>6</v>
      </c>
      <c r="D134">
        <f ca="1">IFERROR(MIN(RANDBETWEEN(0,D127-SUM(D130:D133)),ROUNDUP(D127*2/$C$126,0)),0)</f>
        <v>0</v>
      </c>
      <c r="E134">
        <f t="shared" ref="E134:BP134" ca="1" si="277">IFERROR(MIN(RANDBETWEEN(0,E127-SUM(E130:E133)),ROUNDUP(E127*2/$C$126,0)),0)</f>
        <v>0</v>
      </c>
      <c r="F134">
        <f t="shared" ca="1" si="277"/>
        <v>0</v>
      </c>
      <c r="G134">
        <f t="shared" ca="1" si="277"/>
        <v>1</v>
      </c>
      <c r="H134">
        <f t="shared" ca="1" si="277"/>
        <v>0</v>
      </c>
      <c r="I134">
        <f t="shared" ca="1" si="277"/>
        <v>1</v>
      </c>
      <c r="J134">
        <f t="shared" ca="1" si="277"/>
        <v>1</v>
      </c>
      <c r="K134">
        <f t="shared" ca="1" si="277"/>
        <v>2</v>
      </c>
      <c r="L134">
        <f t="shared" ca="1" si="277"/>
        <v>0</v>
      </c>
      <c r="M134">
        <f t="shared" ca="1" si="277"/>
        <v>2</v>
      </c>
      <c r="N134">
        <f t="shared" ca="1" si="277"/>
        <v>2</v>
      </c>
      <c r="O134">
        <f t="shared" ca="1" si="277"/>
        <v>2</v>
      </c>
      <c r="P134">
        <f t="shared" ca="1" si="277"/>
        <v>2</v>
      </c>
      <c r="Q134">
        <f t="shared" ca="1" si="277"/>
        <v>3</v>
      </c>
      <c r="R134">
        <f t="shared" ca="1" si="277"/>
        <v>0</v>
      </c>
      <c r="S134">
        <f t="shared" ca="1" si="277"/>
        <v>3</v>
      </c>
      <c r="T134">
        <f t="shared" ca="1" si="277"/>
        <v>3</v>
      </c>
      <c r="U134">
        <f t="shared" ca="1" si="277"/>
        <v>2</v>
      </c>
      <c r="V134">
        <f t="shared" ca="1" si="277"/>
        <v>3</v>
      </c>
      <c r="W134">
        <f t="shared" ca="1" si="277"/>
        <v>0</v>
      </c>
      <c r="X134">
        <f t="shared" ca="1" si="277"/>
        <v>0</v>
      </c>
      <c r="Y134">
        <f t="shared" ca="1" si="277"/>
        <v>1</v>
      </c>
      <c r="Z134">
        <f t="shared" ca="1" si="277"/>
        <v>4</v>
      </c>
      <c r="AA134">
        <f t="shared" ca="1" si="277"/>
        <v>2</v>
      </c>
      <c r="AB134">
        <f t="shared" ca="1" si="277"/>
        <v>4</v>
      </c>
      <c r="AC134">
        <f t="shared" ca="1" si="277"/>
        <v>4</v>
      </c>
      <c r="AD134">
        <f t="shared" ca="1" si="277"/>
        <v>2</v>
      </c>
      <c r="AE134">
        <f t="shared" ca="1" si="277"/>
        <v>5</v>
      </c>
      <c r="AF134">
        <f t="shared" ca="1" si="277"/>
        <v>1</v>
      </c>
      <c r="AG134">
        <f t="shared" ca="1" si="277"/>
        <v>5</v>
      </c>
      <c r="AH134">
        <f t="shared" ca="1" si="277"/>
        <v>5</v>
      </c>
      <c r="AI134">
        <f t="shared" ca="1" si="277"/>
        <v>5</v>
      </c>
      <c r="AJ134">
        <f t="shared" ca="1" si="277"/>
        <v>3</v>
      </c>
      <c r="AK134">
        <f t="shared" ca="1" si="277"/>
        <v>6</v>
      </c>
      <c r="AL134">
        <f t="shared" ca="1" si="277"/>
        <v>4</v>
      </c>
      <c r="AM134">
        <f t="shared" ca="1" si="277"/>
        <v>6</v>
      </c>
      <c r="AN134">
        <f t="shared" ca="1" si="277"/>
        <v>6</v>
      </c>
      <c r="AO134">
        <f t="shared" ca="1" si="277"/>
        <v>5</v>
      </c>
      <c r="AP134">
        <f t="shared" ca="1" si="277"/>
        <v>6</v>
      </c>
      <c r="AQ134">
        <f t="shared" ca="1" si="277"/>
        <v>7</v>
      </c>
      <c r="AR134">
        <f t="shared" ca="1" si="277"/>
        <v>0</v>
      </c>
      <c r="AS134">
        <f t="shared" ca="1" si="277"/>
        <v>7</v>
      </c>
      <c r="AT134">
        <f t="shared" ca="1" si="277"/>
        <v>7</v>
      </c>
      <c r="AU134">
        <f t="shared" ca="1" si="277"/>
        <v>7</v>
      </c>
      <c r="AV134">
        <f t="shared" ca="1" si="277"/>
        <v>7</v>
      </c>
      <c r="AW134">
        <f t="shared" ca="1" si="277"/>
        <v>6</v>
      </c>
      <c r="AX134">
        <f t="shared" ca="1" si="277"/>
        <v>5</v>
      </c>
      <c r="AY134">
        <f t="shared" ca="1" si="277"/>
        <v>3</v>
      </c>
      <c r="AZ134">
        <f t="shared" ca="1" si="277"/>
        <v>8</v>
      </c>
      <c r="BA134">
        <f t="shared" ca="1" si="277"/>
        <v>7</v>
      </c>
      <c r="BB134">
        <f t="shared" ca="1" si="277"/>
        <v>8</v>
      </c>
      <c r="BC134">
        <f t="shared" ca="1" si="277"/>
        <v>8</v>
      </c>
      <c r="BD134">
        <f t="shared" ca="1" si="277"/>
        <v>9</v>
      </c>
      <c r="BE134">
        <f t="shared" ca="1" si="277"/>
        <v>9</v>
      </c>
      <c r="BF134">
        <f t="shared" ca="1" si="277"/>
        <v>1</v>
      </c>
      <c r="BG134">
        <f t="shared" ca="1" si="277"/>
        <v>9</v>
      </c>
      <c r="BH134">
        <f t="shared" ca="1" si="277"/>
        <v>8</v>
      </c>
      <c r="BI134">
        <f t="shared" ca="1" si="277"/>
        <v>9</v>
      </c>
      <c r="BJ134">
        <f t="shared" ca="1" si="277"/>
        <v>0</v>
      </c>
      <c r="BK134">
        <f t="shared" ca="1" si="277"/>
        <v>10</v>
      </c>
      <c r="BL134">
        <f t="shared" ca="1" si="277"/>
        <v>4</v>
      </c>
      <c r="BM134">
        <f t="shared" ca="1" si="277"/>
        <v>3</v>
      </c>
      <c r="BN134">
        <f t="shared" ca="1" si="277"/>
        <v>10</v>
      </c>
      <c r="BO134">
        <f t="shared" ca="1" si="277"/>
        <v>10</v>
      </c>
      <c r="BP134">
        <f t="shared" ca="1" si="277"/>
        <v>10</v>
      </c>
      <c r="BQ134">
        <f t="shared" ref="BQ134:CH134" ca="1" si="278">IFERROR(MIN(RANDBETWEEN(0,BQ127-SUM(BQ130:BQ133)),ROUNDUP(BQ127*2/$C$126,0)),0)</f>
        <v>11</v>
      </c>
      <c r="BR134">
        <f t="shared" ca="1" si="278"/>
        <v>8</v>
      </c>
      <c r="BS134">
        <f t="shared" ca="1" si="278"/>
        <v>11</v>
      </c>
      <c r="BT134">
        <f t="shared" ca="1" si="278"/>
        <v>11</v>
      </c>
      <c r="BU134">
        <f t="shared" ca="1" si="278"/>
        <v>11</v>
      </c>
      <c r="BV134">
        <f t="shared" ca="1" si="278"/>
        <v>5</v>
      </c>
      <c r="BW134">
        <f t="shared" ca="1" si="278"/>
        <v>12</v>
      </c>
      <c r="BX134">
        <f t="shared" ca="1" si="278"/>
        <v>3</v>
      </c>
      <c r="BY134">
        <f t="shared" ca="1" si="278"/>
        <v>9</v>
      </c>
      <c r="BZ134">
        <f t="shared" ca="1" si="278"/>
        <v>12</v>
      </c>
      <c r="CA134">
        <f t="shared" ca="1" si="278"/>
        <v>10</v>
      </c>
      <c r="CB134">
        <f t="shared" ca="1" si="278"/>
        <v>12</v>
      </c>
      <c r="CC134">
        <f t="shared" ca="1" si="278"/>
        <v>12</v>
      </c>
      <c r="CD134">
        <f t="shared" ca="1" si="278"/>
        <v>6</v>
      </c>
      <c r="CE134">
        <f t="shared" ca="1" si="278"/>
        <v>1</v>
      </c>
      <c r="CF134">
        <f t="shared" ca="1" si="278"/>
        <v>13</v>
      </c>
      <c r="CG134">
        <f t="shared" ca="1" si="278"/>
        <v>13</v>
      </c>
      <c r="CH134">
        <f t="shared" ca="1" si="278"/>
        <v>13</v>
      </c>
    </row>
    <row r="135" spans="1:86" x14ac:dyDescent="0.25">
      <c r="A135" s="3">
        <f t="shared" ca="1" si="267"/>
        <v>1</v>
      </c>
      <c r="B135" s="4">
        <f t="shared" ca="1" si="268"/>
        <v>33311</v>
      </c>
      <c r="C135" s="5">
        <v>7</v>
      </c>
      <c r="D135">
        <f ca="1">IFERROR(MIN(RANDBETWEEN(0,D127-SUM(D130:D134)),ROUNDUP(D127*2/$C$126,0)),0)</f>
        <v>0</v>
      </c>
      <c r="E135">
        <f t="shared" ref="E135:BP135" ca="1" si="279">IFERROR(MIN(RANDBETWEEN(0,E127-SUM(E130:E134)),ROUNDUP(E127*2/$C$126,0)),0)</f>
        <v>0</v>
      </c>
      <c r="F135">
        <f t="shared" ca="1" si="279"/>
        <v>0</v>
      </c>
      <c r="G135">
        <f t="shared" ca="1" si="279"/>
        <v>0</v>
      </c>
      <c r="H135">
        <f t="shared" ca="1" si="279"/>
        <v>0</v>
      </c>
      <c r="I135">
        <f t="shared" ca="1" si="279"/>
        <v>0</v>
      </c>
      <c r="J135">
        <f t="shared" ca="1" si="279"/>
        <v>0</v>
      </c>
      <c r="K135">
        <f t="shared" ca="1" si="279"/>
        <v>0</v>
      </c>
      <c r="L135">
        <f t="shared" ca="1" si="279"/>
        <v>2</v>
      </c>
      <c r="M135">
        <f t="shared" ca="1" si="279"/>
        <v>2</v>
      </c>
      <c r="N135">
        <f t="shared" ca="1" si="279"/>
        <v>0</v>
      </c>
      <c r="O135">
        <f t="shared" ca="1" si="279"/>
        <v>0</v>
      </c>
      <c r="P135">
        <f t="shared" ca="1" si="279"/>
        <v>2</v>
      </c>
      <c r="Q135">
        <f t="shared" ca="1" si="279"/>
        <v>3</v>
      </c>
      <c r="R135">
        <f t="shared" ca="1" si="279"/>
        <v>0</v>
      </c>
      <c r="S135">
        <f t="shared" ca="1" si="279"/>
        <v>1</v>
      </c>
      <c r="T135">
        <f t="shared" ca="1" si="279"/>
        <v>0</v>
      </c>
      <c r="U135">
        <f t="shared" ca="1" si="279"/>
        <v>3</v>
      </c>
      <c r="V135">
        <f t="shared" ca="1" si="279"/>
        <v>1</v>
      </c>
      <c r="W135">
        <f t="shared" ca="1" si="279"/>
        <v>4</v>
      </c>
      <c r="X135">
        <f t="shared" ca="1" si="279"/>
        <v>2</v>
      </c>
      <c r="Y135">
        <f t="shared" ca="1" si="279"/>
        <v>4</v>
      </c>
      <c r="Z135">
        <f t="shared" ca="1" si="279"/>
        <v>4</v>
      </c>
      <c r="AA135">
        <f t="shared" ca="1" si="279"/>
        <v>4</v>
      </c>
      <c r="AB135">
        <f t="shared" ca="1" si="279"/>
        <v>4</v>
      </c>
      <c r="AC135">
        <f t="shared" ca="1" si="279"/>
        <v>2</v>
      </c>
      <c r="AD135">
        <f t="shared" ca="1" si="279"/>
        <v>0</v>
      </c>
      <c r="AE135">
        <f t="shared" ca="1" si="279"/>
        <v>1</v>
      </c>
      <c r="AF135">
        <f t="shared" ca="1" si="279"/>
        <v>5</v>
      </c>
      <c r="AG135">
        <f t="shared" ca="1" si="279"/>
        <v>3</v>
      </c>
      <c r="AH135">
        <f t="shared" ca="1" si="279"/>
        <v>4</v>
      </c>
      <c r="AI135">
        <f t="shared" ca="1" si="279"/>
        <v>5</v>
      </c>
      <c r="AJ135">
        <f t="shared" ca="1" si="279"/>
        <v>4</v>
      </c>
      <c r="AK135">
        <f t="shared" ca="1" si="279"/>
        <v>6</v>
      </c>
      <c r="AL135">
        <f t="shared" ca="1" si="279"/>
        <v>0</v>
      </c>
      <c r="AM135">
        <f t="shared" ca="1" si="279"/>
        <v>6</v>
      </c>
      <c r="AN135">
        <f t="shared" ca="1" si="279"/>
        <v>6</v>
      </c>
      <c r="AO135">
        <f t="shared" ca="1" si="279"/>
        <v>4</v>
      </c>
      <c r="AP135">
        <f t="shared" ca="1" si="279"/>
        <v>6</v>
      </c>
      <c r="AQ135">
        <f t="shared" ca="1" si="279"/>
        <v>6</v>
      </c>
      <c r="AR135">
        <f t="shared" ca="1" si="279"/>
        <v>7</v>
      </c>
      <c r="AS135">
        <f t="shared" ca="1" si="279"/>
        <v>4</v>
      </c>
      <c r="AT135">
        <f t="shared" ca="1" si="279"/>
        <v>7</v>
      </c>
      <c r="AU135">
        <f t="shared" ca="1" si="279"/>
        <v>3</v>
      </c>
      <c r="AV135">
        <f t="shared" ca="1" si="279"/>
        <v>1</v>
      </c>
      <c r="AW135">
        <f t="shared" ca="1" si="279"/>
        <v>2</v>
      </c>
      <c r="AX135">
        <f t="shared" ca="1" si="279"/>
        <v>7</v>
      </c>
      <c r="AY135">
        <f t="shared" ca="1" si="279"/>
        <v>8</v>
      </c>
      <c r="AZ135">
        <f t="shared" ca="1" si="279"/>
        <v>8</v>
      </c>
      <c r="BA135">
        <f t="shared" ca="1" si="279"/>
        <v>7</v>
      </c>
      <c r="BB135">
        <f t="shared" ca="1" si="279"/>
        <v>8</v>
      </c>
      <c r="BC135">
        <f t="shared" ca="1" si="279"/>
        <v>8</v>
      </c>
      <c r="BD135">
        <f t="shared" ca="1" si="279"/>
        <v>9</v>
      </c>
      <c r="BE135">
        <f t="shared" ca="1" si="279"/>
        <v>5</v>
      </c>
      <c r="BF135">
        <f t="shared" ca="1" si="279"/>
        <v>9</v>
      </c>
      <c r="BG135">
        <f t="shared" ca="1" si="279"/>
        <v>9</v>
      </c>
      <c r="BH135">
        <f t="shared" ca="1" si="279"/>
        <v>9</v>
      </c>
      <c r="BI135">
        <f t="shared" ca="1" si="279"/>
        <v>9</v>
      </c>
      <c r="BJ135">
        <f t="shared" ca="1" si="279"/>
        <v>4</v>
      </c>
      <c r="BK135">
        <f t="shared" ca="1" si="279"/>
        <v>10</v>
      </c>
      <c r="BL135">
        <f t="shared" ca="1" si="279"/>
        <v>10</v>
      </c>
      <c r="BM135">
        <f t="shared" ca="1" si="279"/>
        <v>7</v>
      </c>
      <c r="BN135">
        <f t="shared" ca="1" si="279"/>
        <v>9</v>
      </c>
      <c r="BO135">
        <f t="shared" ca="1" si="279"/>
        <v>10</v>
      </c>
      <c r="BP135">
        <f t="shared" ca="1" si="279"/>
        <v>8</v>
      </c>
      <c r="BQ135">
        <f t="shared" ref="BQ135:CH135" ca="1" si="280">IFERROR(MIN(RANDBETWEEN(0,BQ127-SUM(BQ130:BQ134)),ROUNDUP(BQ127*2/$C$126,0)),0)</f>
        <v>4</v>
      </c>
      <c r="BR135">
        <f t="shared" ca="1" si="280"/>
        <v>7</v>
      </c>
      <c r="BS135">
        <f t="shared" ca="1" si="280"/>
        <v>11</v>
      </c>
      <c r="BT135">
        <f t="shared" ca="1" si="280"/>
        <v>11</v>
      </c>
      <c r="BU135">
        <f t="shared" ca="1" si="280"/>
        <v>7</v>
      </c>
      <c r="BV135">
        <f t="shared" ca="1" si="280"/>
        <v>11</v>
      </c>
      <c r="BW135">
        <f t="shared" ca="1" si="280"/>
        <v>3</v>
      </c>
      <c r="BX135">
        <f t="shared" ca="1" si="280"/>
        <v>0</v>
      </c>
      <c r="BY135">
        <f t="shared" ca="1" si="280"/>
        <v>12</v>
      </c>
      <c r="BZ135">
        <f t="shared" ca="1" si="280"/>
        <v>6</v>
      </c>
      <c r="CA135">
        <f t="shared" ca="1" si="280"/>
        <v>4</v>
      </c>
      <c r="CB135">
        <f t="shared" ca="1" si="280"/>
        <v>1</v>
      </c>
      <c r="CC135">
        <f t="shared" ca="1" si="280"/>
        <v>12</v>
      </c>
      <c r="CD135">
        <f t="shared" ca="1" si="280"/>
        <v>13</v>
      </c>
      <c r="CE135">
        <f t="shared" ca="1" si="280"/>
        <v>8</v>
      </c>
      <c r="CF135">
        <f t="shared" ca="1" si="280"/>
        <v>8</v>
      </c>
      <c r="CG135">
        <f t="shared" ca="1" si="280"/>
        <v>10</v>
      </c>
      <c r="CH135">
        <f t="shared" ca="1" si="280"/>
        <v>13</v>
      </c>
    </row>
    <row r="136" spans="1:86" x14ac:dyDescent="0.25">
      <c r="A136" s="3">
        <f t="shared" ca="1" si="267"/>
        <v>3</v>
      </c>
      <c r="B136" s="4">
        <f t="shared" ca="1" si="268"/>
        <v>34080</v>
      </c>
      <c r="C136" s="5">
        <v>8</v>
      </c>
      <c r="D136">
        <f ca="1">IFERROR(MIN(RANDBETWEEN(0,D127-SUM(D130:D135)),ROUNDUP(D127*2/$C$126,0)),0)</f>
        <v>0</v>
      </c>
      <c r="E136">
        <f t="shared" ref="E136:BP136" ca="1" si="281">IFERROR(MIN(RANDBETWEEN(0,E127-SUM(E130:E135)),ROUNDUP(E127*2/$C$126,0)),0)</f>
        <v>0</v>
      </c>
      <c r="F136">
        <f t="shared" ca="1" si="281"/>
        <v>0</v>
      </c>
      <c r="G136">
        <f t="shared" ca="1" si="281"/>
        <v>0</v>
      </c>
      <c r="H136">
        <f t="shared" ca="1" si="281"/>
        <v>0</v>
      </c>
      <c r="I136">
        <f t="shared" ca="1" si="281"/>
        <v>0</v>
      </c>
      <c r="J136">
        <f t="shared" ca="1" si="281"/>
        <v>0</v>
      </c>
      <c r="K136">
        <f t="shared" ca="1" si="281"/>
        <v>0</v>
      </c>
      <c r="L136">
        <f t="shared" ca="1" si="281"/>
        <v>0</v>
      </c>
      <c r="M136">
        <f t="shared" ca="1" si="281"/>
        <v>0</v>
      </c>
      <c r="N136">
        <f t="shared" ca="1" si="281"/>
        <v>2</v>
      </c>
      <c r="O136">
        <f t="shared" ca="1" si="281"/>
        <v>1</v>
      </c>
      <c r="P136">
        <f t="shared" ca="1" si="281"/>
        <v>1</v>
      </c>
      <c r="Q136">
        <f t="shared" ca="1" si="281"/>
        <v>1</v>
      </c>
      <c r="R136">
        <f t="shared" ca="1" si="281"/>
        <v>0</v>
      </c>
      <c r="S136">
        <f t="shared" ca="1" si="281"/>
        <v>1</v>
      </c>
      <c r="T136">
        <f t="shared" ca="1" si="281"/>
        <v>0</v>
      </c>
      <c r="U136">
        <f t="shared" ca="1" si="281"/>
        <v>3</v>
      </c>
      <c r="V136">
        <f t="shared" ca="1" si="281"/>
        <v>1</v>
      </c>
      <c r="W136">
        <f t="shared" ca="1" si="281"/>
        <v>0</v>
      </c>
      <c r="X136">
        <f t="shared" ca="1" si="281"/>
        <v>1</v>
      </c>
      <c r="Y136">
        <f t="shared" ca="1" si="281"/>
        <v>2</v>
      </c>
      <c r="Z136">
        <f t="shared" ca="1" si="281"/>
        <v>1</v>
      </c>
      <c r="AA136">
        <f t="shared" ca="1" si="281"/>
        <v>4</v>
      </c>
      <c r="AB136">
        <f t="shared" ca="1" si="281"/>
        <v>2</v>
      </c>
      <c r="AC136">
        <f t="shared" ca="1" si="281"/>
        <v>2</v>
      </c>
      <c r="AD136">
        <f t="shared" ca="1" si="281"/>
        <v>5</v>
      </c>
      <c r="AE136">
        <f t="shared" ca="1" si="281"/>
        <v>1</v>
      </c>
      <c r="AF136">
        <f t="shared" ca="1" si="281"/>
        <v>4</v>
      </c>
      <c r="AG136">
        <f t="shared" ca="1" si="281"/>
        <v>0</v>
      </c>
      <c r="AH136">
        <f t="shared" ca="1" si="281"/>
        <v>4</v>
      </c>
      <c r="AI136">
        <f t="shared" ca="1" si="281"/>
        <v>2</v>
      </c>
      <c r="AJ136">
        <f t="shared" ca="1" si="281"/>
        <v>0</v>
      </c>
      <c r="AK136">
        <f t="shared" ca="1" si="281"/>
        <v>1</v>
      </c>
      <c r="AL136">
        <f t="shared" ca="1" si="281"/>
        <v>6</v>
      </c>
      <c r="AM136">
        <f t="shared" ca="1" si="281"/>
        <v>3</v>
      </c>
      <c r="AN136">
        <f t="shared" ca="1" si="281"/>
        <v>1</v>
      </c>
      <c r="AO136">
        <f t="shared" ca="1" si="281"/>
        <v>4</v>
      </c>
      <c r="AP136">
        <f t="shared" ca="1" si="281"/>
        <v>3</v>
      </c>
      <c r="AQ136">
        <f t="shared" ca="1" si="281"/>
        <v>1</v>
      </c>
      <c r="AR136">
        <f t="shared" ca="1" si="281"/>
        <v>4</v>
      </c>
      <c r="AS136">
        <f t="shared" ca="1" si="281"/>
        <v>5</v>
      </c>
      <c r="AT136">
        <f t="shared" ca="1" si="281"/>
        <v>0</v>
      </c>
      <c r="AU136">
        <f t="shared" ca="1" si="281"/>
        <v>6</v>
      </c>
      <c r="AV136">
        <f t="shared" ca="1" si="281"/>
        <v>4</v>
      </c>
      <c r="AW136">
        <f t="shared" ca="1" si="281"/>
        <v>4</v>
      </c>
      <c r="AX136">
        <f t="shared" ca="1" si="281"/>
        <v>0</v>
      </c>
      <c r="AY136">
        <f t="shared" ca="1" si="281"/>
        <v>4</v>
      </c>
      <c r="AZ136">
        <f t="shared" ca="1" si="281"/>
        <v>1</v>
      </c>
      <c r="BA136">
        <f t="shared" ca="1" si="281"/>
        <v>2</v>
      </c>
      <c r="BB136">
        <f t="shared" ca="1" si="281"/>
        <v>1</v>
      </c>
      <c r="BC136">
        <f t="shared" ca="1" si="281"/>
        <v>8</v>
      </c>
      <c r="BD136">
        <f t="shared" ca="1" si="281"/>
        <v>3</v>
      </c>
      <c r="BE136">
        <f t="shared" ca="1" si="281"/>
        <v>4</v>
      </c>
      <c r="BF136">
        <f t="shared" ca="1" si="281"/>
        <v>3</v>
      </c>
      <c r="BG136">
        <f t="shared" ca="1" si="281"/>
        <v>6</v>
      </c>
      <c r="BH136">
        <f t="shared" ca="1" si="281"/>
        <v>1</v>
      </c>
      <c r="BI136">
        <f t="shared" ca="1" si="281"/>
        <v>7</v>
      </c>
      <c r="BJ136">
        <f t="shared" ca="1" si="281"/>
        <v>10</v>
      </c>
      <c r="BK136">
        <f t="shared" ca="1" si="281"/>
        <v>5</v>
      </c>
      <c r="BL136">
        <f t="shared" ca="1" si="281"/>
        <v>6</v>
      </c>
      <c r="BM136">
        <f t="shared" ca="1" si="281"/>
        <v>2</v>
      </c>
      <c r="BN136">
        <f t="shared" ca="1" si="281"/>
        <v>3</v>
      </c>
      <c r="BO136">
        <f t="shared" ca="1" si="281"/>
        <v>2</v>
      </c>
      <c r="BP136">
        <f t="shared" ca="1" si="281"/>
        <v>9</v>
      </c>
      <c r="BQ136">
        <f t="shared" ref="BQ136:CH136" ca="1" si="282">IFERROR(MIN(RANDBETWEEN(0,BQ127-SUM(BQ130:BQ135)),ROUNDUP(BQ127*2/$C$126,0)),0)</f>
        <v>1</v>
      </c>
      <c r="BR136">
        <f t="shared" ca="1" si="282"/>
        <v>3</v>
      </c>
      <c r="BS136">
        <f t="shared" ca="1" si="282"/>
        <v>11</v>
      </c>
      <c r="BT136">
        <f t="shared" ca="1" si="282"/>
        <v>1</v>
      </c>
      <c r="BU136">
        <f t="shared" ca="1" si="282"/>
        <v>6</v>
      </c>
      <c r="BV136">
        <f t="shared" ca="1" si="282"/>
        <v>7</v>
      </c>
      <c r="BW136">
        <f t="shared" ca="1" si="282"/>
        <v>7</v>
      </c>
      <c r="BX136">
        <f t="shared" ca="1" si="282"/>
        <v>9</v>
      </c>
      <c r="BY136">
        <f t="shared" ca="1" si="282"/>
        <v>1</v>
      </c>
      <c r="BZ136">
        <f t="shared" ca="1" si="282"/>
        <v>6</v>
      </c>
      <c r="CA136">
        <f t="shared" ca="1" si="282"/>
        <v>12</v>
      </c>
      <c r="CB136">
        <f t="shared" ca="1" si="282"/>
        <v>12</v>
      </c>
      <c r="CC136">
        <f t="shared" ca="1" si="282"/>
        <v>12</v>
      </c>
      <c r="CD136">
        <f t="shared" ca="1" si="282"/>
        <v>10</v>
      </c>
      <c r="CE136">
        <f t="shared" ca="1" si="282"/>
        <v>13</v>
      </c>
      <c r="CF136">
        <f t="shared" ca="1" si="282"/>
        <v>1</v>
      </c>
      <c r="CG136">
        <f t="shared" ca="1" si="282"/>
        <v>0</v>
      </c>
      <c r="CH136">
        <f t="shared" ca="1" si="282"/>
        <v>0</v>
      </c>
    </row>
    <row r="137" spans="1:86" x14ac:dyDescent="0.25">
      <c r="A137" s="3">
        <f t="shared" ca="1" si="267"/>
        <v>13</v>
      </c>
      <c r="B137" s="4">
        <f t="shared" ca="1" si="268"/>
        <v>40024</v>
      </c>
      <c r="C137" s="5">
        <v>9</v>
      </c>
      <c r="D137">
        <f ca="1">IFERROR(MIN(RANDBETWEEN(0,D127-SUM(D130:D136)),ROUNDUP(D127*2/$C$126,0)),0)</f>
        <v>0</v>
      </c>
      <c r="E137">
        <f t="shared" ref="E137:BP137" ca="1" si="283">IFERROR(MIN(RANDBETWEEN(0,E127-SUM(E130:E136)),ROUNDUP(E127*2/$C$126,0)),0)</f>
        <v>0</v>
      </c>
      <c r="F137">
        <f t="shared" ca="1" si="283"/>
        <v>0</v>
      </c>
      <c r="G137">
        <f t="shared" ca="1" si="283"/>
        <v>0</v>
      </c>
      <c r="H137">
        <f t="shared" ca="1" si="283"/>
        <v>1</v>
      </c>
      <c r="I137">
        <f t="shared" ca="1" si="283"/>
        <v>0</v>
      </c>
      <c r="J137">
        <f t="shared" ca="1" si="283"/>
        <v>0</v>
      </c>
      <c r="K137">
        <f t="shared" ca="1" si="283"/>
        <v>0</v>
      </c>
      <c r="L137">
        <f t="shared" ca="1" si="283"/>
        <v>0</v>
      </c>
      <c r="M137">
        <f t="shared" ca="1" si="283"/>
        <v>0</v>
      </c>
      <c r="N137">
        <f t="shared" ca="1" si="283"/>
        <v>1</v>
      </c>
      <c r="O137">
        <f t="shared" ca="1" si="283"/>
        <v>2</v>
      </c>
      <c r="P137">
        <f t="shared" ca="1" si="283"/>
        <v>1</v>
      </c>
      <c r="Q137">
        <f t="shared" ca="1" si="283"/>
        <v>0</v>
      </c>
      <c r="R137">
        <f t="shared" ca="1" si="283"/>
        <v>3</v>
      </c>
      <c r="S137">
        <f t="shared" ca="1" si="283"/>
        <v>0</v>
      </c>
      <c r="T137">
        <f t="shared" ca="1" si="283"/>
        <v>2</v>
      </c>
      <c r="U137">
        <f t="shared" ca="1" si="283"/>
        <v>0</v>
      </c>
      <c r="V137">
        <f t="shared" ca="1" si="283"/>
        <v>0</v>
      </c>
      <c r="W137">
        <f t="shared" ca="1" si="283"/>
        <v>0</v>
      </c>
      <c r="X137">
        <f t="shared" ca="1" si="283"/>
        <v>2</v>
      </c>
      <c r="Y137">
        <f t="shared" ca="1" si="283"/>
        <v>2</v>
      </c>
      <c r="Z137">
        <f t="shared" ca="1" si="283"/>
        <v>2</v>
      </c>
      <c r="AA137">
        <f t="shared" ca="1" si="283"/>
        <v>0</v>
      </c>
      <c r="AB137">
        <f t="shared" ca="1" si="283"/>
        <v>1</v>
      </c>
      <c r="AC137">
        <f t="shared" ca="1" si="283"/>
        <v>4</v>
      </c>
      <c r="AD137">
        <f t="shared" ca="1" si="283"/>
        <v>3</v>
      </c>
      <c r="AE137">
        <f t="shared" ca="1" si="283"/>
        <v>1</v>
      </c>
      <c r="AF137">
        <f t="shared" ca="1" si="283"/>
        <v>1</v>
      </c>
      <c r="AG137">
        <f t="shared" ca="1" si="283"/>
        <v>1</v>
      </c>
      <c r="AH137">
        <f t="shared" ca="1" si="283"/>
        <v>1</v>
      </c>
      <c r="AI137">
        <f t="shared" ca="1" si="283"/>
        <v>2</v>
      </c>
      <c r="AJ137">
        <f t="shared" ca="1" si="283"/>
        <v>2</v>
      </c>
      <c r="AK137">
        <f t="shared" ca="1" si="283"/>
        <v>0</v>
      </c>
      <c r="AL137">
        <f t="shared" ca="1" si="283"/>
        <v>1</v>
      </c>
      <c r="AM137">
        <f t="shared" ca="1" si="283"/>
        <v>0</v>
      </c>
      <c r="AN137">
        <f t="shared" ca="1" si="283"/>
        <v>0</v>
      </c>
      <c r="AO137">
        <f t="shared" ca="1" si="283"/>
        <v>1</v>
      </c>
      <c r="AP137">
        <f t="shared" ca="1" si="283"/>
        <v>0</v>
      </c>
      <c r="AQ137">
        <f t="shared" ca="1" si="283"/>
        <v>1</v>
      </c>
      <c r="AR137">
        <f t="shared" ca="1" si="283"/>
        <v>7</v>
      </c>
      <c r="AS137">
        <f t="shared" ca="1" si="283"/>
        <v>0</v>
      </c>
      <c r="AT137">
        <f t="shared" ca="1" si="283"/>
        <v>5</v>
      </c>
      <c r="AU137">
        <f t="shared" ca="1" si="283"/>
        <v>4</v>
      </c>
      <c r="AV137">
        <f t="shared" ca="1" si="283"/>
        <v>2</v>
      </c>
      <c r="AW137">
        <f t="shared" ca="1" si="283"/>
        <v>1</v>
      </c>
      <c r="AX137">
        <f t="shared" ca="1" si="283"/>
        <v>3</v>
      </c>
      <c r="AY137">
        <f t="shared" ca="1" si="283"/>
        <v>6</v>
      </c>
      <c r="AZ137">
        <f t="shared" ca="1" si="283"/>
        <v>0</v>
      </c>
      <c r="BA137">
        <f t="shared" ca="1" si="283"/>
        <v>5</v>
      </c>
      <c r="BB137">
        <f t="shared" ca="1" si="283"/>
        <v>1</v>
      </c>
      <c r="BC137">
        <f t="shared" ca="1" si="283"/>
        <v>3</v>
      </c>
      <c r="BD137">
        <f t="shared" ca="1" si="283"/>
        <v>0</v>
      </c>
      <c r="BE137">
        <f t="shared" ca="1" si="283"/>
        <v>0</v>
      </c>
      <c r="BF137">
        <f t="shared" ca="1" si="283"/>
        <v>9</v>
      </c>
      <c r="BG137">
        <f t="shared" ca="1" si="283"/>
        <v>1</v>
      </c>
      <c r="BH137">
        <f t="shared" ca="1" si="283"/>
        <v>7</v>
      </c>
      <c r="BI137">
        <f t="shared" ca="1" si="283"/>
        <v>4</v>
      </c>
      <c r="BJ137">
        <f t="shared" ca="1" si="283"/>
        <v>2</v>
      </c>
      <c r="BK137">
        <f t="shared" ca="1" si="283"/>
        <v>2</v>
      </c>
      <c r="BL137">
        <f t="shared" ca="1" si="283"/>
        <v>1</v>
      </c>
      <c r="BM137">
        <f t="shared" ca="1" si="283"/>
        <v>0</v>
      </c>
      <c r="BN137">
        <f t="shared" ca="1" si="283"/>
        <v>7</v>
      </c>
      <c r="BO137">
        <f t="shared" ca="1" si="283"/>
        <v>0</v>
      </c>
      <c r="BP137">
        <f t="shared" ca="1" si="283"/>
        <v>10</v>
      </c>
      <c r="BQ137">
        <f t="shared" ref="BQ137:CH137" ca="1" si="284">IFERROR(MIN(RANDBETWEEN(0,BQ127-SUM(BQ130:BQ136)),ROUNDUP(BQ127*2/$C$126,0)),0)</f>
        <v>1</v>
      </c>
      <c r="BR137">
        <f t="shared" ca="1" si="284"/>
        <v>3</v>
      </c>
      <c r="BS137">
        <f t="shared" ca="1" si="284"/>
        <v>0</v>
      </c>
      <c r="BT137">
        <f t="shared" ca="1" si="284"/>
        <v>8</v>
      </c>
      <c r="BU137">
        <f t="shared" ca="1" si="284"/>
        <v>0</v>
      </c>
      <c r="BV137">
        <f t="shared" ca="1" si="284"/>
        <v>0</v>
      </c>
      <c r="BW137">
        <f t="shared" ca="1" si="284"/>
        <v>2</v>
      </c>
      <c r="BX137">
        <f t="shared" ca="1" si="284"/>
        <v>9</v>
      </c>
      <c r="BY137">
        <f t="shared" ca="1" si="284"/>
        <v>6</v>
      </c>
      <c r="BZ137">
        <f t="shared" ca="1" si="284"/>
        <v>1</v>
      </c>
      <c r="CA137">
        <f t="shared" ca="1" si="284"/>
        <v>1</v>
      </c>
      <c r="CB137">
        <f t="shared" ca="1" si="284"/>
        <v>4</v>
      </c>
      <c r="CC137">
        <f t="shared" ca="1" si="284"/>
        <v>4</v>
      </c>
      <c r="CD137">
        <f t="shared" ca="1" si="284"/>
        <v>6</v>
      </c>
      <c r="CE137">
        <f t="shared" ca="1" si="284"/>
        <v>7</v>
      </c>
      <c r="CF137">
        <f t="shared" ca="1" si="284"/>
        <v>7</v>
      </c>
      <c r="CG137">
        <f t="shared" ca="1" si="284"/>
        <v>4</v>
      </c>
      <c r="CH137">
        <f t="shared" ca="1" si="284"/>
        <v>0</v>
      </c>
    </row>
    <row r="138" spans="1:86" x14ac:dyDescent="0.25">
      <c r="A138" s="3">
        <f t="shared" ca="1" si="267"/>
        <v>4</v>
      </c>
      <c r="B138" s="4">
        <f t="shared" ca="1" si="268"/>
        <v>85662</v>
      </c>
      <c r="C138" s="5">
        <v>10</v>
      </c>
      <c r="D138">
        <f ca="1">IFERROR(MIN(RANDBETWEEN(0,D127-SUM(D130:D137)),ROUNDUP(D127*2/$C$126,0)),0)</f>
        <v>0</v>
      </c>
      <c r="E138">
        <f t="shared" ref="E138:BP138" ca="1" si="285">IFERROR(MIN(RANDBETWEEN(0,E127-SUM(E130:E137)),ROUNDUP(E127*2/$C$126,0)),0)</f>
        <v>0</v>
      </c>
      <c r="F138">
        <f t="shared" ca="1" si="285"/>
        <v>0</v>
      </c>
      <c r="G138">
        <f t="shared" ca="1" si="285"/>
        <v>0</v>
      </c>
      <c r="H138">
        <f t="shared" ca="1" si="285"/>
        <v>0</v>
      </c>
      <c r="I138">
        <f t="shared" ca="1" si="285"/>
        <v>0</v>
      </c>
      <c r="J138">
        <f t="shared" ca="1" si="285"/>
        <v>0</v>
      </c>
      <c r="K138">
        <f t="shared" ca="1" si="285"/>
        <v>0</v>
      </c>
      <c r="L138">
        <f t="shared" ca="1" si="285"/>
        <v>1</v>
      </c>
      <c r="M138">
        <f t="shared" ca="1" si="285"/>
        <v>0</v>
      </c>
      <c r="N138">
        <f t="shared" ca="1" si="285"/>
        <v>0</v>
      </c>
      <c r="O138">
        <f t="shared" ca="1" si="285"/>
        <v>0</v>
      </c>
      <c r="P138">
        <f t="shared" ca="1" si="285"/>
        <v>0</v>
      </c>
      <c r="Q138">
        <f t="shared" ca="1" si="285"/>
        <v>0</v>
      </c>
      <c r="R138">
        <f t="shared" ca="1" si="285"/>
        <v>0</v>
      </c>
      <c r="S138">
        <f t="shared" ca="1" si="285"/>
        <v>0</v>
      </c>
      <c r="T138">
        <f t="shared" ca="1" si="285"/>
        <v>0</v>
      </c>
      <c r="U138">
        <f t="shared" ca="1" si="285"/>
        <v>0</v>
      </c>
      <c r="V138">
        <f t="shared" ca="1" si="285"/>
        <v>2</v>
      </c>
      <c r="W138">
        <f t="shared" ca="1" si="285"/>
        <v>0</v>
      </c>
      <c r="X138">
        <f t="shared" ca="1" si="285"/>
        <v>0</v>
      </c>
      <c r="Y138">
        <f t="shared" ca="1" si="285"/>
        <v>2</v>
      </c>
      <c r="Z138">
        <f t="shared" ca="1" si="285"/>
        <v>2</v>
      </c>
      <c r="AA138">
        <f t="shared" ca="1" si="285"/>
        <v>0</v>
      </c>
      <c r="AB138">
        <f t="shared" ca="1" si="285"/>
        <v>0</v>
      </c>
      <c r="AC138">
        <f t="shared" ca="1" si="285"/>
        <v>1</v>
      </c>
      <c r="AD138">
        <f t="shared" ca="1" si="285"/>
        <v>2</v>
      </c>
      <c r="AE138">
        <f t="shared" ca="1" si="285"/>
        <v>0</v>
      </c>
      <c r="AF138">
        <f t="shared" ca="1" si="285"/>
        <v>1</v>
      </c>
      <c r="AG138">
        <f t="shared" ca="1" si="285"/>
        <v>0</v>
      </c>
      <c r="AH138">
        <f t="shared" ca="1" si="285"/>
        <v>4</v>
      </c>
      <c r="AI138">
        <f t="shared" ca="1" si="285"/>
        <v>0</v>
      </c>
      <c r="AJ138">
        <f t="shared" ca="1" si="285"/>
        <v>0</v>
      </c>
      <c r="AK138">
        <f t="shared" ca="1" si="285"/>
        <v>2</v>
      </c>
      <c r="AL138">
        <f t="shared" ca="1" si="285"/>
        <v>1</v>
      </c>
      <c r="AM138">
        <f t="shared" ca="1" si="285"/>
        <v>1</v>
      </c>
      <c r="AN138">
        <f t="shared" ca="1" si="285"/>
        <v>0</v>
      </c>
      <c r="AO138">
        <f t="shared" ca="1" si="285"/>
        <v>0</v>
      </c>
      <c r="AP138">
        <f t="shared" ca="1" si="285"/>
        <v>0</v>
      </c>
      <c r="AQ138">
        <f t="shared" ca="1" si="285"/>
        <v>0</v>
      </c>
      <c r="AR138">
        <f t="shared" ca="1" si="285"/>
        <v>0</v>
      </c>
      <c r="AS138">
        <f t="shared" ca="1" si="285"/>
        <v>0</v>
      </c>
      <c r="AT138">
        <f t="shared" ca="1" si="285"/>
        <v>3</v>
      </c>
      <c r="AU138">
        <f t="shared" ca="1" si="285"/>
        <v>3</v>
      </c>
      <c r="AV138">
        <f t="shared" ca="1" si="285"/>
        <v>2</v>
      </c>
      <c r="AW138">
        <f t="shared" ca="1" si="285"/>
        <v>0</v>
      </c>
      <c r="AX138">
        <f t="shared" ca="1" si="285"/>
        <v>5</v>
      </c>
      <c r="AY138">
        <f t="shared" ca="1" si="285"/>
        <v>2</v>
      </c>
      <c r="AZ138">
        <f t="shared" ca="1" si="285"/>
        <v>0</v>
      </c>
      <c r="BA138">
        <f t="shared" ca="1" si="285"/>
        <v>0</v>
      </c>
      <c r="BB138">
        <f t="shared" ca="1" si="285"/>
        <v>0</v>
      </c>
      <c r="BC138">
        <f t="shared" ca="1" si="285"/>
        <v>0</v>
      </c>
      <c r="BD138">
        <f t="shared" ca="1" si="285"/>
        <v>0</v>
      </c>
      <c r="BE138">
        <f t="shared" ca="1" si="285"/>
        <v>0</v>
      </c>
      <c r="BF138">
        <f t="shared" ca="1" si="285"/>
        <v>4</v>
      </c>
      <c r="BG138">
        <f t="shared" ca="1" si="285"/>
        <v>0</v>
      </c>
      <c r="BH138">
        <f t="shared" ca="1" si="285"/>
        <v>1</v>
      </c>
      <c r="BI138">
        <f t="shared" ca="1" si="285"/>
        <v>0</v>
      </c>
      <c r="BJ138">
        <f t="shared" ca="1" si="285"/>
        <v>0</v>
      </c>
      <c r="BK138">
        <f t="shared" ca="1" si="285"/>
        <v>3</v>
      </c>
      <c r="BL138">
        <f t="shared" ca="1" si="285"/>
        <v>0</v>
      </c>
      <c r="BM138">
        <f t="shared" ca="1" si="285"/>
        <v>8</v>
      </c>
      <c r="BN138">
        <f t="shared" ca="1" si="285"/>
        <v>2</v>
      </c>
      <c r="BO138">
        <f t="shared" ca="1" si="285"/>
        <v>10</v>
      </c>
      <c r="BP138">
        <f t="shared" ca="1" si="285"/>
        <v>5</v>
      </c>
      <c r="BQ138">
        <f t="shared" ref="BQ138:CH138" ca="1" si="286">IFERROR(MIN(RANDBETWEEN(0,BQ127-SUM(BQ130:BQ137)),ROUNDUP(BQ127*2/$C$126,0)),0)</f>
        <v>2</v>
      </c>
      <c r="BR138">
        <f t="shared" ca="1" si="286"/>
        <v>0</v>
      </c>
      <c r="BS138">
        <f t="shared" ca="1" si="286"/>
        <v>1</v>
      </c>
      <c r="BT138">
        <f t="shared" ca="1" si="286"/>
        <v>1</v>
      </c>
      <c r="BU138">
        <f t="shared" ca="1" si="286"/>
        <v>8</v>
      </c>
      <c r="BV138">
        <f t="shared" ca="1" si="286"/>
        <v>5</v>
      </c>
      <c r="BW138">
        <f t="shared" ca="1" si="286"/>
        <v>0</v>
      </c>
      <c r="BX138">
        <f t="shared" ca="1" si="286"/>
        <v>4</v>
      </c>
      <c r="BY138">
        <f t="shared" ca="1" si="286"/>
        <v>0</v>
      </c>
      <c r="BZ138">
        <f t="shared" ca="1" si="286"/>
        <v>2</v>
      </c>
      <c r="CA138">
        <f t="shared" ca="1" si="286"/>
        <v>1</v>
      </c>
      <c r="CB138">
        <f t="shared" ca="1" si="286"/>
        <v>4</v>
      </c>
      <c r="CC138">
        <f t="shared" ca="1" si="286"/>
        <v>0</v>
      </c>
      <c r="CD138">
        <f t="shared" ca="1" si="286"/>
        <v>3</v>
      </c>
      <c r="CE138">
        <f t="shared" ca="1" si="286"/>
        <v>11</v>
      </c>
      <c r="CF138">
        <f t="shared" ca="1" si="286"/>
        <v>0</v>
      </c>
      <c r="CG138">
        <f t="shared" ca="1" si="286"/>
        <v>2</v>
      </c>
      <c r="CH138">
        <f t="shared" ca="1" si="286"/>
        <v>1</v>
      </c>
    </row>
    <row r="139" spans="1:86" x14ac:dyDescent="0.25">
      <c r="A139" s="3">
        <f t="shared" ca="1" si="267"/>
        <v>11</v>
      </c>
      <c r="B139" s="4">
        <f t="shared" ca="1" si="268"/>
        <v>76673</v>
      </c>
      <c r="C139" s="5">
        <v>11</v>
      </c>
      <c r="D139">
        <f ca="1">IFERROR(MIN(RANDBETWEEN(0,D127-SUM(D130:D138)),ROUNDUP(D127*2/$C$126,0)),0)</f>
        <v>0</v>
      </c>
      <c r="E139">
        <f t="shared" ref="E139:BP139" ca="1" si="287">IFERROR(MIN(RANDBETWEEN(0,E127-SUM(E130:E138)),ROUNDUP(E127*2/$C$126,0)),0)</f>
        <v>0</v>
      </c>
      <c r="F139">
        <f t="shared" ca="1" si="287"/>
        <v>0</v>
      </c>
      <c r="G139">
        <f t="shared" ca="1" si="287"/>
        <v>0</v>
      </c>
      <c r="H139">
        <f t="shared" ca="1" si="287"/>
        <v>0</v>
      </c>
      <c r="I139">
        <f t="shared" ca="1" si="287"/>
        <v>0</v>
      </c>
      <c r="J139">
        <f t="shared" ca="1" si="287"/>
        <v>0</v>
      </c>
      <c r="K139">
        <f t="shared" ca="1" si="287"/>
        <v>0</v>
      </c>
      <c r="L139">
        <f t="shared" ca="1" si="287"/>
        <v>0</v>
      </c>
      <c r="M139">
        <f t="shared" ca="1" si="287"/>
        <v>0</v>
      </c>
      <c r="N139">
        <f t="shared" ca="1" si="287"/>
        <v>0</v>
      </c>
      <c r="O139">
        <f t="shared" ca="1" si="287"/>
        <v>0</v>
      </c>
      <c r="P139">
        <f t="shared" ca="1" si="287"/>
        <v>0</v>
      </c>
      <c r="Q139">
        <f t="shared" ca="1" si="287"/>
        <v>0</v>
      </c>
      <c r="R139">
        <f t="shared" ca="1" si="287"/>
        <v>0</v>
      </c>
      <c r="S139">
        <f t="shared" ca="1" si="287"/>
        <v>1</v>
      </c>
      <c r="T139">
        <f t="shared" ca="1" si="287"/>
        <v>0</v>
      </c>
      <c r="U139">
        <f t="shared" ca="1" si="287"/>
        <v>0</v>
      </c>
      <c r="V139">
        <f t="shared" ca="1" si="287"/>
        <v>0</v>
      </c>
      <c r="W139">
        <f t="shared" ca="1" si="287"/>
        <v>0</v>
      </c>
      <c r="X139">
        <f t="shared" ca="1" si="287"/>
        <v>0</v>
      </c>
      <c r="Y139">
        <f t="shared" ca="1" si="287"/>
        <v>1</v>
      </c>
      <c r="Z139">
        <f t="shared" ca="1" si="287"/>
        <v>0</v>
      </c>
      <c r="AA139">
        <f t="shared" ca="1" si="287"/>
        <v>1</v>
      </c>
      <c r="AB139">
        <f t="shared" ca="1" si="287"/>
        <v>0</v>
      </c>
      <c r="AC139">
        <f t="shared" ca="1" si="287"/>
        <v>0</v>
      </c>
      <c r="AD139">
        <f t="shared" ca="1" si="287"/>
        <v>0</v>
      </c>
      <c r="AE139">
        <f t="shared" ca="1" si="287"/>
        <v>0</v>
      </c>
      <c r="AF139">
        <f t="shared" ca="1" si="287"/>
        <v>2</v>
      </c>
      <c r="AG139">
        <f t="shared" ca="1" si="287"/>
        <v>0</v>
      </c>
      <c r="AH139">
        <f t="shared" ca="1" si="287"/>
        <v>0</v>
      </c>
      <c r="AI139">
        <f t="shared" ca="1" si="287"/>
        <v>0</v>
      </c>
      <c r="AJ139">
        <f t="shared" ca="1" si="287"/>
        <v>0</v>
      </c>
      <c r="AK139">
        <f t="shared" ca="1" si="287"/>
        <v>1</v>
      </c>
      <c r="AL139">
        <f t="shared" ca="1" si="287"/>
        <v>0</v>
      </c>
      <c r="AM139">
        <f t="shared" ca="1" si="287"/>
        <v>0</v>
      </c>
      <c r="AN139">
        <f t="shared" ca="1" si="287"/>
        <v>0</v>
      </c>
      <c r="AO139">
        <f t="shared" ca="1" si="287"/>
        <v>0</v>
      </c>
      <c r="AP139">
        <f t="shared" ca="1" si="287"/>
        <v>0</v>
      </c>
      <c r="AQ139">
        <f t="shared" ca="1" si="287"/>
        <v>3</v>
      </c>
      <c r="AR139">
        <f t="shared" ca="1" si="287"/>
        <v>0</v>
      </c>
      <c r="AS139">
        <f t="shared" ca="1" si="287"/>
        <v>0</v>
      </c>
      <c r="AT139">
        <f t="shared" ca="1" si="287"/>
        <v>1</v>
      </c>
      <c r="AU139">
        <f t="shared" ca="1" si="287"/>
        <v>0</v>
      </c>
      <c r="AV139">
        <f t="shared" ca="1" si="287"/>
        <v>0</v>
      </c>
      <c r="AW139">
        <f t="shared" ca="1" si="287"/>
        <v>0</v>
      </c>
      <c r="AX139">
        <f t="shared" ca="1" si="287"/>
        <v>1</v>
      </c>
      <c r="AY139">
        <f t="shared" ca="1" si="287"/>
        <v>2</v>
      </c>
      <c r="AZ139">
        <f t="shared" ca="1" si="287"/>
        <v>0</v>
      </c>
      <c r="BA139">
        <f t="shared" ca="1" si="287"/>
        <v>0</v>
      </c>
      <c r="BB139">
        <f t="shared" ca="1" si="287"/>
        <v>2</v>
      </c>
      <c r="BC139">
        <f t="shared" ca="1" si="287"/>
        <v>0</v>
      </c>
      <c r="BD139">
        <f t="shared" ca="1" si="287"/>
        <v>0</v>
      </c>
      <c r="BE139">
        <f t="shared" ca="1" si="287"/>
        <v>0</v>
      </c>
      <c r="BF139">
        <f t="shared" ca="1" si="287"/>
        <v>0</v>
      </c>
      <c r="BG139">
        <f t="shared" ca="1" si="287"/>
        <v>0</v>
      </c>
      <c r="BH139">
        <f t="shared" ca="1" si="287"/>
        <v>1</v>
      </c>
      <c r="BI139">
        <f t="shared" ca="1" si="287"/>
        <v>1</v>
      </c>
      <c r="BJ139">
        <f t="shared" ca="1" si="287"/>
        <v>1</v>
      </c>
      <c r="BK139">
        <f t="shared" ca="1" si="287"/>
        <v>0</v>
      </c>
      <c r="BL139">
        <f t="shared" ca="1" si="287"/>
        <v>0</v>
      </c>
      <c r="BM139">
        <f t="shared" ca="1" si="287"/>
        <v>0</v>
      </c>
      <c r="BN139">
        <f t="shared" ca="1" si="287"/>
        <v>0</v>
      </c>
      <c r="BO139">
        <f t="shared" ca="1" si="287"/>
        <v>0</v>
      </c>
      <c r="BP139">
        <f t="shared" ca="1" si="287"/>
        <v>0</v>
      </c>
      <c r="BQ139">
        <f t="shared" ref="BQ139:CH139" ca="1" si="288">IFERROR(MIN(RANDBETWEEN(0,BQ127-SUM(BQ130:BQ138)),ROUNDUP(BQ127*2/$C$126,0)),0)</f>
        <v>2</v>
      </c>
      <c r="BR139">
        <f t="shared" ca="1" si="288"/>
        <v>2</v>
      </c>
      <c r="BS139">
        <f t="shared" ca="1" si="288"/>
        <v>0</v>
      </c>
      <c r="BT139">
        <f t="shared" ca="1" si="288"/>
        <v>0</v>
      </c>
      <c r="BU139">
        <f t="shared" ca="1" si="288"/>
        <v>0</v>
      </c>
      <c r="BV139">
        <f t="shared" ca="1" si="288"/>
        <v>4</v>
      </c>
      <c r="BW139">
        <f t="shared" ca="1" si="288"/>
        <v>0</v>
      </c>
      <c r="BX139">
        <f t="shared" ca="1" si="288"/>
        <v>2</v>
      </c>
      <c r="BY139">
        <f t="shared" ca="1" si="288"/>
        <v>0</v>
      </c>
      <c r="BZ139">
        <f t="shared" ca="1" si="288"/>
        <v>0</v>
      </c>
      <c r="CA139">
        <f t="shared" ca="1" si="288"/>
        <v>5</v>
      </c>
      <c r="CB139">
        <f t="shared" ca="1" si="288"/>
        <v>1</v>
      </c>
      <c r="CC139">
        <f t="shared" ca="1" si="288"/>
        <v>0</v>
      </c>
      <c r="CD139">
        <f t="shared" ca="1" si="288"/>
        <v>0</v>
      </c>
      <c r="CE139">
        <f t="shared" ca="1" si="288"/>
        <v>2</v>
      </c>
      <c r="CF139">
        <f t="shared" ca="1" si="288"/>
        <v>0</v>
      </c>
      <c r="CG139">
        <f t="shared" ca="1" si="288"/>
        <v>0</v>
      </c>
      <c r="CH139">
        <f t="shared" ca="1" si="288"/>
        <v>6</v>
      </c>
    </row>
    <row r="140" spans="1:86" x14ac:dyDescent="0.25">
      <c r="A140" s="3">
        <f t="shared" ca="1" si="267"/>
        <v>10</v>
      </c>
      <c r="B140" s="4">
        <f ca="1">RANDBETWEEN(0,100000)</f>
        <v>3591</v>
      </c>
      <c r="C140" s="5">
        <v>12</v>
      </c>
      <c r="D140">
        <f ca="1">IFERROR(MIN(RANDBETWEEN(0,D127-SUM(D130:D139)),ROUNDUP(D127*2/$C$126,0)),0)</f>
        <v>0</v>
      </c>
      <c r="E140">
        <f t="shared" ref="E140:BP140" ca="1" si="289">IFERROR(MIN(RANDBETWEEN(0,E127-SUM(E130:E139)),ROUNDUP(E127*2/$C$126,0)),0)</f>
        <v>0</v>
      </c>
      <c r="F140">
        <f t="shared" ca="1" si="289"/>
        <v>0</v>
      </c>
      <c r="G140">
        <f t="shared" ca="1" si="289"/>
        <v>0</v>
      </c>
      <c r="H140">
        <f t="shared" ca="1" si="289"/>
        <v>0</v>
      </c>
      <c r="I140">
        <f t="shared" ca="1" si="289"/>
        <v>0</v>
      </c>
      <c r="J140">
        <f t="shared" ca="1" si="289"/>
        <v>0</v>
      </c>
      <c r="K140">
        <f t="shared" ca="1" si="289"/>
        <v>0</v>
      </c>
      <c r="L140">
        <f t="shared" ca="1" si="289"/>
        <v>0</v>
      </c>
      <c r="M140">
        <f t="shared" ca="1" si="289"/>
        <v>0</v>
      </c>
      <c r="N140">
        <f t="shared" ca="1" si="289"/>
        <v>0</v>
      </c>
      <c r="O140">
        <f t="shared" ca="1" si="289"/>
        <v>0</v>
      </c>
      <c r="P140">
        <f t="shared" ca="1" si="289"/>
        <v>0</v>
      </c>
      <c r="Q140">
        <f t="shared" ca="1" si="289"/>
        <v>0</v>
      </c>
      <c r="R140">
        <f t="shared" ca="1" si="289"/>
        <v>0</v>
      </c>
      <c r="S140">
        <f t="shared" ca="1" si="289"/>
        <v>3</v>
      </c>
      <c r="T140">
        <f t="shared" ca="1" si="289"/>
        <v>0</v>
      </c>
      <c r="U140">
        <f t="shared" ca="1" si="289"/>
        <v>0</v>
      </c>
      <c r="V140">
        <f t="shared" ca="1" si="289"/>
        <v>0</v>
      </c>
      <c r="W140">
        <f t="shared" ca="1" si="289"/>
        <v>0</v>
      </c>
      <c r="X140">
        <f t="shared" ca="1" si="289"/>
        <v>0</v>
      </c>
      <c r="Y140">
        <f t="shared" ca="1" si="289"/>
        <v>0</v>
      </c>
      <c r="Z140">
        <f t="shared" ca="1" si="289"/>
        <v>0</v>
      </c>
      <c r="AA140">
        <f t="shared" ca="1" si="289"/>
        <v>0</v>
      </c>
      <c r="AB140">
        <f t="shared" ca="1" si="289"/>
        <v>0</v>
      </c>
      <c r="AC140">
        <f t="shared" ca="1" si="289"/>
        <v>1</v>
      </c>
      <c r="AD140">
        <f t="shared" ca="1" si="289"/>
        <v>0</v>
      </c>
      <c r="AE140">
        <f t="shared" ca="1" si="289"/>
        <v>0</v>
      </c>
      <c r="AF140">
        <f t="shared" ca="1" si="289"/>
        <v>0</v>
      </c>
      <c r="AG140">
        <f t="shared" ca="1" si="289"/>
        <v>1</v>
      </c>
      <c r="AH140">
        <f t="shared" ca="1" si="289"/>
        <v>0</v>
      </c>
      <c r="AI140">
        <f t="shared" ca="1" si="289"/>
        <v>0</v>
      </c>
      <c r="AJ140">
        <f t="shared" ca="1" si="289"/>
        <v>0</v>
      </c>
      <c r="AK140">
        <f t="shared" ca="1" si="289"/>
        <v>0</v>
      </c>
      <c r="AL140">
        <f t="shared" ca="1" si="289"/>
        <v>0</v>
      </c>
      <c r="AM140">
        <f t="shared" ca="1" si="289"/>
        <v>1</v>
      </c>
      <c r="AN140">
        <f t="shared" ca="1" si="289"/>
        <v>0</v>
      </c>
      <c r="AO140">
        <f t="shared" ca="1" si="289"/>
        <v>0</v>
      </c>
      <c r="AP140">
        <f t="shared" ca="1" si="289"/>
        <v>0</v>
      </c>
      <c r="AQ140">
        <f t="shared" ca="1" si="289"/>
        <v>0</v>
      </c>
      <c r="AR140">
        <f t="shared" ca="1" si="289"/>
        <v>0</v>
      </c>
      <c r="AS140">
        <f t="shared" ca="1" si="289"/>
        <v>0</v>
      </c>
      <c r="AT140">
        <f t="shared" ca="1" si="289"/>
        <v>0</v>
      </c>
      <c r="AU140">
        <f t="shared" ca="1" si="289"/>
        <v>0</v>
      </c>
      <c r="AV140">
        <f t="shared" ca="1" si="289"/>
        <v>1</v>
      </c>
      <c r="AW140">
        <f t="shared" ca="1" si="289"/>
        <v>1</v>
      </c>
      <c r="AX140">
        <f t="shared" ca="1" si="289"/>
        <v>0</v>
      </c>
      <c r="AY140">
        <f t="shared" ca="1" si="289"/>
        <v>1</v>
      </c>
      <c r="AZ140">
        <f t="shared" ca="1" si="289"/>
        <v>0</v>
      </c>
      <c r="BA140">
        <f t="shared" ca="1" si="289"/>
        <v>0</v>
      </c>
      <c r="BB140">
        <f t="shared" ca="1" si="289"/>
        <v>0</v>
      </c>
      <c r="BC140">
        <f t="shared" ca="1" si="289"/>
        <v>1</v>
      </c>
      <c r="BD140">
        <f t="shared" ca="1" si="289"/>
        <v>0</v>
      </c>
      <c r="BE140">
        <f t="shared" ca="1" si="289"/>
        <v>0</v>
      </c>
      <c r="BF140">
        <f t="shared" ca="1" si="289"/>
        <v>2</v>
      </c>
      <c r="BG140">
        <f t="shared" ca="1" si="289"/>
        <v>0</v>
      </c>
      <c r="BH140">
        <f t="shared" ca="1" si="289"/>
        <v>1</v>
      </c>
      <c r="BI140">
        <f t="shared" ca="1" si="289"/>
        <v>0</v>
      </c>
      <c r="BJ140">
        <f t="shared" ca="1" si="289"/>
        <v>2</v>
      </c>
      <c r="BK140">
        <f t="shared" ca="1" si="289"/>
        <v>0</v>
      </c>
      <c r="BL140">
        <f t="shared" ca="1" si="289"/>
        <v>0</v>
      </c>
      <c r="BM140">
        <f t="shared" ca="1" si="289"/>
        <v>2</v>
      </c>
      <c r="BN140">
        <f t="shared" ca="1" si="289"/>
        <v>0</v>
      </c>
      <c r="BO140">
        <f t="shared" ca="1" si="289"/>
        <v>1</v>
      </c>
      <c r="BP140">
        <f t="shared" ca="1" si="289"/>
        <v>0</v>
      </c>
      <c r="BQ140">
        <f t="shared" ref="BQ140:CH140" ca="1" si="290">IFERROR(MIN(RANDBETWEEN(0,BQ127-SUM(BQ130:BQ139)),ROUNDUP(BQ127*2/$C$126,0)),0)</f>
        <v>0</v>
      </c>
      <c r="BR140">
        <f t="shared" ca="1" si="290"/>
        <v>0</v>
      </c>
      <c r="BS140">
        <f t="shared" ca="1" si="290"/>
        <v>0</v>
      </c>
      <c r="BT140">
        <f t="shared" ca="1" si="290"/>
        <v>0</v>
      </c>
      <c r="BU140">
        <f t="shared" ca="1" si="290"/>
        <v>0</v>
      </c>
      <c r="BV140">
        <f t="shared" ca="1" si="290"/>
        <v>2</v>
      </c>
      <c r="BW140">
        <f t="shared" ca="1" si="290"/>
        <v>0</v>
      </c>
      <c r="BX140">
        <f t="shared" ca="1" si="290"/>
        <v>0</v>
      </c>
      <c r="BY140">
        <f t="shared" ca="1" si="290"/>
        <v>0</v>
      </c>
      <c r="BZ140">
        <f t="shared" ca="1" si="290"/>
        <v>0</v>
      </c>
      <c r="CA140">
        <f t="shared" ca="1" si="290"/>
        <v>0</v>
      </c>
      <c r="CB140">
        <f t="shared" ca="1" si="290"/>
        <v>1</v>
      </c>
      <c r="CC140">
        <f t="shared" ca="1" si="290"/>
        <v>1</v>
      </c>
      <c r="CD140">
        <f t="shared" ca="1" si="290"/>
        <v>3</v>
      </c>
      <c r="CE140">
        <f t="shared" ca="1" si="290"/>
        <v>0</v>
      </c>
      <c r="CF140">
        <f t="shared" ca="1" si="290"/>
        <v>0</v>
      </c>
      <c r="CG140">
        <f t="shared" ca="1" si="290"/>
        <v>0</v>
      </c>
      <c r="CH140">
        <f t="shared" ca="1" si="290"/>
        <v>1</v>
      </c>
    </row>
    <row r="141" spans="1:86" x14ac:dyDescent="0.25">
      <c r="A141" s="3">
        <f t="shared" ca="1" si="267"/>
        <v>2</v>
      </c>
      <c r="B141" s="4">
        <f t="shared" ca="1" si="268"/>
        <v>69155</v>
      </c>
      <c r="C141" s="5">
        <v>13</v>
      </c>
      <c r="D141">
        <f ca="1">IFERROR(MIN(RANDBETWEEN(0,D127-SUM(D130:D140)),ROUNDUP(D127*2/$C$126,0)),0)</f>
        <v>0</v>
      </c>
      <c r="E141">
        <f t="shared" ref="E141:BP141" ca="1" si="291">IFERROR(MIN(RANDBETWEEN(0,E127-SUM(E130:E140)),ROUNDUP(E127*2/$C$126,0)),0)</f>
        <v>0</v>
      </c>
      <c r="F141">
        <f t="shared" ca="1" si="291"/>
        <v>0</v>
      </c>
      <c r="G141">
        <f t="shared" ca="1" si="291"/>
        <v>0</v>
      </c>
      <c r="H141">
        <f t="shared" ca="1" si="291"/>
        <v>0</v>
      </c>
      <c r="I141">
        <f t="shared" ca="1" si="291"/>
        <v>1</v>
      </c>
      <c r="J141">
        <f t="shared" ca="1" si="291"/>
        <v>0</v>
      </c>
      <c r="K141">
        <f t="shared" ca="1" si="291"/>
        <v>0</v>
      </c>
      <c r="L141">
        <f t="shared" ca="1" si="291"/>
        <v>0</v>
      </c>
      <c r="M141">
        <f t="shared" ca="1" si="291"/>
        <v>0</v>
      </c>
      <c r="N141">
        <f t="shared" ca="1" si="291"/>
        <v>0</v>
      </c>
      <c r="O141">
        <f t="shared" ca="1" si="291"/>
        <v>0</v>
      </c>
      <c r="P141">
        <f t="shared" ca="1" si="291"/>
        <v>0</v>
      </c>
      <c r="Q141">
        <f t="shared" ca="1" si="291"/>
        <v>0</v>
      </c>
      <c r="R141">
        <f t="shared" ca="1" si="291"/>
        <v>0</v>
      </c>
      <c r="S141">
        <f t="shared" ca="1" si="291"/>
        <v>0</v>
      </c>
      <c r="T141">
        <f t="shared" ca="1" si="291"/>
        <v>0</v>
      </c>
      <c r="U141">
        <f t="shared" ca="1" si="291"/>
        <v>0</v>
      </c>
      <c r="V141">
        <f t="shared" ca="1" si="291"/>
        <v>0</v>
      </c>
      <c r="W141">
        <f t="shared" ca="1" si="291"/>
        <v>0</v>
      </c>
      <c r="X141">
        <f t="shared" ca="1" si="291"/>
        <v>0</v>
      </c>
      <c r="Y141">
        <f t="shared" ca="1" si="291"/>
        <v>0</v>
      </c>
      <c r="Z141">
        <f t="shared" ca="1" si="291"/>
        <v>0</v>
      </c>
      <c r="AA141">
        <f t="shared" ca="1" si="291"/>
        <v>0</v>
      </c>
      <c r="AB141">
        <f t="shared" ca="1" si="291"/>
        <v>0</v>
      </c>
      <c r="AC141">
        <f t="shared" ca="1" si="291"/>
        <v>0</v>
      </c>
      <c r="AD141">
        <f t="shared" ca="1" si="291"/>
        <v>0</v>
      </c>
      <c r="AE141">
        <f t="shared" ca="1" si="291"/>
        <v>0</v>
      </c>
      <c r="AF141">
        <f t="shared" ca="1" si="291"/>
        <v>0</v>
      </c>
      <c r="AG141">
        <f t="shared" ca="1" si="291"/>
        <v>0</v>
      </c>
      <c r="AH141">
        <f t="shared" ca="1" si="291"/>
        <v>0</v>
      </c>
      <c r="AI141">
        <f t="shared" ca="1" si="291"/>
        <v>0</v>
      </c>
      <c r="AJ141">
        <f t="shared" ca="1" si="291"/>
        <v>0</v>
      </c>
      <c r="AK141">
        <f t="shared" ca="1" si="291"/>
        <v>1</v>
      </c>
      <c r="AL141">
        <f t="shared" ca="1" si="291"/>
        <v>0</v>
      </c>
      <c r="AM141">
        <f t="shared" ca="1" si="291"/>
        <v>0</v>
      </c>
      <c r="AN141">
        <f t="shared" ca="1" si="291"/>
        <v>0</v>
      </c>
      <c r="AO141">
        <f t="shared" ca="1" si="291"/>
        <v>0</v>
      </c>
      <c r="AP141">
        <f t="shared" ca="1" si="291"/>
        <v>0</v>
      </c>
      <c r="AQ141">
        <f t="shared" ca="1" si="291"/>
        <v>0</v>
      </c>
      <c r="AR141">
        <f t="shared" ca="1" si="291"/>
        <v>0</v>
      </c>
      <c r="AS141">
        <f t="shared" ca="1" si="291"/>
        <v>0</v>
      </c>
      <c r="AT141">
        <f t="shared" ca="1" si="291"/>
        <v>0</v>
      </c>
      <c r="AU141">
        <f t="shared" ca="1" si="291"/>
        <v>0</v>
      </c>
      <c r="AV141">
        <f t="shared" ca="1" si="291"/>
        <v>0</v>
      </c>
      <c r="AW141">
        <f t="shared" ca="1" si="291"/>
        <v>0</v>
      </c>
      <c r="AX141">
        <f t="shared" ca="1" si="291"/>
        <v>0</v>
      </c>
      <c r="AY141">
        <f t="shared" ca="1" si="291"/>
        <v>1</v>
      </c>
      <c r="AZ141">
        <f t="shared" ca="1" si="291"/>
        <v>0</v>
      </c>
      <c r="BA141">
        <f t="shared" ca="1" si="291"/>
        <v>0</v>
      </c>
      <c r="BB141">
        <f t="shared" ca="1" si="291"/>
        <v>0</v>
      </c>
      <c r="BC141">
        <f t="shared" ca="1" si="291"/>
        <v>0</v>
      </c>
      <c r="BD141">
        <f t="shared" ca="1" si="291"/>
        <v>0</v>
      </c>
      <c r="BE141">
        <f t="shared" ca="1" si="291"/>
        <v>0</v>
      </c>
      <c r="BF141">
        <f t="shared" ca="1" si="291"/>
        <v>0</v>
      </c>
      <c r="BG141">
        <f t="shared" ca="1" si="291"/>
        <v>0</v>
      </c>
      <c r="BH141">
        <f t="shared" ca="1" si="291"/>
        <v>0</v>
      </c>
      <c r="BI141">
        <f t="shared" ca="1" si="291"/>
        <v>0</v>
      </c>
      <c r="BJ141">
        <f t="shared" ca="1" si="291"/>
        <v>0</v>
      </c>
      <c r="BK141">
        <f t="shared" ca="1" si="291"/>
        <v>0</v>
      </c>
      <c r="BL141">
        <f t="shared" ca="1" si="291"/>
        <v>0</v>
      </c>
      <c r="BM141">
        <f t="shared" ca="1" si="291"/>
        <v>0</v>
      </c>
      <c r="BN141">
        <f t="shared" ca="1" si="291"/>
        <v>0</v>
      </c>
      <c r="BO141">
        <f t="shared" ca="1" si="291"/>
        <v>0</v>
      </c>
      <c r="BP141">
        <f t="shared" ca="1" si="291"/>
        <v>0</v>
      </c>
      <c r="BQ141">
        <f t="shared" ref="BQ141:CH141" ca="1" si="292">IFERROR(MIN(RANDBETWEEN(0,BQ127-SUM(BQ130:BQ140)),ROUNDUP(BQ127*2/$C$126,0)),0)</f>
        <v>1</v>
      </c>
      <c r="BR141">
        <f t="shared" ca="1" si="292"/>
        <v>0</v>
      </c>
      <c r="BS141">
        <f t="shared" ca="1" si="292"/>
        <v>0</v>
      </c>
      <c r="BT141">
        <f t="shared" ca="1" si="292"/>
        <v>0</v>
      </c>
      <c r="BU141">
        <f t="shared" ca="1" si="292"/>
        <v>0</v>
      </c>
      <c r="BV141">
        <f t="shared" ca="1" si="292"/>
        <v>0</v>
      </c>
      <c r="BW141">
        <f t="shared" ca="1" si="292"/>
        <v>0</v>
      </c>
      <c r="BX141">
        <f t="shared" ca="1" si="292"/>
        <v>0</v>
      </c>
      <c r="BY141">
        <f t="shared" ca="1" si="292"/>
        <v>0</v>
      </c>
      <c r="BZ141">
        <f t="shared" ca="1" si="292"/>
        <v>0</v>
      </c>
      <c r="CA141">
        <f t="shared" ca="1" si="292"/>
        <v>0</v>
      </c>
      <c r="CB141">
        <f t="shared" ca="1" si="292"/>
        <v>0</v>
      </c>
      <c r="CC141">
        <f t="shared" ca="1" si="292"/>
        <v>0</v>
      </c>
      <c r="CD141">
        <f t="shared" ca="1" si="292"/>
        <v>5</v>
      </c>
      <c r="CE141">
        <f t="shared" ca="1" si="292"/>
        <v>0</v>
      </c>
      <c r="CF141">
        <f t="shared" ca="1" si="292"/>
        <v>0</v>
      </c>
      <c r="CG141">
        <f t="shared" ca="1" si="292"/>
        <v>0</v>
      </c>
      <c r="CH141">
        <f t="shared" ca="1" si="292"/>
        <v>0</v>
      </c>
    </row>
    <row r="144" spans="1:86" x14ac:dyDescent="0.25">
      <c r="C144" s="5">
        <v>14</v>
      </c>
      <c r="D144" s="197" t="s">
        <v>201</v>
      </c>
      <c r="E144" s="197"/>
      <c r="F144" s="197"/>
      <c r="G144" s="197"/>
      <c r="H144" s="197"/>
      <c r="I144" s="197"/>
    </row>
    <row r="145" spans="1:86" x14ac:dyDescent="0.25">
      <c r="D145" s="3">
        <v>1</v>
      </c>
      <c r="E145" s="3">
        <v>2</v>
      </c>
      <c r="F145" s="3">
        <v>3</v>
      </c>
      <c r="G145" s="3">
        <v>4</v>
      </c>
      <c r="H145" s="3">
        <v>5</v>
      </c>
      <c r="I145" s="3">
        <v>6</v>
      </c>
      <c r="J145" s="3">
        <v>7</v>
      </c>
      <c r="K145" s="3">
        <v>8</v>
      </c>
      <c r="L145" s="3">
        <v>9</v>
      </c>
      <c r="M145" s="3">
        <v>10</v>
      </c>
      <c r="N145" s="3">
        <v>11</v>
      </c>
      <c r="O145" s="3">
        <v>12</v>
      </c>
      <c r="P145" s="3">
        <v>13</v>
      </c>
      <c r="Q145" s="3">
        <v>14</v>
      </c>
      <c r="R145" s="3">
        <v>15</v>
      </c>
      <c r="S145" s="3">
        <v>16</v>
      </c>
      <c r="T145" s="3">
        <v>17</v>
      </c>
      <c r="U145" s="3">
        <v>18</v>
      </c>
      <c r="V145" s="3">
        <v>19</v>
      </c>
      <c r="W145" s="3">
        <v>20</v>
      </c>
      <c r="X145" s="3">
        <v>21</v>
      </c>
      <c r="Y145" s="3">
        <v>22</v>
      </c>
      <c r="Z145" s="3">
        <v>23</v>
      </c>
      <c r="AA145" s="3">
        <v>24</v>
      </c>
      <c r="AB145" s="3">
        <v>25</v>
      </c>
      <c r="AC145" s="3">
        <v>26</v>
      </c>
      <c r="AD145" s="3">
        <v>27</v>
      </c>
      <c r="AE145" s="3">
        <v>28</v>
      </c>
      <c r="AF145" s="3">
        <v>29</v>
      </c>
      <c r="AG145" s="3">
        <v>30</v>
      </c>
      <c r="AH145" s="3">
        <v>31</v>
      </c>
      <c r="AI145" s="3">
        <v>32</v>
      </c>
      <c r="AJ145" s="3">
        <v>33</v>
      </c>
      <c r="AK145" s="3">
        <v>34</v>
      </c>
      <c r="AL145" s="3">
        <v>35</v>
      </c>
      <c r="AM145" s="3">
        <v>36</v>
      </c>
      <c r="AN145" s="3">
        <v>37</v>
      </c>
      <c r="AO145" s="3">
        <v>38</v>
      </c>
      <c r="AP145" s="3">
        <v>39</v>
      </c>
      <c r="AQ145" s="3">
        <v>40</v>
      </c>
      <c r="AR145" s="3">
        <v>41</v>
      </c>
      <c r="AS145" s="3">
        <v>42</v>
      </c>
      <c r="AT145" s="3">
        <v>43</v>
      </c>
      <c r="AU145" s="3">
        <v>44</v>
      </c>
      <c r="AV145" s="3">
        <v>45</v>
      </c>
      <c r="AW145" s="3">
        <v>46</v>
      </c>
      <c r="AX145" s="3">
        <v>47</v>
      </c>
      <c r="AY145" s="3">
        <v>48</v>
      </c>
      <c r="AZ145" s="3">
        <v>49</v>
      </c>
      <c r="BA145" s="3">
        <v>50</v>
      </c>
      <c r="BB145" s="3">
        <v>51</v>
      </c>
      <c r="BC145" s="3">
        <v>52</v>
      </c>
      <c r="BD145" s="3">
        <v>53</v>
      </c>
      <c r="BE145" s="3">
        <v>54</v>
      </c>
      <c r="BF145" s="3">
        <v>55</v>
      </c>
      <c r="BG145" s="3">
        <v>56</v>
      </c>
      <c r="BH145" s="3">
        <v>57</v>
      </c>
      <c r="BI145" s="3">
        <v>58</v>
      </c>
      <c r="BJ145" s="3">
        <v>59</v>
      </c>
      <c r="BK145" s="3">
        <v>60</v>
      </c>
      <c r="BL145" s="3">
        <v>61</v>
      </c>
      <c r="BM145" s="3">
        <v>62</v>
      </c>
      <c r="BN145" s="3">
        <v>63</v>
      </c>
      <c r="BO145" s="3">
        <v>64</v>
      </c>
      <c r="BP145" s="3">
        <v>65</v>
      </c>
      <c r="BQ145" s="3">
        <v>66</v>
      </c>
      <c r="BR145" s="3">
        <v>67</v>
      </c>
      <c r="BS145" s="3">
        <v>68</v>
      </c>
      <c r="BT145" s="3">
        <v>69</v>
      </c>
      <c r="BU145" s="3">
        <v>70</v>
      </c>
      <c r="BV145" s="3">
        <v>71</v>
      </c>
      <c r="BW145" s="3">
        <v>72</v>
      </c>
      <c r="BX145" s="3">
        <v>73</v>
      </c>
      <c r="BY145" s="3">
        <v>74</v>
      </c>
      <c r="BZ145" s="3">
        <v>75</v>
      </c>
      <c r="CA145" s="3">
        <v>76</v>
      </c>
      <c r="CB145" s="3">
        <v>77</v>
      </c>
      <c r="CC145" s="3">
        <v>78</v>
      </c>
      <c r="CD145" s="3">
        <v>79</v>
      </c>
      <c r="CE145" s="3">
        <v>80</v>
      </c>
      <c r="CF145" s="3">
        <v>81</v>
      </c>
      <c r="CG145" s="3">
        <v>82</v>
      </c>
      <c r="CH145" s="3">
        <v>83</v>
      </c>
    </row>
    <row r="146" spans="1:86" x14ac:dyDescent="0.25">
      <c r="C146" s="4"/>
      <c r="D146" s="4">
        <v>1</v>
      </c>
      <c r="E146" s="4">
        <v>2</v>
      </c>
      <c r="F146" s="4">
        <f t="shared" ref="F146:BQ146" si="293">ROUNDDOWN(F145*1/2,0)</f>
        <v>1</v>
      </c>
      <c r="G146" s="4">
        <f t="shared" si="293"/>
        <v>2</v>
      </c>
      <c r="H146" s="4">
        <f t="shared" si="293"/>
        <v>2</v>
      </c>
      <c r="I146" s="4">
        <f t="shared" si="293"/>
        <v>3</v>
      </c>
      <c r="J146" s="4">
        <f t="shared" si="293"/>
        <v>3</v>
      </c>
      <c r="K146" s="4">
        <f t="shared" si="293"/>
        <v>4</v>
      </c>
      <c r="L146" s="4">
        <f t="shared" si="293"/>
        <v>4</v>
      </c>
      <c r="M146" s="4">
        <f t="shared" si="293"/>
        <v>5</v>
      </c>
      <c r="N146" s="4">
        <f t="shared" si="293"/>
        <v>5</v>
      </c>
      <c r="O146" s="4">
        <f t="shared" si="293"/>
        <v>6</v>
      </c>
      <c r="P146" s="4">
        <f t="shared" si="293"/>
        <v>6</v>
      </c>
      <c r="Q146" s="4">
        <f t="shared" si="293"/>
        <v>7</v>
      </c>
      <c r="R146" s="4">
        <f t="shared" si="293"/>
        <v>7</v>
      </c>
      <c r="S146" s="4">
        <f t="shared" si="293"/>
        <v>8</v>
      </c>
      <c r="T146" s="4">
        <f t="shared" si="293"/>
        <v>8</v>
      </c>
      <c r="U146" s="4">
        <f t="shared" si="293"/>
        <v>9</v>
      </c>
      <c r="V146" s="4">
        <f t="shared" si="293"/>
        <v>9</v>
      </c>
      <c r="W146" s="4">
        <f t="shared" si="293"/>
        <v>10</v>
      </c>
      <c r="X146" s="4">
        <f t="shared" si="293"/>
        <v>10</v>
      </c>
      <c r="Y146" s="4">
        <f t="shared" si="293"/>
        <v>11</v>
      </c>
      <c r="Z146" s="4">
        <f t="shared" si="293"/>
        <v>11</v>
      </c>
      <c r="AA146" s="4">
        <f t="shared" si="293"/>
        <v>12</v>
      </c>
      <c r="AB146" s="4">
        <f t="shared" si="293"/>
        <v>12</v>
      </c>
      <c r="AC146" s="4">
        <f t="shared" si="293"/>
        <v>13</v>
      </c>
      <c r="AD146" s="4">
        <f t="shared" si="293"/>
        <v>13</v>
      </c>
      <c r="AE146" s="4">
        <f t="shared" si="293"/>
        <v>14</v>
      </c>
      <c r="AF146" s="4">
        <f t="shared" si="293"/>
        <v>14</v>
      </c>
      <c r="AG146" s="4">
        <f t="shared" si="293"/>
        <v>15</v>
      </c>
      <c r="AH146" s="4">
        <f t="shared" si="293"/>
        <v>15</v>
      </c>
      <c r="AI146" s="4">
        <f t="shared" si="293"/>
        <v>16</v>
      </c>
      <c r="AJ146" s="4">
        <f t="shared" si="293"/>
        <v>16</v>
      </c>
      <c r="AK146" s="4">
        <f t="shared" si="293"/>
        <v>17</v>
      </c>
      <c r="AL146" s="4">
        <f t="shared" si="293"/>
        <v>17</v>
      </c>
      <c r="AM146" s="4">
        <f t="shared" si="293"/>
        <v>18</v>
      </c>
      <c r="AN146" s="4">
        <f t="shared" si="293"/>
        <v>18</v>
      </c>
      <c r="AO146" s="4">
        <f t="shared" si="293"/>
        <v>19</v>
      </c>
      <c r="AP146" s="4">
        <f t="shared" si="293"/>
        <v>19</v>
      </c>
      <c r="AQ146" s="4">
        <f t="shared" si="293"/>
        <v>20</v>
      </c>
      <c r="AR146" s="4">
        <f t="shared" si="293"/>
        <v>20</v>
      </c>
      <c r="AS146" s="4">
        <f t="shared" si="293"/>
        <v>21</v>
      </c>
      <c r="AT146" s="4">
        <f t="shared" si="293"/>
        <v>21</v>
      </c>
      <c r="AU146" s="4">
        <f t="shared" si="293"/>
        <v>22</v>
      </c>
      <c r="AV146" s="4">
        <f t="shared" si="293"/>
        <v>22</v>
      </c>
      <c r="AW146" s="4">
        <f t="shared" si="293"/>
        <v>23</v>
      </c>
      <c r="AX146" s="4">
        <f t="shared" si="293"/>
        <v>23</v>
      </c>
      <c r="AY146" s="4">
        <f t="shared" si="293"/>
        <v>24</v>
      </c>
      <c r="AZ146" s="4">
        <f t="shared" si="293"/>
        <v>24</v>
      </c>
      <c r="BA146" s="4">
        <f t="shared" si="293"/>
        <v>25</v>
      </c>
      <c r="BB146" s="4">
        <f t="shared" si="293"/>
        <v>25</v>
      </c>
      <c r="BC146" s="4">
        <f t="shared" si="293"/>
        <v>26</v>
      </c>
      <c r="BD146" s="4">
        <f t="shared" si="293"/>
        <v>26</v>
      </c>
      <c r="BE146" s="4">
        <f t="shared" si="293"/>
        <v>27</v>
      </c>
      <c r="BF146" s="4">
        <f t="shared" si="293"/>
        <v>27</v>
      </c>
      <c r="BG146" s="4">
        <f t="shared" si="293"/>
        <v>28</v>
      </c>
      <c r="BH146" s="4">
        <f t="shared" si="293"/>
        <v>28</v>
      </c>
      <c r="BI146" s="4">
        <f t="shared" si="293"/>
        <v>29</v>
      </c>
      <c r="BJ146" s="4">
        <f t="shared" si="293"/>
        <v>29</v>
      </c>
      <c r="BK146" s="4">
        <f t="shared" si="293"/>
        <v>30</v>
      </c>
      <c r="BL146" s="4">
        <f t="shared" si="293"/>
        <v>30</v>
      </c>
      <c r="BM146" s="4">
        <f t="shared" si="293"/>
        <v>31</v>
      </c>
      <c r="BN146" s="4">
        <f t="shared" si="293"/>
        <v>31</v>
      </c>
      <c r="BO146" s="4">
        <f t="shared" si="293"/>
        <v>32</v>
      </c>
      <c r="BP146" s="4">
        <f t="shared" si="293"/>
        <v>32</v>
      </c>
      <c r="BQ146" s="4">
        <f t="shared" si="293"/>
        <v>33</v>
      </c>
      <c r="BR146" s="4">
        <f t="shared" ref="BR146:CH146" si="294">ROUNDDOWN(BR145*1/2,0)</f>
        <v>33</v>
      </c>
      <c r="BS146" s="4">
        <f t="shared" si="294"/>
        <v>34</v>
      </c>
      <c r="BT146" s="4">
        <f t="shared" si="294"/>
        <v>34</v>
      </c>
      <c r="BU146" s="4">
        <f t="shared" si="294"/>
        <v>35</v>
      </c>
      <c r="BV146" s="4">
        <f t="shared" si="294"/>
        <v>35</v>
      </c>
      <c r="BW146" s="4">
        <f t="shared" si="294"/>
        <v>36</v>
      </c>
      <c r="BX146" s="4">
        <f t="shared" si="294"/>
        <v>36</v>
      </c>
      <c r="BY146" s="4">
        <f t="shared" si="294"/>
        <v>37</v>
      </c>
      <c r="BZ146" s="4">
        <f t="shared" si="294"/>
        <v>37</v>
      </c>
      <c r="CA146" s="4">
        <f t="shared" si="294"/>
        <v>38</v>
      </c>
      <c r="CB146" s="4">
        <f t="shared" si="294"/>
        <v>38</v>
      </c>
      <c r="CC146" s="4">
        <f t="shared" si="294"/>
        <v>39</v>
      </c>
      <c r="CD146" s="4">
        <f t="shared" si="294"/>
        <v>39</v>
      </c>
      <c r="CE146" s="4">
        <f t="shared" si="294"/>
        <v>40</v>
      </c>
      <c r="CF146" s="4">
        <f t="shared" si="294"/>
        <v>40</v>
      </c>
      <c r="CG146" s="4">
        <f t="shared" si="294"/>
        <v>41</v>
      </c>
      <c r="CH146" s="4">
        <f t="shared" si="294"/>
        <v>41</v>
      </c>
    </row>
    <row r="147" spans="1:86" x14ac:dyDescent="0.25">
      <c r="A147" s="3">
        <f ca="1">VLOOKUP(SMALL($B$147:$B$160,C147),$B$147:$C$160,2,0)</f>
        <v>13</v>
      </c>
      <c r="B147" s="4">
        <f ca="1">RANDBETWEEN(0,100000)</f>
        <v>36723</v>
      </c>
      <c r="C147" s="5">
        <v>1</v>
      </c>
      <c r="D147">
        <f ca="1">D145-SUM(D148:D160)</f>
        <v>0</v>
      </c>
      <c r="E147">
        <f t="shared" ref="E147:BP147" ca="1" si="295">E145-SUM(E148:E160)</f>
        <v>0</v>
      </c>
      <c r="F147">
        <f t="shared" ca="1" si="295"/>
        <v>0</v>
      </c>
      <c r="G147">
        <f t="shared" ca="1" si="295"/>
        <v>0</v>
      </c>
      <c r="H147">
        <f t="shared" ca="1" si="295"/>
        <v>0</v>
      </c>
      <c r="I147">
        <f t="shared" ca="1" si="295"/>
        <v>0</v>
      </c>
      <c r="J147">
        <f t="shared" ca="1" si="295"/>
        <v>0</v>
      </c>
      <c r="K147">
        <f t="shared" ca="1" si="295"/>
        <v>0</v>
      </c>
      <c r="L147">
        <f t="shared" ca="1" si="295"/>
        <v>0</v>
      </c>
      <c r="M147">
        <f t="shared" ca="1" si="295"/>
        <v>0</v>
      </c>
      <c r="N147">
        <f t="shared" ca="1" si="295"/>
        <v>0</v>
      </c>
      <c r="O147">
        <f t="shared" ca="1" si="295"/>
        <v>0</v>
      </c>
      <c r="P147">
        <f t="shared" ca="1" si="295"/>
        <v>0</v>
      </c>
      <c r="Q147">
        <f t="shared" ca="1" si="295"/>
        <v>0</v>
      </c>
      <c r="R147">
        <f t="shared" ca="1" si="295"/>
        <v>0</v>
      </c>
      <c r="S147">
        <f t="shared" ca="1" si="295"/>
        <v>0</v>
      </c>
      <c r="T147">
        <f t="shared" ca="1" si="295"/>
        <v>0</v>
      </c>
      <c r="U147">
        <f t="shared" ca="1" si="295"/>
        <v>0</v>
      </c>
      <c r="V147">
        <f t="shared" ca="1" si="295"/>
        <v>0</v>
      </c>
      <c r="W147">
        <f t="shared" ca="1" si="295"/>
        <v>0</v>
      </c>
      <c r="X147">
        <f t="shared" ca="1" si="295"/>
        <v>0</v>
      </c>
      <c r="Y147">
        <f t="shared" ca="1" si="295"/>
        <v>0</v>
      </c>
      <c r="Z147">
        <f t="shared" ca="1" si="295"/>
        <v>0</v>
      </c>
      <c r="AA147">
        <f t="shared" ca="1" si="295"/>
        <v>0</v>
      </c>
      <c r="AB147">
        <f t="shared" ca="1" si="295"/>
        <v>0</v>
      </c>
      <c r="AC147">
        <f t="shared" ca="1" si="295"/>
        <v>0</v>
      </c>
      <c r="AD147">
        <f t="shared" ca="1" si="295"/>
        <v>0</v>
      </c>
      <c r="AE147">
        <f t="shared" ca="1" si="295"/>
        <v>0</v>
      </c>
      <c r="AF147">
        <f t="shared" ca="1" si="295"/>
        <v>0</v>
      </c>
      <c r="AG147">
        <f t="shared" ca="1" si="295"/>
        <v>1</v>
      </c>
      <c r="AH147">
        <f t="shared" ca="1" si="295"/>
        <v>0</v>
      </c>
      <c r="AI147">
        <f t="shared" ca="1" si="295"/>
        <v>0</v>
      </c>
      <c r="AJ147">
        <f t="shared" ca="1" si="295"/>
        <v>0</v>
      </c>
      <c r="AK147">
        <f t="shared" ca="1" si="295"/>
        <v>0</v>
      </c>
      <c r="AL147">
        <f t="shared" ca="1" si="295"/>
        <v>0</v>
      </c>
      <c r="AM147">
        <f t="shared" ca="1" si="295"/>
        <v>0</v>
      </c>
      <c r="AN147">
        <f t="shared" ca="1" si="295"/>
        <v>0</v>
      </c>
      <c r="AO147">
        <f t="shared" ca="1" si="295"/>
        <v>0</v>
      </c>
      <c r="AP147">
        <f t="shared" ca="1" si="295"/>
        <v>0</v>
      </c>
      <c r="AQ147">
        <f t="shared" ca="1" si="295"/>
        <v>0</v>
      </c>
      <c r="AR147">
        <f t="shared" ca="1" si="295"/>
        <v>0</v>
      </c>
      <c r="AS147">
        <f t="shared" ca="1" si="295"/>
        <v>0</v>
      </c>
      <c r="AT147">
        <f t="shared" ca="1" si="295"/>
        <v>0</v>
      </c>
      <c r="AU147">
        <f t="shared" ca="1" si="295"/>
        <v>0</v>
      </c>
      <c r="AV147">
        <f t="shared" ca="1" si="295"/>
        <v>0</v>
      </c>
      <c r="AW147">
        <f t="shared" ca="1" si="295"/>
        <v>0</v>
      </c>
      <c r="AX147">
        <f t="shared" ca="1" si="295"/>
        <v>0</v>
      </c>
      <c r="AY147">
        <f t="shared" ca="1" si="295"/>
        <v>0</v>
      </c>
      <c r="AZ147">
        <f t="shared" ca="1" si="295"/>
        <v>0</v>
      </c>
      <c r="BA147">
        <f t="shared" ca="1" si="295"/>
        <v>0</v>
      </c>
      <c r="BB147">
        <f t="shared" ca="1" si="295"/>
        <v>0</v>
      </c>
      <c r="BC147">
        <f t="shared" ca="1" si="295"/>
        <v>0</v>
      </c>
      <c r="BD147">
        <f t="shared" ca="1" si="295"/>
        <v>4</v>
      </c>
      <c r="BE147">
        <f t="shared" ca="1" si="295"/>
        <v>0</v>
      </c>
      <c r="BF147">
        <f t="shared" ca="1" si="295"/>
        <v>0</v>
      </c>
      <c r="BG147">
        <f t="shared" ca="1" si="295"/>
        <v>0</v>
      </c>
      <c r="BH147">
        <f t="shared" ca="1" si="295"/>
        <v>0</v>
      </c>
      <c r="BI147">
        <f t="shared" ca="1" si="295"/>
        <v>0</v>
      </c>
      <c r="BJ147">
        <f t="shared" ca="1" si="295"/>
        <v>0</v>
      </c>
      <c r="BK147">
        <f t="shared" ca="1" si="295"/>
        <v>0</v>
      </c>
      <c r="BL147">
        <f t="shared" ca="1" si="295"/>
        <v>0</v>
      </c>
      <c r="BM147">
        <f t="shared" ca="1" si="295"/>
        <v>0</v>
      </c>
      <c r="BN147">
        <f t="shared" ca="1" si="295"/>
        <v>0</v>
      </c>
      <c r="BO147">
        <f t="shared" ca="1" si="295"/>
        <v>0</v>
      </c>
      <c r="BP147">
        <f t="shared" ca="1" si="295"/>
        <v>0</v>
      </c>
      <c r="BQ147">
        <f t="shared" ref="BQ147:CH147" ca="1" si="296">BQ145-SUM(BQ148:BQ160)</f>
        <v>0</v>
      </c>
      <c r="BR147">
        <f t="shared" ca="1" si="296"/>
        <v>0</v>
      </c>
      <c r="BS147">
        <f t="shared" ca="1" si="296"/>
        <v>0</v>
      </c>
      <c r="BT147">
        <f t="shared" ca="1" si="296"/>
        <v>0</v>
      </c>
      <c r="BU147">
        <f t="shared" ca="1" si="296"/>
        <v>0</v>
      </c>
      <c r="BV147">
        <f t="shared" ca="1" si="296"/>
        <v>0</v>
      </c>
      <c r="BW147">
        <f t="shared" ca="1" si="296"/>
        <v>0</v>
      </c>
      <c r="BX147">
        <f t="shared" ca="1" si="296"/>
        <v>0</v>
      </c>
      <c r="BY147">
        <f t="shared" ca="1" si="296"/>
        <v>0</v>
      </c>
      <c r="BZ147">
        <f t="shared" ca="1" si="296"/>
        <v>0</v>
      </c>
      <c r="CA147">
        <f t="shared" ca="1" si="296"/>
        <v>0</v>
      </c>
      <c r="CB147">
        <f t="shared" ca="1" si="296"/>
        <v>0</v>
      </c>
      <c r="CC147">
        <f t="shared" ca="1" si="296"/>
        <v>0</v>
      </c>
      <c r="CD147">
        <f t="shared" ca="1" si="296"/>
        <v>0</v>
      </c>
      <c r="CE147">
        <f t="shared" ca="1" si="296"/>
        <v>0</v>
      </c>
      <c r="CF147">
        <f t="shared" ca="1" si="296"/>
        <v>0</v>
      </c>
      <c r="CG147">
        <f t="shared" ca="1" si="296"/>
        <v>0</v>
      </c>
      <c r="CH147">
        <f t="shared" ca="1" si="296"/>
        <v>0</v>
      </c>
    </row>
    <row r="148" spans="1:86" x14ac:dyDescent="0.25">
      <c r="A148" s="3">
        <f t="shared" ref="A148:A160" ca="1" si="297">VLOOKUP(SMALL($B$147:$B$160,C148),$B$147:$C$160,2,0)</f>
        <v>4</v>
      </c>
      <c r="B148" s="4">
        <f t="shared" ref="B148:B159" ca="1" si="298">RANDBETWEEN(0,100000)</f>
        <v>41439</v>
      </c>
      <c r="C148" s="5">
        <v>2</v>
      </c>
      <c r="D148">
        <f ca="1">MIN(RANDBETWEEN(0,D145),ROUNDUP(D145*2/$C$144,0))</f>
        <v>0</v>
      </c>
      <c r="E148">
        <f t="shared" ref="E148:BP148" ca="1" si="299">MIN(RANDBETWEEN(0,E145),ROUNDUP(E145*2/$C$144,0))</f>
        <v>1</v>
      </c>
      <c r="F148">
        <f t="shared" ca="1" si="299"/>
        <v>1</v>
      </c>
      <c r="G148">
        <f t="shared" ca="1" si="299"/>
        <v>1</v>
      </c>
      <c r="H148">
        <f t="shared" ca="1" si="299"/>
        <v>1</v>
      </c>
      <c r="I148">
        <f t="shared" ca="1" si="299"/>
        <v>1</v>
      </c>
      <c r="J148">
        <f t="shared" ca="1" si="299"/>
        <v>1</v>
      </c>
      <c r="K148">
        <f t="shared" ca="1" si="299"/>
        <v>2</v>
      </c>
      <c r="L148">
        <f t="shared" ca="1" si="299"/>
        <v>0</v>
      </c>
      <c r="M148">
        <f t="shared" ca="1" si="299"/>
        <v>2</v>
      </c>
      <c r="N148">
        <f t="shared" ca="1" si="299"/>
        <v>2</v>
      </c>
      <c r="O148">
        <f t="shared" ca="1" si="299"/>
        <v>2</v>
      </c>
      <c r="P148">
        <f t="shared" ca="1" si="299"/>
        <v>2</v>
      </c>
      <c r="Q148">
        <f t="shared" ca="1" si="299"/>
        <v>1</v>
      </c>
      <c r="R148">
        <f t="shared" ca="1" si="299"/>
        <v>3</v>
      </c>
      <c r="S148">
        <f t="shared" ca="1" si="299"/>
        <v>3</v>
      </c>
      <c r="T148">
        <f t="shared" ca="1" si="299"/>
        <v>3</v>
      </c>
      <c r="U148">
        <f t="shared" ca="1" si="299"/>
        <v>3</v>
      </c>
      <c r="V148">
        <f t="shared" ca="1" si="299"/>
        <v>3</v>
      </c>
      <c r="W148">
        <f t="shared" ca="1" si="299"/>
        <v>1</v>
      </c>
      <c r="X148">
        <f t="shared" ca="1" si="299"/>
        <v>3</v>
      </c>
      <c r="Y148">
        <f t="shared" ca="1" si="299"/>
        <v>0</v>
      </c>
      <c r="Z148">
        <f t="shared" ca="1" si="299"/>
        <v>4</v>
      </c>
      <c r="AA148">
        <f t="shared" ca="1" si="299"/>
        <v>4</v>
      </c>
      <c r="AB148">
        <f t="shared" ca="1" si="299"/>
        <v>4</v>
      </c>
      <c r="AC148">
        <f t="shared" ca="1" si="299"/>
        <v>0</v>
      </c>
      <c r="AD148">
        <f t="shared" ca="1" si="299"/>
        <v>1</v>
      </c>
      <c r="AE148">
        <f t="shared" ca="1" si="299"/>
        <v>0</v>
      </c>
      <c r="AF148">
        <f t="shared" ca="1" si="299"/>
        <v>5</v>
      </c>
      <c r="AG148">
        <f t="shared" ca="1" si="299"/>
        <v>5</v>
      </c>
      <c r="AH148">
        <f t="shared" ca="1" si="299"/>
        <v>1</v>
      </c>
      <c r="AI148">
        <f t="shared" ca="1" si="299"/>
        <v>5</v>
      </c>
      <c r="AJ148">
        <f t="shared" ca="1" si="299"/>
        <v>5</v>
      </c>
      <c r="AK148">
        <f t="shared" ca="1" si="299"/>
        <v>5</v>
      </c>
      <c r="AL148">
        <f t="shared" ca="1" si="299"/>
        <v>5</v>
      </c>
      <c r="AM148">
        <f t="shared" ca="1" si="299"/>
        <v>6</v>
      </c>
      <c r="AN148">
        <f t="shared" ca="1" si="299"/>
        <v>6</v>
      </c>
      <c r="AO148">
        <f t="shared" ca="1" si="299"/>
        <v>0</v>
      </c>
      <c r="AP148">
        <f t="shared" ca="1" si="299"/>
        <v>6</v>
      </c>
      <c r="AQ148">
        <f t="shared" ca="1" si="299"/>
        <v>6</v>
      </c>
      <c r="AR148">
        <f t="shared" ca="1" si="299"/>
        <v>6</v>
      </c>
      <c r="AS148">
        <f t="shared" ca="1" si="299"/>
        <v>6</v>
      </c>
      <c r="AT148">
        <f t="shared" ca="1" si="299"/>
        <v>7</v>
      </c>
      <c r="AU148">
        <f t="shared" ca="1" si="299"/>
        <v>7</v>
      </c>
      <c r="AV148">
        <f t="shared" ca="1" si="299"/>
        <v>7</v>
      </c>
      <c r="AW148">
        <f t="shared" ca="1" si="299"/>
        <v>7</v>
      </c>
      <c r="AX148">
        <f t="shared" ca="1" si="299"/>
        <v>7</v>
      </c>
      <c r="AY148">
        <f t="shared" ca="1" si="299"/>
        <v>7</v>
      </c>
      <c r="AZ148">
        <f t="shared" ca="1" si="299"/>
        <v>7</v>
      </c>
      <c r="BA148">
        <f t="shared" ca="1" si="299"/>
        <v>8</v>
      </c>
      <c r="BB148">
        <f t="shared" ca="1" si="299"/>
        <v>8</v>
      </c>
      <c r="BC148">
        <f t="shared" ca="1" si="299"/>
        <v>8</v>
      </c>
      <c r="BD148">
        <f t="shared" ca="1" si="299"/>
        <v>1</v>
      </c>
      <c r="BE148">
        <f t="shared" ca="1" si="299"/>
        <v>7</v>
      </c>
      <c r="BF148">
        <f t="shared" ca="1" si="299"/>
        <v>8</v>
      </c>
      <c r="BG148">
        <f t="shared" ca="1" si="299"/>
        <v>8</v>
      </c>
      <c r="BH148">
        <f t="shared" ca="1" si="299"/>
        <v>9</v>
      </c>
      <c r="BI148">
        <f t="shared" ca="1" si="299"/>
        <v>3</v>
      </c>
      <c r="BJ148">
        <f t="shared" ca="1" si="299"/>
        <v>2</v>
      </c>
      <c r="BK148">
        <f t="shared" ca="1" si="299"/>
        <v>9</v>
      </c>
      <c r="BL148">
        <f t="shared" ca="1" si="299"/>
        <v>9</v>
      </c>
      <c r="BM148">
        <f t="shared" ca="1" si="299"/>
        <v>9</v>
      </c>
      <c r="BN148">
        <f t="shared" ca="1" si="299"/>
        <v>9</v>
      </c>
      <c r="BO148">
        <f t="shared" ca="1" si="299"/>
        <v>10</v>
      </c>
      <c r="BP148">
        <f t="shared" ca="1" si="299"/>
        <v>10</v>
      </c>
      <c r="BQ148">
        <f t="shared" ref="BQ148:CH148" ca="1" si="300">MIN(RANDBETWEEN(0,BQ145),ROUNDUP(BQ145*2/$C$144,0))</f>
        <v>10</v>
      </c>
      <c r="BR148">
        <f t="shared" ca="1" si="300"/>
        <v>10</v>
      </c>
      <c r="BS148">
        <f t="shared" ca="1" si="300"/>
        <v>10</v>
      </c>
      <c r="BT148">
        <f t="shared" ca="1" si="300"/>
        <v>10</v>
      </c>
      <c r="BU148">
        <f t="shared" ca="1" si="300"/>
        <v>10</v>
      </c>
      <c r="BV148">
        <f t="shared" ca="1" si="300"/>
        <v>11</v>
      </c>
      <c r="BW148">
        <f t="shared" ca="1" si="300"/>
        <v>11</v>
      </c>
      <c r="BX148">
        <f t="shared" ca="1" si="300"/>
        <v>11</v>
      </c>
      <c r="BY148">
        <f t="shared" ca="1" si="300"/>
        <v>11</v>
      </c>
      <c r="BZ148">
        <f t="shared" ca="1" si="300"/>
        <v>11</v>
      </c>
      <c r="CA148">
        <f t="shared" ca="1" si="300"/>
        <v>11</v>
      </c>
      <c r="CB148">
        <f t="shared" ca="1" si="300"/>
        <v>6</v>
      </c>
      <c r="CC148">
        <f t="shared" ca="1" si="300"/>
        <v>12</v>
      </c>
      <c r="CD148">
        <f t="shared" ca="1" si="300"/>
        <v>12</v>
      </c>
      <c r="CE148">
        <f t="shared" ca="1" si="300"/>
        <v>12</v>
      </c>
      <c r="CF148">
        <f t="shared" ca="1" si="300"/>
        <v>12</v>
      </c>
      <c r="CG148">
        <f t="shared" ca="1" si="300"/>
        <v>12</v>
      </c>
      <c r="CH148">
        <f t="shared" ca="1" si="300"/>
        <v>12</v>
      </c>
    </row>
    <row r="149" spans="1:86" x14ac:dyDescent="0.25">
      <c r="A149" s="3">
        <f t="shared" ca="1" si="297"/>
        <v>12</v>
      </c>
      <c r="B149" s="4">
        <f t="shared" ca="1" si="298"/>
        <v>44190</v>
      </c>
      <c r="C149" s="5">
        <v>3</v>
      </c>
      <c r="D149">
        <f ca="1">IFERROR(MIN(RANDBETWEEN(0,D145-D148),ROUNDUP(D145*2/$C$144,0)),0)</f>
        <v>0</v>
      </c>
      <c r="E149">
        <f t="shared" ref="E149:BP149" ca="1" si="301">IFERROR(MIN(RANDBETWEEN(0,E145-E148),ROUNDUP(E145*2/$C$144,0)),0)</f>
        <v>1</v>
      </c>
      <c r="F149">
        <f t="shared" ca="1" si="301"/>
        <v>0</v>
      </c>
      <c r="G149">
        <f t="shared" ca="1" si="301"/>
        <v>1</v>
      </c>
      <c r="H149">
        <f t="shared" ca="1" si="301"/>
        <v>1</v>
      </c>
      <c r="I149">
        <f t="shared" ca="1" si="301"/>
        <v>1</v>
      </c>
      <c r="J149">
        <f t="shared" ca="1" si="301"/>
        <v>1</v>
      </c>
      <c r="K149">
        <f t="shared" ca="1" si="301"/>
        <v>2</v>
      </c>
      <c r="L149">
        <f t="shared" ca="1" si="301"/>
        <v>2</v>
      </c>
      <c r="M149">
        <f t="shared" ca="1" si="301"/>
        <v>2</v>
      </c>
      <c r="N149">
        <f t="shared" ca="1" si="301"/>
        <v>2</v>
      </c>
      <c r="O149">
        <f t="shared" ca="1" si="301"/>
        <v>2</v>
      </c>
      <c r="P149">
        <f t="shared" ca="1" si="301"/>
        <v>2</v>
      </c>
      <c r="Q149">
        <f t="shared" ca="1" si="301"/>
        <v>2</v>
      </c>
      <c r="R149">
        <f t="shared" ca="1" si="301"/>
        <v>1</v>
      </c>
      <c r="S149">
        <f t="shared" ca="1" si="301"/>
        <v>3</v>
      </c>
      <c r="T149">
        <f t="shared" ca="1" si="301"/>
        <v>3</v>
      </c>
      <c r="U149">
        <f t="shared" ca="1" si="301"/>
        <v>3</v>
      </c>
      <c r="V149">
        <f t="shared" ca="1" si="301"/>
        <v>3</v>
      </c>
      <c r="W149">
        <f t="shared" ca="1" si="301"/>
        <v>3</v>
      </c>
      <c r="X149">
        <f t="shared" ca="1" si="301"/>
        <v>3</v>
      </c>
      <c r="Y149">
        <f t="shared" ca="1" si="301"/>
        <v>1</v>
      </c>
      <c r="Z149">
        <f t="shared" ca="1" si="301"/>
        <v>4</v>
      </c>
      <c r="AA149">
        <f t="shared" ca="1" si="301"/>
        <v>4</v>
      </c>
      <c r="AB149">
        <f t="shared" ca="1" si="301"/>
        <v>0</v>
      </c>
      <c r="AC149">
        <f t="shared" ca="1" si="301"/>
        <v>4</v>
      </c>
      <c r="AD149">
        <f t="shared" ca="1" si="301"/>
        <v>4</v>
      </c>
      <c r="AE149">
        <f t="shared" ca="1" si="301"/>
        <v>4</v>
      </c>
      <c r="AF149">
        <f t="shared" ca="1" si="301"/>
        <v>5</v>
      </c>
      <c r="AG149">
        <f t="shared" ca="1" si="301"/>
        <v>1</v>
      </c>
      <c r="AH149">
        <f t="shared" ca="1" si="301"/>
        <v>5</v>
      </c>
      <c r="AI149">
        <f t="shared" ca="1" si="301"/>
        <v>5</v>
      </c>
      <c r="AJ149">
        <f t="shared" ca="1" si="301"/>
        <v>1</v>
      </c>
      <c r="AK149">
        <f t="shared" ca="1" si="301"/>
        <v>5</v>
      </c>
      <c r="AL149">
        <f t="shared" ca="1" si="301"/>
        <v>5</v>
      </c>
      <c r="AM149">
        <f t="shared" ca="1" si="301"/>
        <v>6</v>
      </c>
      <c r="AN149">
        <f t="shared" ca="1" si="301"/>
        <v>6</v>
      </c>
      <c r="AO149">
        <f t="shared" ca="1" si="301"/>
        <v>6</v>
      </c>
      <c r="AP149">
        <f t="shared" ca="1" si="301"/>
        <v>6</v>
      </c>
      <c r="AQ149">
        <f t="shared" ca="1" si="301"/>
        <v>6</v>
      </c>
      <c r="AR149">
        <f t="shared" ca="1" si="301"/>
        <v>6</v>
      </c>
      <c r="AS149">
        <f t="shared" ca="1" si="301"/>
        <v>6</v>
      </c>
      <c r="AT149">
        <f t="shared" ca="1" si="301"/>
        <v>7</v>
      </c>
      <c r="AU149">
        <f t="shared" ca="1" si="301"/>
        <v>7</v>
      </c>
      <c r="AV149">
        <f t="shared" ca="1" si="301"/>
        <v>7</v>
      </c>
      <c r="AW149">
        <f t="shared" ca="1" si="301"/>
        <v>7</v>
      </c>
      <c r="AX149">
        <f t="shared" ca="1" si="301"/>
        <v>7</v>
      </c>
      <c r="AY149">
        <f t="shared" ca="1" si="301"/>
        <v>1</v>
      </c>
      <c r="AZ149">
        <f t="shared" ca="1" si="301"/>
        <v>7</v>
      </c>
      <c r="BA149">
        <f t="shared" ca="1" si="301"/>
        <v>5</v>
      </c>
      <c r="BB149">
        <f t="shared" ca="1" si="301"/>
        <v>8</v>
      </c>
      <c r="BC149">
        <f t="shared" ca="1" si="301"/>
        <v>8</v>
      </c>
      <c r="BD149">
        <f t="shared" ca="1" si="301"/>
        <v>8</v>
      </c>
      <c r="BE149">
        <f t="shared" ca="1" si="301"/>
        <v>8</v>
      </c>
      <c r="BF149">
        <f t="shared" ca="1" si="301"/>
        <v>8</v>
      </c>
      <c r="BG149">
        <f t="shared" ca="1" si="301"/>
        <v>8</v>
      </c>
      <c r="BH149">
        <f t="shared" ca="1" si="301"/>
        <v>9</v>
      </c>
      <c r="BI149">
        <f t="shared" ca="1" si="301"/>
        <v>2</v>
      </c>
      <c r="BJ149">
        <f t="shared" ca="1" si="301"/>
        <v>2</v>
      </c>
      <c r="BK149">
        <f t="shared" ca="1" si="301"/>
        <v>9</v>
      </c>
      <c r="BL149">
        <f t="shared" ca="1" si="301"/>
        <v>9</v>
      </c>
      <c r="BM149">
        <f t="shared" ca="1" si="301"/>
        <v>9</v>
      </c>
      <c r="BN149">
        <f t="shared" ca="1" si="301"/>
        <v>9</v>
      </c>
      <c r="BO149">
        <f t="shared" ca="1" si="301"/>
        <v>10</v>
      </c>
      <c r="BP149">
        <f t="shared" ca="1" si="301"/>
        <v>10</v>
      </c>
      <c r="BQ149">
        <f t="shared" ref="BQ149:CH149" ca="1" si="302">IFERROR(MIN(RANDBETWEEN(0,BQ145-BQ148),ROUNDUP(BQ145*2/$C$144,0)),0)</f>
        <v>5</v>
      </c>
      <c r="BR149">
        <f t="shared" ca="1" si="302"/>
        <v>9</v>
      </c>
      <c r="BS149">
        <f t="shared" ca="1" si="302"/>
        <v>10</v>
      </c>
      <c r="BT149">
        <f t="shared" ca="1" si="302"/>
        <v>10</v>
      </c>
      <c r="BU149">
        <f t="shared" ca="1" si="302"/>
        <v>10</v>
      </c>
      <c r="BV149">
        <f t="shared" ca="1" si="302"/>
        <v>6</v>
      </c>
      <c r="BW149">
        <f t="shared" ca="1" si="302"/>
        <v>11</v>
      </c>
      <c r="BX149">
        <f t="shared" ca="1" si="302"/>
        <v>11</v>
      </c>
      <c r="BY149">
        <f t="shared" ca="1" si="302"/>
        <v>11</v>
      </c>
      <c r="BZ149">
        <f t="shared" ca="1" si="302"/>
        <v>11</v>
      </c>
      <c r="CA149">
        <f t="shared" ca="1" si="302"/>
        <v>11</v>
      </c>
      <c r="CB149">
        <f t="shared" ca="1" si="302"/>
        <v>11</v>
      </c>
      <c r="CC149">
        <f t="shared" ca="1" si="302"/>
        <v>12</v>
      </c>
      <c r="CD149">
        <f t="shared" ca="1" si="302"/>
        <v>12</v>
      </c>
      <c r="CE149">
        <f t="shared" ca="1" si="302"/>
        <v>12</v>
      </c>
      <c r="CF149">
        <f t="shared" ca="1" si="302"/>
        <v>12</v>
      </c>
      <c r="CG149">
        <f t="shared" ca="1" si="302"/>
        <v>12</v>
      </c>
      <c r="CH149">
        <f t="shared" ca="1" si="302"/>
        <v>12</v>
      </c>
    </row>
    <row r="150" spans="1:86" x14ac:dyDescent="0.25">
      <c r="A150" s="3">
        <f t="shared" ca="1" si="297"/>
        <v>5</v>
      </c>
      <c r="B150" s="4">
        <f t="shared" ca="1" si="298"/>
        <v>14256</v>
      </c>
      <c r="C150" s="5">
        <v>4</v>
      </c>
      <c r="D150">
        <f ca="1">IFERROR(MIN(RANDBETWEEN(0,D145-SUM(D148:D149)),ROUNDUP(D145*2/$C$144,0)),0)</f>
        <v>1</v>
      </c>
      <c r="E150">
        <f t="shared" ref="E150:BP150" ca="1" si="303">IFERROR(MIN(RANDBETWEEN(0,E145-SUM(E148:E149)),ROUNDUP(E145*2/$C$144,0)),0)</f>
        <v>0</v>
      </c>
      <c r="F150">
        <f t="shared" ca="1" si="303"/>
        <v>0</v>
      </c>
      <c r="G150">
        <f t="shared" ca="1" si="303"/>
        <v>0</v>
      </c>
      <c r="H150">
        <f t="shared" ca="1" si="303"/>
        <v>1</v>
      </c>
      <c r="I150">
        <f t="shared" ca="1" si="303"/>
        <v>1</v>
      </c>
      <c r="J150">
        <f t="shared" ca="1" si="303"/>
        <v>1</v>
      </c>
      <c r="K150">
        <f t="shared" ca="1" si="303"/>
        <v>2</v>
      </c>
      <c r="L150">
        <f t="shared" ca="1" si="303"/>
        <v>2</v>
      </c>
      <c r="M150">
        <f t="shared" ca="1" si="303"/>
        <v>2</v>
      </c>
      <c r="N150">
        <f t="shared" ca="1" si="303"/>
        <v>0</v>
      </c>
      <c r="O150">
        <f t="shared" ca="1" si="303"/>
        <v>2</v>
      </c>
      <c r="P150">
        <f t="shared" ca="1" si="303"/>
        <v>2</v>
      </c>
      <c r="Q150">
        <f t="shared" ca="1" si="303"/>
        <v>2</v>
      </c>
      <c r="R150">
        <f t="shared" ca="1" si="303"/>
        <v>2</v>
      </c>
      <c r="S150">
        <f t="shared" ca="1" si="303"/>
        <v>0</v>
      </c>
      <c r="T150">
        <f t="shared" ca="1" si="303"/>
        <v>3</v>
      </c>
      <c r="U150">
        <f t="shared" ca="1" si="303"/>
        <v>3</v>
      </c>
      <c r="V150">
        <f t="shared" ca="1" si="303"/>
        <v>3</v>
      </c>
      <c r="W150">
        <f t="shared" ca="1" si="303"/>
        <v>3</v>
      </c>
      <c r="X150">
        <f t="shared" ca="1" si="303"/>
        <v>3</v>
      </c>
      <c r="Y150">
        <f t="shared" ca="1" si="303"/>
        <v>4</v>
      </c>
      <c r="Z150">
        <f t="shared" ca="1" si="303"/>
        <v>1</v>
      </c>
      <c r="AA150">
        <f t="shared" ca="1" si="303"/>
        <v>4</v>
      </c>
      <c r="AB150">
        <f t="shared" ca="1" si="303"/>
        <v>4</v>
      </c>
      <c r="AC150">
        <f t="shared" ca="1" si="303"/>
        <v>4</v>
      </c>
      <c r="AD150">
        <f t="shared" ca="1" si="303"/>
        <v>4</v>
      </c>
      <c r="AE150">
        <f t="shared" ca="1" si="303"/>
        <v>4</v>
      </c>
      <c r="AF150">
        <f t="shared" ca="1" si="303"/>
        <v>5</v>
      </c>
      <c r="AG150">
        <f t="shared" ca="1" si="303"/>
        <v>5</v>
      </c>
      <c r="AH150">
        <f t="shared" ca="1" si="303"/>
        <v>5</v>
      </c>
      <c r="AI150">
        <f t="shared" ca="1" si="303"/>
        <v>5</v>
      </c>
      <c r="AJ150">
        <f t="shared" ca="1" si="303"/>
        <v>4</v>
      </c>
      <c r="AK150">
        <f t="shared" ca="1" si="303"/>
        <v>5</v>
      </c>
      <c r="AL150">
        <f t="shared" ca="1" si="303"/>
        <v>5</v>
      </c>
      <c r="AM150">
        <f t="shared" ca="1" si="303"/>
        <v>2</v>
      </c>
      <c r="AN150">
        <f t="shared" ca="1" si="303"/>
        <v>6</v>
      </c>
      <c r="AO150">
        <f t="shared" ca="1" si="303"/>
        <v>5</v>
      </c>
      <c r="AP150">
        <f t="shared" ca="1" si="303"/>
        <v>6</v>
      </c>
      <c r="AQ150">
        <f t="shared" ca="1" si="303"/>
        <v>6</v>
      </c>
      <c r="AR150">
        <f t="shared" ca="1" si="303"/>
        <v>6</v>
      </c>
      <c r="AS150">
        <f t="shared" ca="1" si="303"/>
        <v>6</v>
      </c>
      <c r="AT150">
        <f t="shared" ca="1" si="303"/>
        <v>7</v>
      </c>
      <c r="AU150">
        <f t="shared" ca="1" si="303"/>
        <v>7</v>
      </c>
      <c r="AV150">
        <f t="shared" ca="1" si="303"/>
        <v>7</v>
      </c>
      <c r="AW150">
        <f t="shared" ca="1" si="303"/>
        <v>0</v>
      </c>
      <c r="AX150">
        <f t="shared" ca="1" si="303"/>
        <v>3</v>
      </c>
      <c r="AY150">
        <f t="shared" ca="1" si="303"/>
        <v>5</v>
      </c>
      <c r="AZ150">
        <f t="shared" ca="1" si="303"/>
        <v>7</v>
      </c>
      <c r="BA150">
        <f t="shared" ca="1" si="303"/>
        <v>8</v>
      </c>
      <c r="BB150">
        <f t="shared" ca="1" si="303"/>
        <v>8</v>
      </c>
      <c r="BC150">
        <f t="shared" ca="1" si="303"/>
        <v>1</v>
      </c>
      <c r="BD150">
        <f t="shared" ca="1" si="303"/>
        <v>8</v>
      </c>
      <c r="BE150">
        <f t="shared" ca="1" si="303"/>
        <v>8</v>
      </c>
      <c r="BF150">
        <f t="shared" ca="1" si="303"/>
        <v>8</v>
      </c>
      <c r="BG150">
        <f t="shared" ca="1" si="303"/>
        <v>8</v>
      </c>
      <c r="BH150">
        <f t="shared" ca="1" si="303"/>
        <v>8</v>
      </c>
      <c r="BI150">
        <f t="shared" ca="1" si="303"/>
        <v>9</v>
      </c>
      <c r="BJ150">
        <f t="shared" ca="1" si="303"/>
        <v>9</v>
      </c>
      <c r="BK150">
        <f t="shared" ca="1" si="303"/>
        <v>9</v>
      </c>
      <c r="BL150">
        <f t="shared" ca="1" si="303"/>
        <v>9</v>
      </c>
      <c r="BM150">
        <f t="shared" ca="1" si="303"/>
        <v>9</v>
      </c>
      <c r="BN150">
        <f t="shared" ca="1" si="303"/>
        <v>9</v>
      </c>
      <c r="BO150">
        <f t="shared" ca="1" si="303"/>
        <v>10</v>
      </c>
      <c r="BP150">
        <f t="shared" ca="1" si="303"/>
        <v>10</v>
      </c>
      <c r="BQ150">
        <f t="shared" ref="BQ150:CH150" ca="1" si="304">IFERROR(MIN(RANDBETWEEN(0,BQ145-SUM(BQ148:BQ149)),ROUNDUP(BQ145*2/$C$144,0)),0)</f>
        <v>9</v>
      </c>
      <c r="BR150">
        <f t="shared" ca="1" si="304"/>
        <v>10</v>
      </c>
      <c r="BS150">
        <f t="shared" ca="1" si="304"/>
        <v>2</v>
      </c>
      <c r="BT150">
        <f t="shared" ca="1" si="304"/>
        <v>10</v>
      </c>
      <c r="BU150">
        <f t="shared" ca="1" si="304"/>
        <v>10</v>
      </c>
      <c r="BV150">
        <f t="shared" ca="1" si="304"/>
        <v>11</v>
      </c>
      <c r="BW150">
        <f t="shared" ca="1" si="304"/>
        <v>11</v>
      </c>
      <c r="BX150">
        <f t="shared" ca="1" si="304"/>
        <v>4</v>
      </c>
      <c r="BY150">
        <f t="shared" ca="1" si="304"/>
        <v>11</v>
      </c>
      <c r="BZ150">
        <f t="shared" ca="1" si="304"/>
        <v>2</v>
      </c>
      <c r="CA150">
        <f t="shared" ca="1" si="304"/>
        <v>11</v>
      </c>
      <c r="CB150">
        <f t="shared" ca="1" si="304"/>
        <v>11</v>
      </c>
      <c r="CC150">
        <f t="shared" ca="1" si="304"/>
        <v>12</v>
      </c>
      <c r="CD150">
        <f t="shared" ca="1" si="304"/>
        <v>12</v>
      </c>
      <c r="CE150">
        <f t="shared" ca="1" si="304"/>
        <v>12</v>
      </c>
      <c r="CF150">
        <f t="shared" ca="1" si="304"/>
        <v>12</v>
      </c>
      <c r="CG150">
        <f t="shared" ca="1" si="304"/>
        <v>12</v>
      </c>
      <c r="CH150">
        <f t="shared" ca="1" si="304"/>
        <v>12</v>
      </c>
    </row>
    <row r="151" spans="1:86" x14ac:dyDescent="0.25">
      <c r="A151" s="3">
        <f t="shared" ca="1" si="297"/>
        <v>9</v>
      </c>
      <c r="B151" s="4">
        <f t="shared" ca="1" si="298"/>
        <v>26127</v>
      </c>
      <c r="C151" s="5">
        <v>5</v>
      </c>
      <c r="D151">
        <f ca="1">IFERROR(MIN(RANDBETWEEN(0,D145-SUM(D148:D150)),ROUNDUP(D145*2/$C$144,0)),0)</f>
        <v>0</v>
      </c>
      <c r="E151">
        <f t="shared" ref="E151:BP151" ca="1" si="305">IFERROR(MIN(RANDBETWEEN(0,E145-SUM(E148:E150)),ROUNDUP(E145*2/$C$144,0)),0)</f>
        <v>0</v>
      </c>
      <c r="F151">
        <f t="shared" ca="1" si="305"/>
        <v>1</v>
      </c>
      <c r="G151">
        <f t="shared" ca="1" si="305"/>
        <v>0</v>
      </c>
      <c r="H151">
        <f t="shared" ca="1" si="305"/>
        <v>1</v>
      </c>
      <c r="I151">
        <f t="shared" ca="1" si="305"/>
        <v>1</v>
      </c>
      <c r="J151">
        <f t="shared" ca="1" si="305"/>
        <v>1</v>
      </c>
      <c r="K151">
        <f t="shared" ca="1" si="305"/>
        <v>0</v>
      </c>
      <c r="L151">
        <f t="shared" ca="1" si="305"/>
        <v>2</v>
      </c>
      <c r="M151">
        <f t="shared" ca="1" si="305"/>
        <v>0</v>
      </c>
      <c r="N151">
        <f t="shared" ca="1" si="305"/>
        <v>2</v>
      </c>
      <c r="O151">
        <f t="shared" ca="1" si="305"/>
        <v>2</v>
      </c>
      <c r="P151">
        <f t="shared" ca="1" si="305"/>
        <v>0</v>
      </c>
      <c r="Q151">
        <f t="shared" ca="1" si="305"/>
        <v>0</v>
      </c>
      <c r="R151">
        <f t="shared" ca="1" si="305"/>
        <v>3</v>
      </c>
      <c r="S151">
        <f t="shared" ca="1" si="305"/>
        <v>3</v>
      </c>
      <c r="T151">
        <f t="shared" ca="1" si="305"/>
        <v>2</v>
      </c>
      <c r="U151">
        <f t="shared" ca="1" si="305"/>
        <v>0</v>
      </c>
      <c r="V151">
        <f t="shared" ca="1" si="305"/>
        <v>3</v>
      </c>
      <c r="W151">
        <f t="shared" ca="1" si="305"/>
        <v>1</v>
      </c>
      <c r="X151">
        <f t="shared" ca="1" si="305"/>
        <v>3</v>
      </c>
      <c r="Y151">
        <f t="shared" ca="1" si="305"/>
        <v>4</v>
      </c>
      <c r="Z151">
        <f t="shared" ca="1" si="305"/>
        <v>4</v>
      </c>
      <c r="AA151">
        <f t="shared" ca="1" si="305"/>
        <v>4</v>
      </c>
      <c r="AB151">
        <f t="shared" ca="1" si="305"/>
        <v>3</v>
      </c>
      <c r="AC151">
        <f t="shared" ca="1" si="305"/>
        <v>4</v>
      </c>
      <c r="AD151">
        <f t="shared" ca="1" si="305"/>
        <v>4</v>
      </c>
      <c r="AE151">
        <f t="shared" ca="1" si="305"/>
        <v>4</v>
      </c>
      <c r="AF151">
        <f t="shared" ca="1" si="305"/>
        <v>5</v>
      </c>
      <c r="AG151">
        <f t="shared" ca="1" si="305"/>
        <v>5</v>
      </c>
      <c r="AH151">
        <f t="shared" ca="1" si="305"/>
        <v>5</v>
      </c>
      <c r="AI151">
        <f t="shared" ca="1" si="305"/>
        <v>4</v>
      </c>
      <c r="AJ151">
        <f t="shared" ca="1" si="305"/>
        <v>5</v>
      </c>
      <c r="AK151">
        <f t="shared" ca="1" si="305"/>
        <v>3</v>
      </c>
      <c r="AL151">
        <f t="shared" ca="1" si="305"/>
        <v>5</v>
      </c>
      <c r="AM151">
        <f t="shared" ca="1" si="305"/>
        <v>6</v>
      </c>
      <c r="AN151">
        <f t="shared" ca="1" si="305"/>
        <v>6</v>
      </c>
      <c r="AO151">
        <f t="shared" ca="1" si="305"/>
        <v>6</v>
      </c>
      <c r="AP151">
        <f t="shared" ca="1" si="305"/>
        <v>6</v>
      </c>
      <c r="AQ151">
        <f t="shared" ca="1" si="305"/>
        <v>6</v>
      </c>
      <c r="AR151">
        <f t="shared" ca="1" si="305"/>
        <v>6</v>
      </c>
      <c r="AS151">
        <f t="shared" ca="1" si="305"/>
        <v>2</v>
      </c>
      <c r="AT151">
        <f t="shared" ca="1" si="305"/>
        <v>7</v>
      </c>
      <c r="AU151">
        <f t="shared" ca="1" si="305"/>
        <v>7</v>
      </c>
      <c r="AV151">
        <f t="shared" ca="1" si="305"/>
        <v>7</v>
      </c>
      <c r="AW151">
        <f t="shared" ca="1" si="305"/>
        <v>7</v>
      </c>
      <c r="AX151">
        <f t="shared" ca="1" si="305"/>
        <v>7</v>
      </c>
      <c r="AY151">
        <f t="shared" ca="1" si="305"/>
        <v>7</v>
      </c>
      <c r="AZ151">
        <f t="shared" ca="1" si="305"/>
        <v>7</v>
      </c>
      <c r="BA151">
        <f t="shared" ca="1" si="305"/>
        <v>8</v>
      </c>
      <c r="BB151">
        <f t="shared" ca="1" si="305"/>
        <v>8</v>
      </c>
      <c r="BC151">
        <f t="shared" ca="1" si="305"/>
        <v>6</v>
      </c>
      <c r="BD151">
        <f t="shared" ca="1" si="305"/>
        <v>1</v>
      </c>
      <c r="BE151">
        <f t="shared" ca="1" si="305"/>
        <v>4</v>
      </c>
      <c r="BF151">
        <f t="shared" ca="1" si="305"/>
        <v>5</v>
      </c>
      <c r="BG151">
        <f t="shared" ca="1" si="305"/>
        <v>8</v>
      </c>
      <c r="BH151">
        <f t="shared" ca="1" si="305"/>
        <v>9</v>
      </c>
      <c r="BI151">
        <f t="shared" ca="1" si="305"/>
        <v>9</v>
      </c>
      <c r="BJ151">
        <f t="shared" ca="1" si="305"/>
        <v>9</v>
      </c>
      <c r="BK151">
        <f t="shared" ca="1" si="305"/>
        <v>9</v>
      </c>
      <c r="BL151">
        <f t="shared" ca="1" si="305"/>
        <v>9</v>
      </c>
      <c r="BM151">
        <f t="shared" ca="1" si="305"/>
        <v>8</v>
      </c>
      <c r="BN151">
        <f t="shared" ca="1" si="305"/>
        <v>9</v>
      </c>
      <c r="BO151">
        <f t="shared" ca="1" si="305"/>
        <v>10</v>
      </c>
      <c r="BP151">
        <f t="shared" ca="1" si="305"/>
        <v>10</v>
      </c>
      <c r="BQ151">
        <f t="shared" ref="BQ151:CH151" ca="1" si="306">IFERROR(MIN(RANDBETWEEN(0,BQ145-SUM(BQ148:BQ150)),ROUNDUP(BQ145*2/$C$144,0)),0)</f>
        <v>10</v>
      </c>
      <c r="BR151">
        <f t="shared" ca="1" si="306"/>
        <v>10</v>
      </c>
      <c r="BS151">
        <f t="shared" ca="1" si="306"/>
        <v>10</v>
      </c>
      <c r="BT151">
        <f t="shared" ca="1" si="306"/>
        <v>10</v>
      </c>
      <c r="BU151">
        <f t="shared" ca="1" si="306"/>
        <v>10</v>
      </c>
      <c r="BV151">
        <f t="shared" ca="1" si="306"/>
        <v>11</v>
      </c>
      <c r="BW151">
        <f t="shared" ca="1" si="306"/>
        <v>11</v>
      </c>
      <c r="BX151">
        <f t="shared" ca="1" si="306"/>
        <v>11</v>
      </c>
      <c r="BY151">
        <f t="shared" ca="1" si="306"/>
        <v>11</v>
      </c>
      <c r="BZ151">
        <f t="shared" ca="1" si="306"/>
        <v>11</v>
      </c>
      <c r="CA151">
        <f t="shared" ca="1" si="306"/>
        <v>11</v>
      </c>
      <c r="CB151">
        <f t="shared" ca="1" si="306"/>
        <v>10</v>
      </c>
      <c r="CC151">
        <f t="shared" ca="1" si="306"/>
        <v>12</v>
      </c>
      <c r="CD151">
        <f t="shared" ca="1" si="306"/>
        <v>12</v>
      </c>
      <c r="CE151">
        <f t="shared" ca="1" si="306"/>
        <v>12</v>
      </c>
      <c r="CF151">
        <f t="shared" ca="1" si="306"/>
        <v>12</v>
      </c>
      <c r="CG151">
        <f t="shared" ca="1" si="306"/>
        <v>12</v>
      </c>
      <c r="CH151">
        <f t="shared" ca="1" si="306"/>
        <v>12</v>
      </c>
    </row>
    <row r="152" spans="1:86" x14ac:dyDescent="0.25">
      <c r="A152" s="3">
        <f t="shared" ca="1" si="297"/>
        <v>7</v>
      </c>
      <c r="B152" s="4">
        <f t="shared" ca="1" si="298"/>
        <v>81234</v>
      </c>
      <c r="C152" s="5">
        <v>6</v>
      </c>
      <c r="D152">
        <f ca="1">IFERROR(MIN(RANDBETWEEN(0,D145-SUM(D148:D151)),ROUNDUP(D145*2/$C$144,0)),0)</f>
        <v>0</v>
      </c>
      <c r="E152">
        <f t="shared" ref="E152:BP152" ca="1" si="307">IFERROR(MIN(RANDBETWEEN(0,E145-SUM(E148:E151)),ROUNDUP(E145*2/$C$144,0)),0)</f>
        <v>0</v>
      </c>
      <c r="F152">
        <f t="shared" ca="1" si="307"/>
        <v>1</v>
      </c>
      <c r="G152">
        <f t="shared" ca="1" si="307"/>
        <v>1</v>
      </c>
      <c r="H152">
        <f t="shared" ca="1" si="307"/>
        <v>0</v>
      </c>
      <c r="I152">
        <f t="shared" ca="1" si="307"/>
        <v>1</v>
      </c>
      <c r="J152">
        <f t="shared" ca="1" si="307"/>
        <v>1</v>
      </c>
      <c r="K152">
        <f t="shared" ca="1" si="307"/>
        <v>2</v>
      </c>
      <c r="L152">
        <f t="shared" ca="1" si="307"/>
        <v>1</v>
      </c>
      <c r="M152">
        <f t="shared" ca="1" si="307"/>
        <v>2</v>
      </c>
      <c r="N152">
        <f t="shared" ca="1" si="307"/>
        <v>0</v>
      </c>
      <c r="O152">
        <f t="shared" ca="1" si="307"/>
        <v>2</v>
      </c>
      <c r="P152">
        <f t="shared" ca="1" si="307"/>
        <v>2</v>
      </c>
      <c r="Q152">
        <f t="shared" ca="1" si="307"/>
        <v>2</v>
      </c>
      <c r="R152">
        <f t="shared" ca="1" si="307"/>
        <v>1</v>
      </c>
      <c r="S152">
        <f t="shared" ca="1" si="307"/>
        <v>3</v>
      </c>
      <c r="T152">
        <f t="shared" ca="1" si="307"/>
        <v>0</v>
      </c>
      <c r="U152">
        <f t="shared" ca="1" si="307"/>
        <v>3</v>
      </c>
      <c r="V152">
        <f t="shared" ca="1" si="307"/>
        <v>3</v>
      </c>
      <c r="W152">
        <f t="shared" ca="1" si="307"/>
        <v>3</v>
      </c>
      <c r="X152">
        <f t="shared" ca="1" si="307"/>
        <v>3</v>
      </c>
      <c r="Y152">
        <f t="shared" ca="1" si="307"/>
        <v>4</v>
      </c>
      <c r="Z152">
        <f t="shared" ca="1" si="307"/>
        <v>4</v>
      </c>
      <c r="AA152">
        <f t="shared" ca="1" si="307"/>
        <v>2</v>
      </c>
      <c r="AB152">
        <f t="shared" ca="1" si="307"/>
        <v>0</v>
      </c>
      <c r="AC152">
        <f t="shared" ca="1" si="307"/>
        <v>1</v>
      </c>
      <c r="AD152">
        <f t="shared" ca="1" si="307"/>
        <v>4</v>
      </c>
      <c r="AE152">
        <f t="shared" ca="1" si="307"/>
        <v>4</v>
      </c>
      <c r="AF152">
        <f t="shared" ca="1" si="307"/>
        <v>5</v>
      </c>
      <c r="AG152">
        <f t="shared" ca="1" si="307"/>
        <v>5</v>
      </c>
      <c r="AH152">
        <f t="shared" ca="1" si="307"/>
        <v>0</v>
      </c>
      <c r="AI152">
        <f t="shared" ca="1" si="307"/>
        <v>5</v>
      </c>
      <c r="AJ152">
        <f t="shared" ca="1" si="307"/>
        <v>0</v>
      </c>
      <c r="AK152">
        <f t="shared" ca="1" si="307"/>
        <v>5</v>
      </c>
      <c r="AL152">
        <f t="shared" ca="1" si="307"/>
        <v>5</v>
      </c>
      <c r="AM152">
        <f t="shared" ca="1" si="307"/>
        <v>6</v>
      </c>
      <c r="AN152">
        <f t="shared" ca="1" si="307"/>
        <v>5</v>
      </c>
      <c r="AO152">
        <f t="shared" ca="1" si="307"/>
        <v>6</v>
      </c>
      <c r="AP152">
        <f t="shared" ca="1" si="307"/>
        <v>3</v>
      </c>
      <c r="AQ152">
        <f t="shared" ca="1" si="307"/>
        <v>6</v>
      </c>
      <c r="AR152">
        <f t="shared" ca="1" si="307"/>
        <v>6</v>
      </c>
      <c r="AS152">
        <f t="shared" ca="1" si="307"/>
        <v>1</v>
      </c>
      <c r="AT152">
        <f t="shared" ca="1" si="307"/>
        <v>0</v>
      </c>
      <c r="AU152">
        <f t="shared" ca="1" si="307"/>
        <v>3</v>
      </c>
      <c r="AV152">
        <f t="shared" ca="1" si="307"/>
        <v>7</v>
      </c>
      <c r="AW152">
        <f t="shared" ca="1" si="307"/>
        <v>1</v>
      </c>
      <c r="AX152">
        <f t="shared" ca="1" si="307"/>
        <v>4</v>
      </c>
      <c r="AY152">
        <f t="shared" ca="1" si="307"/>
        <v>7</v>
      </c>
      <c r="AZ152">
        <f t="shared" ca="1" si="307"/>
        <v>7</v>
      </c>
      <c r="BA152">
        <f t="shared" ca="1" si="307"/>
        <v>8</v>
      </c>
      <c r="BB152">
        <f t="shared" ca="1" si="307"/>
        <v>6</v>
      </c>
      <c r="BC152">
        <f t="shared" ca="1" si="307"/>
        <v>8</v>
      </c>
      <c r="BD152">
        <f t="shared" ca="1" si="307"/>
        <v>8</v>
      </c>
      <c r="BE152">
        <f t="shared" ca="1" si="307"/>
        <v>8</v>
      </c>
      <c r="BF152">
        <f t="shared" ca="1" si="307"/>
        <v>8</v>
      </c>
      <c r="BG152">
        <f t="shared" ca="1" si="307"/>
        <v>8</v>
      </c>
      <c r="BH152">
        <f t="shared" ca="1" si="307"/>
        <v>9</v>
      </c>
      <c r="BI152">
        <f t="shared" ca="1" si="307"/>
        <v>2</v>
      </c>
      <c r="BJ152">
        <f t="shared" ca="1" si="307"/>
        <v>9</v>
      </c>
      <c r="BK152">
        <f t="shared" ca="1" si="307"/>
        <v>2</v>
      </c>
      <c r="BL152">
        <f t="shared" ca="1" si="307"/>
        <v>9</v>
      </c>
      <c r="BM152">
        <f t="shared" ca="1" si="307"/>
        <v>3</v>
      </c>
      <c r="BN152">
        <f t="shared" ca="1" si="307"/>
        <v>9</v>
      </c>
      <c r="BO152">
        <f t="shared" ca="1" si="307"/>
        <v>10</v>
      </c>
      <c r="BP152">
        <f t="shared" ca="1" si="307"/>
        <v>10</v>
      </c>
      <c r="BQ152">
        <f t="shared" ref="BQ152:CH152" ca="1" si="308">IFERROR(MIN(RANDBETWEEN(0,BQ145-SUM(BQ148:BQ151)),ROUNDUP(BQ145*2/$C$144,0)),0)</f>
        <v>10</v>
      </c>
      <c r="BR152">
        <f t="shared" ca="1" si="308"/>
        <v>10</v>
      </c>
      <c r="BS152">
        <f t="shared" ca="1" si="308"/>
        <v>10</v>
      </c>
      <c r="BT152">
        <f t="shared" ca="1" si="308"/>
        <v>4</v>
      </c>
      <c r="BU152">
        <f t="shared" ca="1" si="308"/>
        <v>10</v>
      </c>
      <c r="BV152">
        <f t="shared" ca="1" si="308"/>
        <v>6</v>
      </c>
      <c r="BW152">
        <f t="shared" ca="1" si="308"/>
        <v>11</v>
      </c>
      <c r="BX152">
        <f t="shared" ca="1" si="308"/>
        <v>11</v>
      </c>
      <c r="BY152">
        <f t="shared" ca="1" si="308"/>
        <v>11</v>
      </c>
      <c r="BZ152">
        <f t="shared" ca="1" si="308"/>
        <v>11</v>
      </c>
      <c r="CA152">
        <f t="shared" ca="1" si="308"/>
        <v>11</v>
      </c>
      <c r="CB152">
        <f t="shared" ca="1" si="308"/>
        <v>11</v>
      </c>
      <c r="CC152">
        <f t="shared" ca="1" si="308"/>
        <v>12</v>
      </c>
      <c r="CD152">
        <f t="shared" ca="1" si="308"/>
        <v>12</v>
      </c>
      <c r="CE152">
        <f t="shared" ca="1" si="308"/>
        <v>12</v>
      </c>
      <c r="CF152">
        <f t="shared" ca="1" si="308"/>
        <v>12</v>
      </c>
      <c r="CG152">
        <f t="shared" ca="1" si="308"/>
        <v>12</v>
      </c>
      <c r="CH152">
        <f t="shared" ca="1" si="308"/>
        <v>12</v>
      </c>
    </row>
    <row r="153" spans="1:86" x14ac:dyDescent="0.25">
      <c r="A153" s="3">
        <f t="shared" ca="1" si="297"/>
        <v>1</v>
      </c>
      <c r="B153" s="4">
        <f t="shared" ca="1" si="298"/>
        <v>28805</v>
      </c>
      <c r="C153" s="5">
        <v>7</v>
      </c>
      <c r="D153">
        <f ca="1">IFERROR(MIN(RANDBETWEEN(0,D145-SUM(D148:D152)),ROUNDUP(D145*2/$C$144,0)),0)</f>
        <v>0</v>
      </c>
      <c r="E153">
        <f t="shared" ref="E153:BP153" ca="1" si="309">IFERROR(MIN(RANDBETWEEN(0,E145-SUM(E148:E152)),ROUNDUP(E145*2/$C$144,0)),0)</f>
        <v>0</v>
      </c>
      <c r="F153">
        <f t="shared" ca="1" si="309"/>
        <v>0</v>
      </c>
      <c r="G153">
        <f t="shared" ca="1" si="309"/>
        <v>0</v>
      </c>
      <c r="H153">
        <f t="shared" ca="1" si="309"/>
        <v>0</v>
      </c>
      <c r="I153">
        <f t="shared" ca="1" si="309"/>
        <v>1</v>
      </c>
      <c r="J153">
        <f t="shared" ca="1" si="309"/>
        <v>0</v>
      </c>
      <c r="K153">
        <f t="shared" ca="1" si="309"/>
        <v>0</v>
      </c>
      <c r="L153">
        <f t="shared" ca="1" si="309"/>
        <v>1</v>
      </c>
      <c r="M153">
        <f t="shared" ca="1" si="309"/>
        <v>0</v>
      </c>
      <c r="N153">
        <f t="shared" ca="1" si="309"/>
        <v>2</v>
      </c>
      <c r="O153">
        <f t="shared" ca="1" si="309"/>
        <v>2</v>
      </c>
      <c r="P153">
        <f t="shared" ca="1" si="309"/>
        <v>2</v>
      </c>
      <c r="Q153">
        <f t="shared" ca="1" si="309"/>
        <v>1</v>
      </c>
      <c r="R153">
        <f t="shared" ca="1" si="309"/>
        <v>3</v>
      </c>
      <c r="S153">
        <f t="shared" ca="1" si="309"/>
        <v>3</v>
      </c>
      <c r="T153">
        <f t="shared" ca="1" si="309"/>
        <v>1</v>
      </c>
      <c r="U153">
        <f t="shared" ca="1" si="309"/>
        <v>3</v>
      </c>
      <c r="V153">
        <f t="shared" ca="1" si="309"/>
        <v>3</v>
      </c>
      <c r="W153">
        <f t="shared" ca="1" si="309"/>
        <v>3</v>
      </c>
      <c r="X153">
        <f t="shared" ca="1" si="309"/>
        <v>1</v>
      </c>
      <c r="Y153">
        <f t="shared" ca="1" si="309"/>
        <v>4</v>
      </c>
      <c r="Z153">
        <f t="shared" ca="1" si="309"/>
        <v>4</v>
      </c>
      <c r="AA153">
        <f t="shared" ca="1" si="309"/>
        <v>4</v>
      </c>
      <c r="AB153">
        <f t="shared" ca="1" si="309"/>
        <v>4</v>
      </c>
      <c r="AC153">
        <f t="shared" ca="1" si="309"/>
        <v>1</v>
      </c>
      <c r="AD153">
        <f t="shared" ca="1" si="309"/>
        <v>4</v>
      </c>
      <c r="AE153">
        <f t="shared" ca="1" si="309"/>
        <v>4</v>
      </c>
      <c r="AF153">
        <f t="shared" ca="1" si="309"/>
        <v>1</v>
      </c>
      <c r="AG153">
        <f t="shared" ca="1" si="309"/>
        <v>3</v>
      </c>
      <c r="AH153">
        <f t="shared" ca="1" si="309"/>
        <v>5</v>
      </c>
      <c r="AI153">
        <f t="shared" ca="1" si="309"/>
        <v>5</v>
      </c>
      <c r="AJ153">
        <f t="shared" ca="1" si="309"/>
        <v>3</v>
      </c>
      <c r="AK153">
        <f t="shared" ca="1" si="309"/>
        <v>5</v>
      </c>
      <c r="AL153">
        <f t="shared" ca="1" si="309"/>
        <v>5</v>
      </c>
      <c r="AM153">
        <f t="shared" ca="1" si="309"/>
        <v>5</v>
      </c>
      <c r="AN153">
        <f t="shared" ca="1" si="309"/>
        <v>1</v>
      </c>
      <c r="AO153">
        <f t="shared" ca="1" si="309"/>
        <v>6</v>
      </c>
      <c r="AP153">
        <f t="shared" ca="1" si="309"/>
        <v>6</v>
      </c>
      <c r="AQ153">
        <f t="shared" ca="1" si="309"/>
        <v>6</v>
      </c>
      <c r="AR153">
        <f t="shared" ca="1" si="309"/>
        <v>6</v>
      </c>
      <c r="AS153">
        <f t="shared" ca="1" si="309"/>
        <v>6</v>
      </c>
      <c r="AT153">
        <f t="shared" ca="1" si="309"/>
        <v>7</v>
      </c>
      <c r="AU153">
        <f t="shared" ca="1" si="309"/>
        <v>5</v>
      </c>
      <c r="AV153">
        <f t="shared" ca="1" si="309"/>
        <v>4</v>
      </c>
      <c r="AW153">
        <f t="shared" ca="1" si="309"/>
        <v>7</v>
      </c>
      <c r="AX153">
        <f t="shared" ca="1" si="309"/>
        <v>7</v>
      </c>
      <c r="AY153">
        <f t="shared" ca="1" si="309"/>
        <v>2</v>
      </c>
      <c r="AZ153">
        <f t="shared" ca="1" si="309"/>
        <v>2</v>
      </c>
      <c r="BA153">
        <f t="shared" ca="1" si="309"/>
        <v>7</v>
      </c>
      <c r="BB153">
        <f t="shared" ca="1" si="309"/>
        <v>8</v>
      </c>
      <c r="BC153">
        <f t="shared" ca="1" si="309"/>
        <v>8</v>
      </c>
      <c r="BD153">
        <f t="shared" ca="1" si="309"/>
        <v>8</v>
      </c>
      <c r="BE153">
        <f t="shared" ca="1" si="309"/>
        <v>8</v>
      </c>
      <c r="BF153">
        <f t="shared" ca="1" si="309"/>
        <v>4</v>
      </c>
      <c r="BG153">
        <f t="shared" ca="1" si="309"/>
        <v>6</v>
      </c>
      <c r="BH153">
        <f t="shared" ca="1" si="309"/>
        <v>6</v>
      </c>
      <c r="BI153">
        <f t="shared" ca="1" si="309"/>
        <v>9</v>
      </c>
      <c r="BJ153">
        <f t="shared" ca="1" si="309"/>
        <v>4</v>
      </c>
      <c r="BK153">
        <f t="shared" ca="1" si="309"/>
        <v>9</v>
      </c>
      <c r="BL153">
        <f t="shared" ca="1" si="309"/>
        <v>4</v>
      </c>
      <c r="BM153">
        <f t="shared" ca="1" si="309"/>
        <v>3</v>
      </c>
      <c r="BN153">
        <f t="shared" ca="1" si="309"/>
        <v>7</v>
      </c>
      <c r="BO153">
        <f t="shared" ca="1" si="309"/>
        <v>8</v>
      </c>
      <c r="BP153">
        <f t="shared" ca="1" si="309"/>
        <v>10</v>
      </c>
      <c r="BQ153">
        <f t="shared" ref="BQ153:CH153" ca="1" si="310">IFERROR(MIN(RANDBETWEEN(0,BQ145-SUM(BQ148:BQ152)),ROUNDUP(BQ145*2/$C$144,0)),0)</f>
        <v>10</v>
      </c>
      <c r="BR153">
        <f t="shared" ca="1" si="310"/>
        <v>1</v>
      </c>
      <c r="BS153">
        <f t="shared" ca="1" si="310"/>
        <v>2</v>
      </c>
      <c r="BT153">
        <f t="shared" ca="1" si="310"/>
        <v>10</v>
      </c>
      <c r="BU153">
        <f t="shared" ca="1" si="310"/>
        <v>7</v>
      </c>
      <c r="BV153">
        <f t="shared" ca="1" si="310"/>
        <v>11</v>
      </c>
      <c r="BW153">
        <f t="shared" ca="1" si="310"/>
        <v>3</v>
      </c>
      <c r="BX153">
        <f t="shared" ca="1" si="310"/>
        <v>9</v>
      </c>
      <c r="BY153">
        <f t="shared" ca="1" si="310"/>
        <v>10</v>
      </c>
      <c r="BZ153">
        <f t="shared" ca="1" si="310"/>
        <v>11</v>
      </c>
      <c r="CA153">
        <f t="shared" ca="1" si="310"/>
        <v>10</v>
      </c>
      <c r="CB153">
        <f t="shared" ca="1" si="310"/>
        <v>6</v>
      </c>
      <c r="CC153">
        <f t="shared" ca="1" si="310"/>
        <v>2</v>
      </c>
      <c r="CD153">
        <f t="shared" ca="1" si="310"/>
        <v>8</v>
      </c>
      <c r="CE153">
        <f t="shared" ca="1" si="310"/>
        <v>9</v>
      </c>
      <c r="CF153">
        <f t="shared" ca="1" si="310"/>
        <v>12</v>
      </c>
      <c r="CG153">
        <f t="shared" ca="1" si="310"/>
        <v>12</v>
      </c>
      <c r="CH153">
        <f t="shared" ca="1" si="310"/>
        <v>12</v>
      </c>
    </row>
    <row r="154" spans="1:86" x14ac:dyDescent="0.25">
      <c r="A154" s="3">
        <f t="shared" ca="1" si="297"/>
        <v>10</v>
      </c>
      <c r="B154" s="4">
        <f t="shared" ca="1" si="298"/>
        <v>45494</v>
      </c>
      <c r="C154" s="5">
        <v>8</v>
      </c>
      <c r="D154">
        <f ca="1">IFERROR(MIN(RANDBETWEEN(0,D145-SUM(D148:D153)),ROUNDUP(D145*2/$C$144,0)),0)</f>
        <v>0</v>
      </c>
      <c r="E154">
        <f t="shared" ref="E154:BP154" ca="1" si="311">IFERROR(MIN(RANDBETWEEN(0,E145-SUM(E148:E153)),ROUNDUP(E145*2/$C$144,0)),0)</f>
        <v>0</v>
      </c>
      <c r="F154">
        <f t="shared" ca="1" si="311"/>
        <v>0</v>
      </c>
      <c r="G154">
        <f t="shared" ca="1" si="311"/>
        <v>0</v>
      </c>
      <c r="H154">
        <f t="shared" ca="1" si="311"/>
        <v>1</v>
      </c>
      <c r="I154">
        <f t="shared" ca="1" si="311"/>
        <v>0</v>
      </c>
      <c r="J154">
        <f t="shared" ca="1" si="311"/>
        <v>1</v>
      </c>
      <c r="K154">
        <f t="shared" ca="1" si="311"/>
        <v>0</v>
      </c>
      <c r="L154">
        <f t="shared" ca="1" si="311"/>
        <v>1</v>
      </c>
      <c r="M154">
        <f t="shared" ca="1" si="311"/>
        <v>1</v>
      </c>
      <c r="N154">
        <f t="shared" ca="1" si="311"/>
        <v>0</v>
      </c>
      <c r="O154">
        <f t="shared" ca="1" si="311"/>
        <v>0</v>
      </c>
      <c r="P154">
        <f t="shared" ca="1" si="311"/>
        <v>0</v>
      </c>
      <c r="Q154">
        <f t="shared" ca="1" si="311"/>
        <v>0</v>
      </c>
      <c r="R154">
        <f t="shared" ca="1" si="311"/>
        <v>1</v>
      </c>
      <c r="S154">
        <f t="shared" ca="1" si="311"/>
        <v>1</v>
      </c>
      <c r="T154">
        <f t="shared" ca="1" si="311"/>
        <v>3</v>
      </c>
      <c r="U154">
        <f t="shared" ca="1" si="311"/>
        <v>0</v>
      </c>
      <c r="V154">
        <f t="shared" ca="1" si="311"/>
        <v>1</v>
      </c>
      <c r="W154">
        <f t="shared" ca="1" si="311"/>
        <v>3</v>
      </c>
      <c r="X154">
        <f t="shared" ca="1" si="311"/>
        <v>1</v>
      </c>
      <c r="Y154">
        <f t="shared" ca="1" si="311"/>
        <v>4</v>
      </c>
      <c r="Z154">
        <f t="shared" ca="1" si="311"/>
        <v>2</v>
      </c>
      <c r="AA154">
        <f t="shared" ca="1" si="311"/>
        <v>1</v>
      </c>
      <c r="AB154">
        <f t="shared" ca="1" si="311"/>
        <v>3</v>
      </c>
      <c r="AC154">
        <f t="shared" ca="1" si="311"/>
        <v>1</v>
      </c>
      <c r="AD154">
        <f t="shared" ca="1" si="311"/>
        <v>2</v>
      </c>
      <c r="AE154">
        <f t="shared" ca="1" si="311"/>
        <v>0</v>
      </c>
      <c r="AF154">
        <f t="shared" ca="1" si="311"/>
        <v>2</v>
      </c>
      <c r="AG154">
        <f t="shared" ca="1" si="311"/>
        <v>4</v>
      </c>
      <c r="AH154">
        <f t="shared" ca="1" si="311"/>
        <v>5</v>
      </c>
      <c r="AI154">
        <f t="shared" ca="1" si="311"/>
        <v>0</v>
      </c>
      <c r="AJ154">
        <f t="shared" ca="1" si="311"/>
        <v>5</v>
      </c>
      <c r="AK154">
        <f t="shared" ca="1" si="311"/>
        <v>4</v>
      </c>
      <c r="AL154">
        <f t="shared" ca="1" si="311"/>
        <v>1</v>
      </c>
      <c r="AM154">
        <f t="shared" ca="1" si="311"/>
        <v>5</v>
      </c>
      <c r="AN154">
        <f t="shared" ca="1" si="311"/>
        <v>3</v>
      </c>
      <c r="AO154">
        <f t="shared" ca="1" si="311"/>
        <v>6</v>
      </c>
      <c r="AP154">
        <f t="shared" ca="1" si="311"/>
        <v>1</v>
      </c>
      <c r="AQ154">
        <f t="shared" ca="1" si="311"/>
        <v>1</v>
      </c>
      <c r="AR154">
        <f t="shared" ca="1" si="311"/>
        <v>5</v>
      </c>
      <c r="AS154">
        <f t="shared" ca="1" si="311"/>
        <v>4</v>
      </c>
      <c r="AT154">
        <f t="shared" ca="1" si="311"/>
        <v>0</v>
      </c>
      <c r="AU154">
        <f t="shared" ca="1" si="311"/>
        <v>3</v>
      </c>
      <c r="AV154">
        <f t="shared" ca="1" si="311"/>
        <v>4</v>
      </c>
      <c r="AW154">
        <f t="shared" ca="1" si="311"/>
        <v>5</v>
      </c>
      <c r="AX154">
        <f t="shared" ca="1" si="311"/>
        <v>7</v>
      </c>
      <c r="AY154">
        <f t="shared" ca="1" si="311"/>
        <v>7</v>
      </c>
      <c r="AZ154">
        <f t="shared" ca="1" si="311"/>
        <v>6</v>
      </c>
      <c r="BA154">
        <f t="shared" ca="1" si="311"/>
        <v>6</v>
      </c>
      <c r="BB154">
        <f t="shared" ca="1" si="311"/>
        <v>2</v>
      </c>
      <c r="BC154">
        <f t="shared" ca="1" si="311"/>
        <v>8</v>
      </c>
      <c r="BD154">
        <f t="shared" ca="1" si="311"/>
        <v>8</v>
      </c>
      <c r="BE154">
        <f t="shared" ca="1" si="311"/>
        <v>8</v>
      </c>
      <c r="BF154">
        <f t="shared" ca="1" si="311"/>
        <v>5</v>
      </c>
      <c r="BG154">
        <f t="shared" ca="1" si="311"/>
        <v>3</v>
      </c>
      <c r="BH154">
        <f t="shared" ca="1" si="311"/>
        <v>7</v>
      </c>
      <c r="BI154">
        <f t="shared" ca="1" si="311"/>
        <v>9</v>
      </c>
      <c r="BJ154">
        <f t="shared" ca="1" si="311"/>
        <v>4</v>
      </c>
      <c r="BK154">
        <f t="shared" ca="1" si="311"/>
        <v>9</v>
      </c>
      <c r="BL154">
        <f t="shared" ca="1" si="311"/>
        <v>2</v>
      </c>
      <c r="BM154">
        <f t="shared" ca="1" si="311"/>
        <v>9</v>
      </c>
      <c r="BN154">
        <f t="shared" ca="1" si="311"/>
        <v>9</v>
      </c>
      <c r="BO154">
        <f t="shared" ca="1" si="311"/>
        <v>3</v>
      </c>
      <c r="BP154">
        <f t="shared" ca="1" si="311"/>
        <v>5</v>
      </c>
      <c r="BQ154">
        <f t="shared" ref="BQ154:CH154" ca="1" si="312">IFERROR(MIN(RANDBETWEEN(0,BQ145-SUM(BQ148:BQ153)),ROUNDUP(BQ145*2/$C$144,0)),0)</f>
        <v>10</v>
      </c>
      <c r="BR154">
        <f t="shared" ca="1" si="312"/>
        <v>0</v>
      </c>
      <c r="BS154">
        <f t="shared" ca="1" si="312"/>
        <v>10</v>
      </c>
      <c r="BT154">
        <f t="shared" ca="1" si="312"/>
        <v>1</v>
      </c>
      <c r="BU154">
        <f t="shared" ca="1" si="312"/>
        <v>2</v>
      </c>
      <c r="BV154">
        <f t="shared" ca="1" si="312"/>
        <v>11</v>
      </c>
      <c r="BW154">
        <f t="shared" ca="1" si="312"/>
        <v>4</v>
      </c>
      <c r="BX154">
        <f t="shared" ca="1" si="312"/>
        <v>3</v>
      </c>
      <c r="BY154">
        <f t="shared" ca="1" si="312"/>
        <v>1</v>
      </c>
      <c r="BZ154">
        <f t="shared" ca="1" si="312"/>
        <v>11</v>
      </c>
      <c r="CA154">
        <f t="shared" ca="1" si="312"/>
        <v>3</v>
      </c>
      <c r="CB154">
        <f t="shared" ca="1" si="312"/>
        <v>10</v>
      </c>
      <c r="CC154">
        <f t="shared" ca="1" si="312"/>
        <v>10</v>
      </c>
      <c r="CD154">
        <f t="shared" ca="1" si="312"/>
        <v>8</v>
      </c>
      <c r="CE154">
        <f t="shared" ca="1" si="312"/>
        <v>9</v>
      </c>
      <c r="CF154">
        <f t="shared" ca="1" si="312"/>
        <v>7</v>
      </c>
      <c r="CG154">
        <f t="shared" ca="1" si="312"/>
        <v>6</v>
      </c>
      <c r="CH154">
        <f t="shared" ca="1" si="312"/>
        <v>10</v>
      </c>
    </row>
    <row r="155" spans="1:86" x14ac:dyDescent="0.25">
      <c r="A155" s="3">
        <f t="shared" ca="1" si="297"/>
        <v>2</v>
      </c>
      <c r="B155" s="4">
        <f t="shared" ca="1" si="298"/>
        <v>27622</v>
      </c>
      <c r="C155" s="5">
        <v>9</v>
      </c>
      <c r="D155">
        <f ca="1">IFERROR(MIN(RANDBETWEEN(0,D145-SUM(D148:D154)),ROUNDUP(D145*2/$C$144,0)),0)</f>
        <v>0</v>
      </c>
      <c r="E155">
        <f t="shared" ref="E155:BP155" ca="1" si="313">IFERROR(MIN(RANDBETWEEN(0,E145-SUM(E148:E154)),ROUNDUP(E145*2/$C$144,0)),0)</f>
        <v>0</v>
      </c>
      <c r="F155">
        <f t="shared" ca="1" si="313"/>
        <v>0</v>
      </c>
      <c r="G155">
        <f t="shared" ca="1" si="313"/>
        <v>0</v>
      </c>
      <c r="H155">
        <f t="shared" ca="1" si="313"/>
        <v>0</v>
      </c>
      <c r="I155">
        <f t="shared" ca="1" si="313"/>
        <v>0</v>
      </c>
      <c r="J155">
        <f t="shared" ca="1" si="313"/>
        <v>0</v>
      </c>
      <c r="K155">
        <f t="shared" ca="1" si="313"/>
        <v>0</v>
      </c>
      <c r="L155">
        <f t="shared" ca="1" si="313"/>
        <v>0</v>
      </c>
      <c r="M155">
        <f t="shared" ca="1" si="313"/>
        <v>1</v>
      </c>
      <c r="N155">
        <f t="shared" ca="1" si="313"/>
        <v>1</v>
      </c>
      <c r="O155">
        <f t="shared" ca="1" si="313"/>
        <v>0</v>
      </c>
      <c r="P155">
        <f t="shared" ca="1" si="313"/>
        <v>2</v>
      </c>
      <c r="Q155">
        <f t="shared" ca="1" si="313"/>
        <v>2</v>
      </c>
      <c r="R155">
        <f t="shared" ca="1" si="313"/>
        <v>1</v>
      </c>
      <c r="S155">
        <f t="shared" ca="1" si="313"/>
        <v>0</v>
      </c>
      <c r="T155">
        <f t="shared" ca="1" si="313"/>
        <v>0</v>
      </c>
      <c r="U155">
        <f t="shared" ca="1" si="313"/>
        <v>2</v>
      </c>
      <c r="V155">
        <f t="shared" ca="1" si="313"/>
        <v>0</v>
      </c>
      <c r="W155">
        <f t="shared" ca="1" si="313"/>
        <v>0</v>
      </c>
      <c r="X155">
        <f t="shared" ca="1" si="313"/>
        <v>1</v>
      </c>
      <c r="Y155">
        <f t="shared" ca="1" si="313"/>
        <v>0</v>
      </c>
      <c r="Z155">
        <f t="shared" ca="1" si="313"/>
        <v>0</v>
      </c>
      <c r="AA155">
        <f t="shared" ca="1" si="313"/>
        <v>1</v>
      </c>
      <c r="AB155">
        <f t="shared" ca="1" si="313"/>
        <v>4</v>
      </c>
      <c r="AC155">
        <f t="shared" ca="1" si="313"/>
        <v>4</v>
      </c>
      <c r="AD155">
        <f t="shared" ca="1" si="313"/>
        <v>2</v>
      </c>
      <c r="AE155">
        <f t="shared" ca="1" si="313"/>
        <v>3</v>
      </c>
      <c r="AF155">
        <f t="shared" ca="1" si="313"/>
        <v>1</v>
      </c>
      <c r="AG155">
        <f t="shared" ca="1" si="313"/>
        <v>1</v>
      </c>
      <c r="AH155">
        <f t="shared" ca="1" si="313"/>
        <v>5</v>
      </c>
      <c r="AI155">
        <f t="shared" ca="1" si="313"/>
        <v>2</v>
      </c>
      <c r="AJ155">
        <f t="shared" ca="1" si="313"/>
        <v>5</v>
      </c>
      <c r="AK155">
        <f t="shared" ca="1" si="313"/>
        <v>1</v>
      </c>
      <c r="AL155">
        <f t="shared" ca="1" si="313"/>
        <v>1</v>
      </c>
      <c r="AM155">
        <f t="shared" ca="1" si="313"/>
        <v>0</v>
      </c>
      <c r="AN155">
        <f t="shared" ca="1" si="313"/>
        <v>4</v>
      </c>
      <c r="AO155">
        <f t="shared" ca="1" si="313"/>
        <v>2</v>
      </c>
      <c r="AP155">
        <f t="shared" ca="1" si="313"/>
        <v>1</v>
      </c>
      <c r="AQ155">
        <f t="shared" ca="1" si="313"/>
        <v>1</v>
      </c>
      <c r="AR155">
        <f t="shared" ca="1" si="313"/>
        <v>0</v>
      </c>
      <c r="AS155">
        <f t="shared" ca="1" si="313"/>
        <v>3</v>
      </c>
      <c r="AT155">
        <f t="shared" ca="1" si="313"/>
        <v>7</v>
      </c>
      <c r="AU155">
        <f t="shared" ca="1" si="313"/>
        <v>2</v>
      </c>
      <c r="AV155">
        <f t="shared" ca="1" si="313"/>
        <v>1</v>
      </c>
      <c r="AW155">
        <f t="shared" ca="1" si="313"/>
        <v>7</v>
      </c>
      <c r="AX155">
        <f t="shared" ca="1" si="313"/>
        <v>0</v>
      </c>
      <c r="AY155">
        <f t="shared" ca="1" si="313"/>
        <v>7</v>
      </c>
      <c r="AZ155">
        <f t="shared" ca="1" si="313"/>
        <v>5</v>
      </c>
      <c r="BA155">
        <f t="shared" ca="1" si="313"/>
        <v>0</v>
      </c>
      <c r="BB155">
        <f t="shared" ca="1" si="313"/>
        <v>0</v>
      </c>
      <c r="BC155">
        <f t="shared" ca="1" si="313"/>
        <v>1</v>
      </c>
      <c r="BD155">
        <f t="shared" ca="1" si="313"/>
        <v>0</v>
      </c>
      <c r="BE155">
        <f t="shared" ca="1" si="313"/>
        <v>3</v>
      </c>
      <c r="BF155">
        <f t="shared" ca="1" si="313"/>
        <v>2</v>
      </c>
      <c r="BG155">
        <f t="shared" ca="1" si="313"/>
        <v>5</v>
      </c>
      <c r="BH155">
        <f t="shared" ca="1" si="313"/>
        <v>0</v>
      </c>
      <c r="BI155">
        <f t="shared" ca="1" si="313"/>
        <v>9</v>
      </c>
      <c r="BJ155">
        <f t="shared" ca="1" si="313"/>
        <v>4</v>
      </c>
      <c r="BK155">
        <f t="shared" ca="1" si="313"/>
        <v>2</v>
      </c>
      <c r="BL155">
        <f t="shared" ca="1" si="313"/>
        <v>4</v>
      </c>
      <c r="BM155">
        <f t="shared" ca="1" si="313"/>
        <v>9</v>
      </c>
      <c r="BN155">
        <f t="shared" ca="1" si="313"/>
        <v>2</v>
      </c>
      <c r="BO155">
        <f t="shared" ca="1" si="313"/>
        <v>0</v>
      </c>
      <c r="BP155">
        <f t="shared" ca="1" si="313"/>
        <v>0</v>
      </c>
      <c r="BQ155">
        <f t="shared" ref="BQ155:CH155" ca="1" si="314">IFERROR(MIN(RANDBETWEEN(0,BQ145-SUM(BQ148:BQ154)),ROUNDUP(BQ145*2/$C$144,0)),0)</f>
        <v>2</v>
      </c>
      <c r="BR155">
        <f t="shared" ca="1" si="314"/>
        <v>4</v>
      </c>
      <c r="BS155">
        <f t="shared" ca="1" si="314"/>
        <v>7</v>
      </c>
      <c r="BT155">
        <f t="shared" ca="1" si="314"/>
        <v>9</v>
      </c>
      <c r="BU155">
        <f t="shared" ca="1" si="314"/>
        <v>7</v>
      </c>
      <c r="BV155">
        <f t="shared" ca="1" si="314"/>
        <v>3</v>
      </c>
      <c r="BW155">
        <f t="shared" ca="1" si="314"/>
        <v>9</v>
      </c>
      <c r="BX155">
        <f t="shared" ca="1" si="314"/>
        <v>11</v>
      </c>
      <c r="BY155">
        <f t="shared" ca="1" si="314"/>
        <v>5</v>
      </c>
      <c r="BZ155">
        <f t="shared" ca="1" si="314"/>
        <v>2</v>
      </c>
      <c r="CA155">
        <f t="shared" ca="1" si="314"/>
        <v>7</v>
      </c>
      <c r="CB155">
        <f t="shared" ca="1" si="314"/>
        <v>2</v>
      </c>
      <c r="CC155">
        <f t="shared" ca="1" si="314"/>
        <v>4</v>
      </c>
      <c r="CD155">
        <f t="shared" ca="1" si="314"/>
        <v>3</v>
      </c>
      <c r="CE155">
        <f t="shared" ca="1" si="314"/>
        <v>2</v>
      </c>
      <c r="CF155">
        <f t="shared" ca="1" si="314"/>
        <v>1</v>
      </c>
      <c r="CG155">
        <f t="shared" ca="1" si="314"/>
        <v>0</v>
      </c>
      <c r="CH155">
        <f t="shared" ca="1" si="314"/>
        <v>1</v>
      </c>
    </row>
    <row r="156" spans="1:86" x14ac:dyDescent="0.25">
      <c r="A156" s="3">
        <f t="shared" ca="1" si="297"/>
        <v>14</v>
      </c>
      <c r="B156" s="4">
        <f t="shared" ca="1" si="298"/>
        <v>40603</v>
      </c>
      <c r="C156" s="5">
        <v>10</v>
      </c>
      <c r="D156">
        <f ca="1">IFERROR(MIN(RANDBETWEEN(0,D145-SUM(D148:D155)),ROUNDUP(D145*2/$C$144,0)),0)</f>
        <v>0</v>
      </c>
      <c r="E156">
        <f t="shared" ref="E156:BP156" ca="1" si="315">IFERROR(MIN(RANDBETWEEN(0,E145-SUM(E148:E155)),ROUNDUP(E145*2/$C$144,0)),0)</f>
        <v>0</v>
      </c>
      <c r="F156">
        <f t="shared" ca="1" si="315"/>
        <v>0</v>
      </c>
      <c r="G156">
        <f t="shared" ca="1" si="315"/>
        <v>1</v>
      </c>
      <c r="H156">
        <f t="shared" ca="1" si="315"/>
        <v>0</v>
      </c>
      <c r="I156">
        <f t="shared" ca="1" si="315"/>
        <v>0</v>
      </c>
      <c r="J156">
        <f t="shared" ca="1" si="315"/>
        <v>0</v>
      </c>
      <c r="K156">
        <f t="shared" ca="1" si="315"/>
        <v>0</v>
      </c>
      <c r="L156">
        <f t="shared" ca="1" si="315"/>
        <v>0</v>
      </c>
      <c r="M156">
        <f t="shared" ca="1" si="315"/>
        <v>0</v>
      </c>
      <c r="N156">
        <f t="shared" ca="1" si="315"/>
        <v>1</v>
      </c>
      <c r="O156">
        <f t="shared" ca="1" si="315"/>
        <v>0</v>
      </c>
      <c r="P156">
        <f t="shared" ca="1" si="315"/>
        <v>0</v>
      </c>
      <c r="Q156">
        <f t="shared" ca="1" si="315"/>
        <v>2</v>
      </c>
      <c r="R156">
        <f t="shared" ca="1" si="315"/>
        <v>0</v>
      </c>
      <c r="S156">
        <f t="shared" ca="1" si="315"/>
        <v>0</v>
      </c>
      <c r="T156">
        <f t="shared" ca="1" si="315"/>
        <v>0</v>
      </c>
      <c r="U156">
        <f t="shared" ca="1" si="315"/>
        <v>0</v>
      </c>
      <c r="V156">
        <f t="shared" ca="1" si="315"/>
        <v>0</v>
      </c>
      <c r="W156">
        <f t="shared" ca="1" si="315"/>
        <v>2</v>
      </c>
      <c r="X156">
        <f t="shared" ca="1" si="315"/>
        <v>3</v>
      </c>
      <c r="Y156">
        <f t="shared" ca="1" si="315"/>
        <v>0</v>
      </c>
      <c r="Z156">
        <f t="shared" ca="1" si="315"/>
        <v>0</v>
      </c>
      <c r="AA156">
        <f t="shared" ca="1" si="315"/>
        <v>0</v>
      </c>
      <c r="AB156">
        <f t="shared" ca="1" si="315"/>
        <v>2</v>
      </c>
      <c r="AC156">
        <f t="shared" ca="1" si="315"/>
        <v>4</v>
      </c>
      <c r="AD156">
        <f t="shared" ca="1" si="315"/>
        <v>1</v>
      </c>
      <c r="AE156">
        <f t="shared" ca="1" si="315"/>
        <v>3</v>
      </c>
      <c r="AF156">
        <f t="shared" ca="1" si="315"/>
        <v>0</v>
      </c>
      <c r="AG156">
        <f t="shared" ca="1" si="315"/>
        <v>0</v>
      </c>
      <c r="AH156">
        <f t="shared" ca="1" si="315"/>
        <v>0</v>
      </c>
      <c r="AI156">
        <f t="shared" ca="1" si="315"/>
        <v>0</v>
      </c>
      <c r="AJ156">
        <f t="shared" ca="1" si="315"/>
        <v>5</v>
      </c>
      <c r="AK156">
        <f t="shared" ca="1" si="315"/>
        <v>0</v>
      </c>
      <c r="AL156">
        <f t="shared" ca="1" si="315"/>
        <v>2</v>
      </c>
      <c r="AM156">
        <f t="shared" ca="1" si="315"/>
        <v>0</v>
      </c>
      <c r="AN156">
        <f t="shared" ca="1" si="315"/>
        <v>0</v>
      </c>
      <c r="AO156">
        <f t="shared" ca="1" si="315"/>
        <v>0</v>
      </c>
      <c r="AP156">
        <f t="shared" ca="1" si="315"/>
        <v>2</v>
      </c>
      <c r="AQ156">
        <f t="shared" ca="1" si="315"/>
        <v>2</v>
      </c>
      <c r="AR156">
        <f t="shared" ca="1" si="315"/>
        <v>0</v>
      </c>
      <c r="AS156">
        <f t="shared" ca="1" si="315"/>
        <v>2</v>
      </c>
      <c r="AT156">
        <f t="shared" ca="1" si="315"/>
        <v>1</v>
      </c>
      <c r="AU156">
        <f t="shared" ca="1" si="315"/>
        <v>2</v>
      </c>
      <c r="AV156">
        <f t="shared" ca="1" si="315"/>
        <v>0</v>
      </c>
      <c r="AW156">
        <f t="shared" ca="1" si="315"/>
        <v>0</v>
      </c>
      <c r="AX156">
        <f t="shared" ca="1" si="315"/>
        <v>5</v>
      </c>
      <c r="AY156">
        <f t="shared" ca="1" si="315"/>
        <v>1</v>
      </c>
      <c r="AZ156">
        <f t="shared" ca="1" si="315"/>
        <v>1</v>
      </c>
      <c r="BA156">
        <f t="shared" ca="1" si="315"/>
        <v>0</v>
      </c>
      <c r="BB156">
        <f t="shared" ca="1" si="315"/>
        <v>2</v>
      </c>
      <c r="BC156">
        <f t="shared" ca="1" si="315"/>
        <v>0</v>
      </c>
      <c r="BD156">
        <f t="shared" ca="1" si="315"/>
        <v>3</v>
      </c>
      <c r="BE156">
        <f t="shared" ca="1" si="315"/>
        <v>0</v>
      </c>
      <c r="BF156">
        <f t="shared" ca="1" si="315"/>
        <v>5</v>
      </c>
      <c r="BG156">
        <f t="shared" ca="1" si="315"/>
        <v>1</v>
      </c>
      <c r="BH156">
        <f t="shared" ca="1" si="315"/>
        <v>0</v>
      </c>
      <c r="BI156">
        <f t="shared" ca="1" si="315"/>
        <v>3</v>
      </c>
      <c r="BJ156">
        <f t="shared" ca="1" si="315"/>
        <v>7</v>
      </c>
      <c r="BK156">
        <f t="shared" ca="1" si="315"/>
        <v>1</v>
      </c>
      <c r="BL156">
        <f t="shared" ca="1" si="315"/>
        <v>2</v>
      </c>
      <c r="BM156">
        <f t="shared" ca="1" si="315"/>
        <v>0</v>
      </c>
      <c r="BN156">
        <f t="shared" ca="1" si="315"/>
        <v>0</v>
      </c>
      <c r="BO156">
        <f t="shared" ca="1" si="315"/>
        <v>3</v>
      </c>
      <c r="BP156">
        <f t="shared" ca="1" si="315"/>
        <v>0</v>
      </c>
      <c r="BQ156">
        <f t="shared" ref="BQ156:CH156" ca="1" si="316">IFERROR(MIN(RANDBETWEEN(0,BQ145-SUM(BQ148:BQ155)),ROUNDUP(BQ145*2/$C$144,0)),0)</f>
        <v>0</v>
      </c>
      <c r="BR156">
        <f t="shared" ca="1" si="316"/>
        <v>7</v>
      </c>
      <c r="BS156">
        <f t="shared" ca="1" si="316"/>
        <v>4</v>
      </c>
      <c r="BT156">
        <f t="shared" ca="1" si="316"/>
        <v>0</v>
      </c>
      <c r="BU156">
        <f t="shared" ca="1" si="316"/>
        <v>4</v>
      </c>
      <c r="BV156">
        <f t="shared" ca="1" si="316"/>
        <v>0</v>
      </c>
      <c r="BW156">
        <f t="shared" ca="1" si="316"/>
        <v>0</v>
      </c>
      <c r="BX156">
        <f t="shared" ca="1" si="316"/>
        <v>2</v>
      </c>
      <c r="BY156">
        <f t="shared" ca="1" si="316"/>
        <v>2</v>
      </c>
      <c r="BZ156">
        <f t="shared" ca="1" si="316"/>
        <v>0</v>
      </c>
      <c r="CA156">
        <f t="shared" ca="1" si="316"/>
        <v>0</v>
      </c>
      <c r="CB156">
        <f t="shared" ca="1" si="316"/>
        <v>5</v>
      </c>
      <c r="CC156">
        <f t="shared" ca="1" si="316"/>
        <v>1</v>
      </c>
      <c r="CD156">
        <f t="shared" ca="1" si="316"/>
        <v>0</v>
      </c>
      <c r="CE156">
        <f t="shared" ca="1" si="316"/>
        <v>0</v>
      </c>
      <c r="CF156">
        <f t="shared" ca="1" si="316"/>
        <v>1</v>
      </c>
      <c r="CG156">
        <f t="shared" ca="1" si="316"/>
        <v>2</v>
      </c>
      <c r="CH156">
        <f t="shared" ca="1" si="316"/>
        <v>0</v>
      </c>
    </row>
    <row r="157" spans="1:86" x14ac:dyDescent="0.25">
      <c r="A157" s="3">
        <f t="shared" ca="1" si="297"/>
        <v>3</v>
      </c>
      <c r="B157" s="4">
        <f t="shared" ca="1" si="298"/>
        <v>50873</v>
      </c>
      <c r="C157" s="5">
        <v>11</v>
      </c>
      <c r="D157">
        <f ca="1">IFERROR(MIN(RANDBETWEEN(0,D145-SUM(D148:D156)),ROUNDUP(D145*2/$C$144,0)),0)</f>
        <v>0</v>
      </c>
      <c r="E157">
        <f t="shared" ref="E157:BP157" ca="1" si="317">IFERROR(MIN(RANDBETWEEN(0,E145-SUM(E148:E156)),ROUNDUP(E145*2/$C$144,0)),0)</f>
        <v>0</v>
      </c>
      <c r="F157">
        <f t="shared" ca="1" si="317"/>
        <v>0</v>
      </c>
      <c r="G157">
        <f t="shared" ca="1" si="317"/>
        <v>0</v>
      </c>
      <c r="H157">
        <f t="shared" ca="1" si="317"/>
        <v>0</v>
      </c>
      <c r="I157">
        <f t="shared" ca="1" si="317"/>
        <v>0</v>
      </c>
      <c r="J157">
        <f t="shared" ca="1" si="317"/>
        <v>0</v>
      </c>
      <c r="K157">
        <f t="shared" ca="1" si="317"/>
        <v>0</v>
      </c>
      <c r="L157">
        <f t="shared" ca="1" si="317"/>
        <v>0</v>
      </c>
      <c r="M157">
        <f t="shared" ca="1" si="317"/>
        <v>0</v>
      </c>
      <c r="N157">
        <f t="shared" ca="1" si="317"/>
        <v>0</v>
      </c>
      <c r="O157">
        <f t="shared" ca="1" si="317"/>
        <v>0</v>
      </c>
      <c r="P157">
        <f t="shared" ca="1" si="317"/>
        <v>1</v>
      </c>
      <c r="Q157">
        <f t="shared" ca="1" si="317"/>
        <v>1</v>
      </c>
      <c r="R157">
        <f t="shared" ca="1" si="317"/>
        <v>0</v>
      </c>
      <c r="S157">
        <f t="shared" ca="1" si="317"/>
        <v>0</v>
      </c>
      <c r="T157">
        <f t="shared" ca="1" si="317"/>
        <v>1</v>
      </c>
      <c r="U157">
        <f t="shared" ca="1" si="317"/>
        <v>0</v>
      </c>
      <c r="V157">
        <f t="shared" ca="1" si="317"/>
        <v>0</v>
      </c>
      <c r="W157">
        <f t="shared" ca="1" si="317"/>
        <v>1</v>
      </c>
      <c r="X157">
        <f t="shared" ca="1" si="317"/>
        <v>0</v>
      </c>
      <c r="Y157">
        <f t="shared" ca="1" si="317"/>
        <v>1</v>
      </c>
      <c r="Z157">
        <f t="shared" ca="1" si="317"/>
        <v>0</v>
      </c>
      <c r="AA157">
        <f t="shared" ca="1" si="317"/>
        <v>0</v>
      </c>
      <c r="AB157">
        <f t="shared" ca="1" si="317"/>
        <v>1</v>
      </c>
      <c r="AC157">
        <f t="shared" ca="1" si="317"/>
        <v>1</v>
      </c>
      <c r="AD157">
        <f t="shared" ca="1" si="317"/>
        <v>1</v>
      </c>
      <c r="AE157">
        <f t="shared" ca="1" si="317"/>
        <v>1</v>
      </c>
      <c r="AF157">
        <f t="shared" ca="1" si="317"/>
        <v>0</v>
      </c>
      <c r="AG157">
        <f t="shared" ca="1" si="317"/>
        <v>0</v>
      </c>
      <c r="AH157">
        <f t="shared" ca="1" si="317"/>
        <v>0</v>
      </c>
      <c r="AI157">
        <f t="shared" ca="1" si="317"/>
        <v>1</v>
      </c>
      <c r="AJ157">
        <f t="shared" ca="1" si="317"/>
        <v>0</v>
      </c>
      <c r="AK157">
        <f t="shared" ca="1" si="317"/>
        <v>0</v>
      </c>
      <c r="AL157">
        <f t="shared" ca="1" si="317"/>
        <v>1</v>
      </c>
      <c r="AM157">
        <f t="shared" ca="1" si="317"/>
        <v>0</v>
      </c>
      <c r="AN157">
        <f t="shared" ca="1" si="317"/>
        <v>0</v>
      </c>
      <c r="AO157">
        <f t="shared" ca="1" si="317"/>
        <v>0</v>
      </c>
      <c r="AP157">
        <f t="shared" ca="1" si="317"/>
        <v>0</v>
      </c>
      <c r="AQ157">
        <f t="shared" ca="1" si="317"/>
        <v>0</v>
      </c>
      <c r="AR157">
        <f t="shared" ca="1" si="317"/>
        <v>0</v>
      </c>
      <c r="AS157">
        <f t="shared" ca="1" si="317"/>
        <v>1</v>
      </c>
      <c r="AT157">
        <f t="shared" ca="1" si="317"/>
        <v>0</v>
      </c>
      <c r="AU157">
        <f t="shared" ca="1" si="317"/>
        <v>1</v>
      </c>
      <c r="AV157">
        <f t="shared" ca="1" si="317"/>
        <v>0</v>
      </c>
      <c r="AW157">
        <f t="shared" ca="1" si="317"/>
        <v>2</v>
      </c>
      <c r="AX157">
        <f t="shared" ca="1" si="317"/>
        <v>0</v>
      </c>
      <c r="AY157">
        <f t="shared" ca="1" si="317"/>
        <v>4</v>
      </c>
      <c r="AZ157">
        <f t="shared" ca="1" si="317"/>
        <v>0</v>
      </c>
      <c r="BA157">
        <f t="shared" ca="1" si="317"/>
        <v>0</v>
      </c>
      <c r="BB157">
        <f t="shared" ca="1" si="317"/>
        <v>0</v>
      </c>
      <c r="BC157">
        <f t="shared" ca="1" si="317"/>
        <v>1</v>
      </c>
      <c r="BD157">
        <f t="shared" ca="1" si="317"/>
        <v>0</v>
      </c>
      <c r="BE157">
        <f t="shared" ca="1" si="317"/>
        <v>0</v>
      </c>
      <c r="BF157">
        <f t="shared" ca="1" si="317"/>
        <v>1</v>
      </c>
      <c r="BG157">
        <f t="shared" ca="1" si="317"/>
        <v>1</v>
      </c>
      <c r="BH157">
        <f t="shared" ca="1" si="317"/>
        <v>0</v>
      </c>
      <c r="BI157">
        <f t="shared" ca="1" si="317"/>
        <v>3</v>
      </c>
      <c r="BJ157">
        <f t="shared" ca="1" si="317"/>
        <v>9</v>
      </c>
      <c r="BK157">
        <f t="shared" ca="1" si="317"/>
        <v>0</v>
      </c>
      <c r="BL157">
        <f t="shared" ca="1" si="317"/>
        <v>4</v>
      </c>
      <c r="BM157">
        <f t="shared" ca="1" si="317"/>
        <v>1</v>
      </c>
      <c r="BN157">
        <f t="shared" ca="1" si="317"/>
        <v>0</v>
      </c>
      <c r="BO157">
        <f t="shared" ca="1" si="317"/>
        <v>0</v>
      </c>
      <c r="BP157">
        <f t="shared" ca="1" si="317"/>
        <v>0</v>
      </c>
      <c r="BQ157">
        <f t="shared" ref="BQ157:CH157" ca="1" si="318">IFERROR(MIN(RANDBETWEEN(0,BQ145-SUM(BQ148:BQ156)),ROUNDUP(BQ145*2/$C$144,0)),0)</f>
        <v>0</v>
      </c>
      <c r="BR157">
        <f t="shared" ca="1" si="318"/>
        <v>5</v>
      </c>
      <c r="BS157">
        <f t="shared" ca="1" si="318"/>
        <v>3</v>
      </c>
      <c r="BT157">
        <f t="shared" ca="1" si="318"/>
        <v>0</v>
      </c>
      <c r="BU157">
        <f t="shared" ca="1" si="318"/>
        <v>0</v>
      </c>
      <c r="BV157">
        <f t="shared" ca="1" si="318"/>
        <v>0</v>
      </c>
      <c r="BW157">
        <f t="shared" ca="1" si="318"/>
        <v>1</v>
      </c>
      <c r="BX157">
        <f t="shared" ca="1" si="318"/>
        <v>0</v>
      </c>
      <c r="BY157">
        <f t="shared" ca="1" si="318"/>
        <v>0</v>
      </c>
      <c r="BZ157">
        <f t="shared" ca="1" si="318"/>
        <v>1</v>
      </c>
      <c r="CA157">
        <f t="shared" ca="1" si="318"/>
        <v>0</v>
      </c>
      <c r="CB157">
        <f t="shared" ca="1" si="318"/>
        <v>4</v>
      </c>
      <c r="CC157">
        <f t="shared" ca="1" si="318"/>
        <v>0</v>
      </c>
      <c r="CD157">
        <f t="shared" ca="1" si="318"/>
        <v>0</v>
      </c>
      <c r="CE157">
        <f t="shared" ca="1" si="318"/>
        <v>0</v>
      </c>
      <c r="CF157">
        <f t="shared" ca="1" si="318"/>
        <v>0</v>
      </c>
      <c r="CG157">
        <f t="shared" ca="1" si="318"/>
        <v>2</v>
      </c>
      <c r="CH157">
        <f t="shared" ca="1" si="318"/>
        <v>0</v>
      </c>
    </row>
    <row r="158" spans="1:86" x14ac:dyDescent="0.25">
      <c r="A158" s="3">
        <f t="shared" ca="1" si="297"/>
        <v>8</v>
      </c>
      <c r="B158" s="4">
        <f ca="1">RANDBETWEEN(0,100000)</f>
        <v>25054</v>
      </c>
      <c r="C158" s="5">
        <v>12</v>
      </c>
      <c r="D158">
        <f ca="1">IFERROR(MIN(RANDBETWEEN(0,D145-SUM(D148:D157)),ROUNDUP(D145*2/$C$144,0)),0)</f>
        <v>0</v>
      </c>
      <c r="E158">
        <f t="shared" ref="E158:BP158" ca="1" si="319">IFERROR(MIN(RANDBETWEEN(0,E145-SUM(E148:E157)),ROUNDUP(E145*2/$C$144,0)),0)</f>
        <v>0</v>
      </c>
      <c r="F158">
        <f t="shared" ca="1" si="319"/>
        <v>0</v>
      </c>
      <c r="G158">
        <f t="shared" ca="1" si="319"/>
        <v>0</v>
      </c>
      <c r="H158">
        <f t="shared" ca="1" si="319"/>
        <v>0</v>
      </c>
      <c r="I158">
        <f t="shared" ca="1" si="319"/>
        <v>0</v>
      </c>
      <c r="J158">
        <f t="shared" ca="1" si="319"/>
        <v>0</v>
      </c>
      <c r="K158">
        <f t="shared" ca="1" si="319"/>
        <v>0</v>
      </c>
      <c r="L158">
        <f t="shared" ca="1" si="319"/>
        <v>0</v>
      </c>
      <c r="M158">
        <f t="shared" ca="1" si="319"/>
        <v>0</v>
      </c>
      <c r="N158">
        <f t="shared" ca="1" si="319"/>
        <v>0</v>
      </c>
      <c r="O158">
        <f t="shared" ca="1" si="319"/>
        <v>0</v>
      </c>
      <c r="P158">
        <f t="shared" ca="1" si="319"/>
        <v>0</v>
      </c>
      <c r="Q158">
        <f t="shared" ca="1" si="319"/>
        <v>0</v>
      </c>
      <c r="R158">
        <f t="shared" ca="1" si="319"/>
        <v>0</v>
      </c>
      <c r="S158">
        <f t="shared" ca="1" si="319"/>
        <v>0</v>
      </c>
      <c r="T158">
        <f t="shared" ca="1" si="319"/>
        <v>0</v>
      </c>
      <c r="U158">
        <f t="shared" ca="1" si="319"/>
        <v>1</v>
      </c>
      <c r="V158">
        <f t="shared" ca="1" si="319"/>
        <v>0</v>
      </c>
      <c r="W158">
        <f t="shared" ca="1" si="319"/>
        <v>0</v>
      </c>
      <c r="X158">
        <f t="shared" ca="1" si="319"/>
        <v>0</v>
      </c>
      <c r="Y158">
        <f t="shared" ca="1" si="319"/>
        <v>0</v>
      </c>
      <c r="Z158">
        <f t="shared" ca="1" si="319"/>
        <v>0</v>
      </c>
      <c r="AA158">
        <f t="shared" ca="1" si="319"/>
        <v>0</v>
      </c>
      <c r="AB158">
        <f t="shared" ca="1" si="319"/>
        <v>0</v>
      </c>
      <c r="AC158">
        <f t="shared" ca="1" si="319"/>
        <v>1</v>
      </c>
      <c r="AD158">
        <f t="shared" ca="1" si="319"/>
        <v>0</v>
      </c>
      <c r="AE158">
        <f t="shared" ca="1" si="319"/>
        <v>1</v>
      </c>
      <c r="AF158">
        <f t="shared" ca="1" si="319"/>
        <v>0</v>
      </c>
      <c r="AG158">
        <f t="shared" ca="1" si="319"/>
        <v>0</v>
      </c>
      <c r="AH158">
        <f t="shared" ca="1" si="319"/>
        <v>0</v>
      </c>
      <c r="AI158">
        <f t="shared" ca="1" si="319"/>
        <v>0</v>
      </c>
      <c r="AJ158">
        <f t="shared" ca="1" si="319"/>
        <v>0</v>
      </c>
      <c r="AK158">
        <f t="shared" ca="1" si="319"/>
        <v>1</v>
      </c>
      <c r="AL158">
        <f t="shared" ca="1" si="319"/>
        <v>0</v>
      </c>
      <c r="AM158">
        <f t="shared" ca="1" si="319"/>
        <v>0</v>
      </c>
      <c r="AN158">
        <f t="shared" ca="1" si="319"/>
        <v>0</v>
      </c>
      <c r="AO158">
        <f t="shared" ca="1" si="319"/>
        <v>1</v>
      </c>
      <c r="AP158">
        <f t="shared" ca="1" si="319"/>
        <v>0</v>
      </c>
      <c r="AQ158">
        <f t="shared" ca="1" si="319"/>
        <v>0</v>
      </c>
      <c r="AR158">
        <f t="shared" ca="1" si="319"/>
        <v>0</v>
      </c>
      <c r="AS158">
        <f t="shared" ca="1" si="319"/>
        <v>5</v>
      </c>
      <c r="AT158">
        <f t="shared" ca="1" si="319"/>
        <v>0</v>
      </c>
      <c r="AU158">
        <f t="shared" ca="1" si="319"/>
        <v>0</v>
      </c>
      <c r="AV158">
        <f t="shared" ca="1" si="319"/>
        <v>1</v>
      </c>
      <c r="AW158">
        <f t="shared" ca="1" si="319"/>
        <v>3</v>
      </c>
      <c r="AX158">
        <f t="shared" ca="1" si="319"/>
        <v>0</v>
      </c>
      <c r="AY158">
        <f t="shared" ca="1" si="319"/>
        <v>0</v>
      </c>
      <c r="AZ158">
        <f t="shared" ca="1" si="319"/>
        <v>0</v>
      </c>
      <c r="BA158">
        <f t="shared" ca="1" si="319"/>
        <v>0</v>
      </c>
      <c r="BB158">
        <f t="shared" ca="1" si="319"/>
        <v>1</v>
      </c>
      <c r="BC158">
        <f t="shared" ca="1" si="319"/>
        <v>2</v>
      </c>
      <c r="BD158">
        <f t="shared" ca="1" si="319"/>
        <v>0</v>
      </c>
      <c r="BE158">
        <f t="shared" ca="1" si="319"/>
        <v>0</v>
      </c>
      <c r="BF158">
        <f t="shared" ca="1" si="319"/>
        <v>1</v>
      </c>
      <c r="BG158">
        <f t="shared" ca="1" si="319"/>
        <v>0</v>
      </c>
      <c r="BH158">
        <f t="shared" ca="1" si="319"/>
        <v>0</v>
      </c>
      <c r="BI158">
        <f t="shared" ca="1" si="319"/>
        <v>0</v>
      </c>
      <c r="BJ158">
        <f t="shared" ca="1" si="319"/>
        <v>0</v>
      </c>
      <c r="BK158">
        <f t="shared" ca="1" si="319"/>
        <v>1</v>
      </c>
      <c r="BL158">
        <f t="shared" ca="1" si="319"/>
        <v>0</v>
      </c>
      <c r="BM158">
        <f t="shared" ca="1" si="319"/>
        <v>1</v>
      </c>
      <c r="BN158">
        <f t="shared" ca="1" si="319"/>
        <v>0</v>
      </c>
      <c r="BO158">
        <f t="shared" ca="1" si="319"/>
        <v>0</v>
      </c>
      <c r="BP158">
        <f t="shared" ca="1" si="319"/>
        <v>0</v>
      </c>
      <c r="BQ158">
        <f t="shared" ref="BQ158:CH158" ca="1" si="320">IFERROR(MIN(RANDBETWEEN(0,BQ145-SUM(BQ148:BQ157)),ROUNDUP(BQ145*2/$C$144,0)),0)</f>
        <v>0</v>
      </c>
      <c r="BR158">
        <f t="shared" ca="1" si="320"/>
        <v>1</v>
      </c>
      <c r="BS158">
        <f t="shared" ca="1" si="320"/>
        <v>0</v>
      </c>
      <c r="BT158">
        <f t="shared" ca="1" si="320"/>
        <v>3</v>
      </c>
      <c r="BU158">
        <f t="shared" ca="1" si="320"/>
        <v>0</v>
      </c>
      <c r="BV158">
        <f t="shared" ca="1" si="320"/>
        <v>1</v>
      </c>
      <c r="BW158">
        <f t="shared" ca="1" si="320"/>
        <v>0</v>
      </c>
      <c r="BX158">
        <f t="shared" ca="1" si="320"/>
        <v>0</v>
      </c>
      <c r="BY158">
        <f t="shared" ca="1" si="320"/>
        <v>1</v>
      </c>
      <c r="BZ158">
        <f t="shared" ca="1" si="320"/>
        <v>4</v>
      </c>
      <c r="CA158">
        <f t="shared" ca="1" si="320"/>
        <v>0</v>
      </c>
      <c r="CB158">
        <f t="shared" ca="1" si="320"/>
        <v>0</v>
      </c>
      <c r="CC158">
        <f t="shared" ca="1" si="320"/>
        <v>0</v>
      </c>
      <c r="CD158">
        <f t="shared" ca="1" si="320"/>
        <v>0</v>
      </c>
      <c r="CE158">
        <f t="shared" ca="1" si="320"/>
        <v>0</v>
      </c>
      <c r="CF158">
        <f t="shared" ca="1" si="320"/>
        <v>0</v>
      </c>
      <c r="CG158">
        <f t="shared" ca="1" si="320"/>
        <v>0</v>
      </c>
      <c r="CH158">
        <f t="shared" ca="1" si="320"/>
        <v>0</v>
      </c>
    </row>
    <row r="159" spans="1:86" x14ac:dyDescent="0.25">
      <c r="A159" s="3">
        <f t="shared" ca="1" si="297"/>
        <v>11</v>
      </c>
      <c r="B159" s="4">
        <f t="shared" ca="1" si="298"/>
        <v>7187</v>
      </c>
      <c r="C159" s="5">
        <v>13</v>
      </c>
      <c r="D159">
        <f ca="1">IFERROR(MIN(RANDBETWEEN(0,D145-SUM(D148:D158)),ROUNDUP(D145*2/$C$144,0)),0)</f>
        <v>0</v>
      </c>
      <c r="E159">
        <f t="shared" ref="E159:BP159" ca="1" si="321">IFERROR(MIN(RANDBETWEEN(0,E145-SUM(E148:E158)),ROUNDUP(E145*2/$C$144,0)),0)</f>
        <v>0</v>
      </c>
      <c r="F159">
        <f t="shared" ca="1" si="321"/>
        <v>0</v>
      </c>
      <c r="G159">
        <f t="shared" ca="1" si="321"/>
        <v>0</v>
      </c>
      <c r="H159">
        <f t="shared" ca="1" si="321"/>
        <v>0</v>
      </c>
      <c r="I159">
        <f t="shared" ca="1" si="321"/>
        <v>0</v>
      </c>
      <c r="J159">
        <f t="shared" ca="1" si="321"/>
        <v>1</v>
      </c>
      <c r="K159">
        <f t="shared" ca="1" si="321"/>
        <v>0</v>
      </c>
      <c r="L159">
        <f t="shared" ca="1" si="321"/>
        <v>0</v>
      </c>
      <c r="M159">
        <f t="shared" ca="1" si="321"/>
        <v>0</v>
      </c>
      <c r="N159">
        <f t="shared" ca="1" si="321"/>
        <v>1</v>
      </c>
      <c r="O159">
        <f t="shared" ca="1" si="321"/>
        <v>0</v>
      </c>
      <c r="P159">
        <f t="shared" ca="1" si="321"/>
        <v>0</v>
      </c>
      <c r="Q159">
        <f t="shared" ca="1" si="321"/>
        <v>1</v>
      </c>
      <c r="R159">
        <f t="shared" ca="1" si="321"/>
        <v>0</v>
      </c>
      <c r="S159">
        <f t="shared" ca="1" si="321"/>
        <v>0</v>
      </c>
      <c r="T159">
        <f t="shared" ca="1" si="321"/>
        <v>1</v>
      </c>
      <c r="U159">
        <f t="shared" ca="1" si="321"/>
        <v>0</v>
      </c>
      <c r="V159">
        <f t="shared" ca="1" si="321"/>
        <v>0</v>
      </c>
      <c r="W159">
        <f t="shared" ca="1" si="321"/>
        <v>0</v>
      </c>
      <c r="X159">
        <f t="shared" ca="1" si="321"/>
        <v>0</v>
      </c>
      <c r="Y159">
        <f t="shared" ca="1" si="321"/>
        <v>0</v>
      </c>
      <c r="Z159">
        <f t="shared" ca="1" si="321"/>
        <v>0</v>
      </c>
      <c r="AA159">
        <f t="shared" ca="1" si="321"/>
        <v>0</v>
      </c>
      <c r="AB159">
        <f t="shared" ca="1" si="321"/>
        <v>0</v>
      </c>
      <c r="AC159">
        <f t="shared" ca="1" si="321"/>
        <v>1</v>
      </c>
      <c r="AD159">
        <f t="shared" ca="1" si="321"/>
        <v>0</v>
      </c>
      <c r="AE159">
        <f t="shared" ca="1" si="321"/>
        <v>0</v>
      </c>
      <c r="AF159">
        <f t="shared" ca="1" si="321"/>
        <v>0</v>
      </c>
      <c r="AG159">
        <f t="shared" ca="1" si="321"/>
        <v>0</v>
      </c>
      <c r="AH159">
        <f t="shared" ca="1" si="321"/>
        <v>0</v>
      </c>
      <c r="AI159">
        <f t="shared" ca="1" si="321"/>
        <v>0</v>
      </c>
      <c r="AJ159">
        <f t="shared" ca="1" si="321"/>
        <v>0</v>
      </c>
      <c r="AK159">
        <f t="shared" ca="1" si="321"/>
        <v>0</v>
      </c>
      <c r="AL159">
        <f t="shared" ca="1" si="321"/>
        <v>0</v>
      </c>
      <c r="AM159">
        <f t="shared" ca="1" si="321"/>
        <v>0</v>
      </c>
      <c r="AN159">
        <f t="shared" ca="1" si="321"/>
        <v>0</v>
      </c>
      <c r="AO159">
        <f t="shared" ca="1" si="321"/>
        <v>0</v>
      </c>
      <c r="AP159">
        <f t="shared" ca="1" si="321"/>
        <v>2</v>
      </c>
      <c r="AQ159">
        <f t="shared" ca="1" si="321"/>
        <v>0</v>
      </c>
      <c r="AR159">
        <f t="shared" ca="1" si="321"/>
        <v>0</v>
      </c>
      <c r="AS159">
        <f t="shared" ca="1" si="321"/>
        <v>0</v>
      </c>
      <c r="AT159">
        <f t="shared" ca="1" si="321"/>
        <v>0</v>
      </c>
      <c r="AU159">
        <f t="shared" ca="1" si="321"/>
        <v>0</v>
      </c>
      <c r="AV159">
        <f t="shared" ca="1" si="321"/>
        <v>0</v>
      </c>
      <c r="AW159">
        <f t="shared" ca="1" si="321"/>
        <v>0</v>
      </c>
      <c r="AX159">
        <f t="shared" ca="1" si="321"/>
        <v>0</v>
      </c>
      <c r="AY159">
        <f t="shared" ca="1" si="321"/>
        <v>0</v>
      </c>
      <c r="AZ159">
        <f t="shared" ca="1" si="321"/>
        <v>0</v>
      </c>
      <c r="BA159">
        <f t="shared" ca="1" si="321"/>
        <v>0</v>
      </c>
      <c r="BB159">
        <f t="shared" ca="1" si="321"/>
        <v>0</v>
      </c>
      <c r="BC159">
        <f t="shared" ca="1" si="321"/>
        <v>1</v>
      </c>
      <c r="BD159">
        <f t="shared" ca="1" si="321"/>
        <v>4</v>
      </c>
      <c r="BE159">
        <f t="shared" ca="1" si="321"/>
        <v>0</v>
      </c>
      <c r="BF159">
        <f t="shared" ca="1" si="321"/>
        <v>0</v>
      </c>
      <c r="BG159">
        <f t="shared" ca="1" si="321"/>
        <v>0</v>
      </c>
      <c r="BH159">
        <f t="shared" ca="1" si="321"/>
        <v>0</v>
      </c>
      <c r="BI159">
        <f t="shared" ca="1" si="321"/>
        <v>0</v>
      </c>
      <c r="BJ159">
        <f t="shared" ca="1" si="321"/>
        <v>0</v>
      </c>
      <c r="BK159">
        <f t="shared" ca="1" si="321"/>
        <v>0</v>
      </c>
      <c r="BL159">
        <f t="shared" ca="1" si="321"/>
        <v>0</v>
      </c>
      <c r="BM159">
        <f t="shared" ca="1" si="321"/>
        <v>1</v>
      </c>
      <c r="BN159">
        <f t="shared" ca="1" si="321"/>
        <v>0</v>
      </c>
      <c r="BO159">
        <f t="shared" ca="1" si="321"/>
        <v>0</v>
      </c>
      <c r="BP159">
        <f t="shared" ca="1" si="321"/>
        <v>0</v>
      </c>
      <c r="BQ159">
        <f t="shared" ref="BQ159:CH159" ca="1" si="322">IFERROR(MIN(RANDBETWEEN(0,BQ145-SUM(BQ148:BQ158)),ROUNDUP(BQ145*2/$C$144,0)),0)</f>
        <v>0</v>
      </c>
      <c r="BR159">
        <f t="shared" ca="1" si="322"/>
        <v>0</v>
      </c>
      <c r="BS159">
        <f t="shared" ca="1" si="322"/>
        <v>0</v>
      </c>
      <c r="BT159">
        <f t="shared" ca="1" si="322"/>
        <v>1</v>
      </c>
      <c r="BU159">
        <f t="shared" ca="1" si="322"/>
        <v>0</v>
      </c>
      <c r="BV159">
        <f t="shared" ca="1" si="322"/>
        <v>0</v>
      </c>
      <c r="BW159">
        <f t="shared" ca="1" si="322"/>
        <v>0</v>
      </c>
      <c r="BX159">
        <f t="shared" ca="1" si="322"/>
        <v>0</v>
      </c>
      <c r="BY159">
        <f t="shared" ca="1" si="322"/>
        <v>0</v>
      </c>
      <c r="BZ159">
        <f t="shared" ca="1" si="322"/>
        <v>0</v>
      </c>
      <c r="CA159">
        <f t="shared" ca="1" si="322"/>
        <v>1</v>
      </c>
      <c r="CB159">
        <f t="shared" ca="1" si="322"/>
        <v>0</v>
      </c>
      <c r="CC159">
        <f t="shared" ca="1" si="322"/>
        <v>0</v>
      </c>
      <c r="CD159">
        <f t="shared" ca="1" si="322"/>
        <v>0</v>
      </c>
      <c r="CE159">
        <f t="shared" ca="1" si="322"/>
        <v>0</v>
      </c>
      <c r="CF159">
        <f t="shared" ca="1" si="322"/>
        <v>0</v>
      </c>
      <c r="CG159">
        <f t="shared" ca="1" si="322"/>
        <v>0</v>
      </c>
      <c r="CH159">
        <f t="shared" ca="1" si="322"/>
        <v>0</v>
      </c>
    </row>
    <row r="160" spans="1:86" x14ac:dyDescent="0.25">
      <c r="A160" s="3">
        <f t="shared" ca="1" si="297"/>
        <v>6</v>
      </c>
      <c r="B160" s="4">
        <f ca="1">RANDBETWEEN(0,100000)</f>
        <v>42431</v>
      </c>
      <c r="C160" s="5">
        <v>14</v>
      </c>
      <c r="D160">
        <f ca="1">IFERROR(MIN(RANDBETWEEN(0,D145-SUM(D148:D159)),ROUNDUP(D145*2/$C$144,0)),0)</f>
        <v>0</v>
      </c>
      <c r="E160">
        <f t="shared" ref="E160:BP160" ca="1" si="323">IFERROR(MIN(RANDBETWEEN(0,E145-SUM(E148:E159)),ROUNDUP(E145*2/$C$144,0)),0)</f>
        <v>0</v>
      </c>
      <c r="F160">
        <f t="shared" ca="1" si="323"/>
        <v>0</v>
      </c>
      <c r="G160">
        <f t="shared" ca="1" si="323"/>
        <v>0</v>
      </c>
      <c r="H160">
        <f t="shared" ca="1" si="323"/>
        <v>0</v>
      </c>
      <c r="I160">
        <f t="shared" ca="1" si="323"/>
        <v>0</v>
      </c>
      <c r="J160">
        <f t="shared" ca="1" si="323"/>
        <v>0</v>
      </c>
      <c r="K160">
        <f t="shared" ca="1" si="323"/>
        <v>0</v>
      </c>
      <c r="L160">
        <f t="shared" ca="1" si="323"/>
        <v>0</v>
      </c>
      <c r="M160">
        <f t="shared" ca="1" si="323"/>
        <v>0</v>
      </c>
      <c r="N160">
        <f t="shared" ca="1" si="323"/>
        <v>0</v>
      </c>
      <c r="O160">
        <f t="shared" ca="1" si="323"/>
        <v>0</v>
      </c>
      <c r="P160">
        <f t="shared" ca="1" si="323"/>
        <v>0</v>
      </c>
      <c r="Q160">
        <f t="shared" ca="1" si="323"/>
        <v>0</v>
      </c>
      <c r="R160">
        <f t="shared" ca="1" si="323"/>
        <v>0</v>
      </c>
      <c r="S160">
        <f t="shared" ca="1" si="323"/>
        <v>0</v>
      </c>
      <c r="T160">
        <f t="shared" ca="1" si="323"/>
        <v>0</v>
      </c>
      <c r="U160">
        <f t="shared" ca="1" si="323"/>
        <v>0</v>
      </c>
      <c r="V160">
        <f t="shared" ca="1" si="323"/>
        <v>0</v>
      </c>
      <c r="W160">
        <f t="shared" ca="1" si="323"/>
        <v>0</v>
      </c>
      <c r="X160">
        <f t="shared" ca="1" si="323"/>
        <v>0</v>
      </c>
      <c r="Y160">
        <f t="shared" ca="1" si="323"/>
        <v>0</v>
      </c>
      <c r="Z160">
        <f t="shared" ca="1" si="323"/>
        <v>0</v>
      </c>
      <c r="AA160">
        <f t="shared" ca="1" si="323"/>
        <v>0</v>
      </c>
      <c r="AB160">
        <f t="shared" ca="1" si="323"/>
        <v>0</v>
      </c>
      <c r="AC160">
        <f t="shared" ca="1" si="323"/>
        <v>0</v>
      </c>
      <c r="AD160">
        <f t="shared" ca="1" si="323"/>
        <v>0</v>
      </c>
      <c r="AE160">
        <f t="shared" ca="1" si="323"/>
        <v>0</v>
      </c>
      <c r="AF160">
        <f t="shared" ca="1" si="323"/>
        <v>0</v>
      </c>
      <c r="AG160">
        <f t="shared" ca="1" si="323"/>
        <v>0</v>
      </c>
      <c r="AH160">
        <f t="shared" ca="1" si="323"/>
        <v>0</v>
      </c>
      <c r="AI160">
        <f t="shared" ca="1" si="323"/>
        <v>0</v>
      </c>
      <c r="AJ160">
        <f t="shared" ca="1" si="323"/>
        <v>0</v>
      </c>
      <c r="AK160">
        <f t="shared" ca="1" si="323"/>
        <v>0</v>
      </c>
      <c r="AL160">
        <f t="shared" ca="1" si="323"/>
        <v>0</v>
      </c>
      <c r="AM160">
        <f t="shared" ca="1" si="323"/>
        <v>0</v>
      </c>
      <c r="AN160">
        <f t="shared" ca="1" si="323"/>
        <v>0</v>
      </c>
      <c r="AO160">
        <f t="shared" ca="1" si="323"/>
        <v>0</v>
      </c>
      <c r="AP160">
        <f t="shared" ca="1" si="323"/>
        <v>0</v>
      </c>
      <c r="AQ160">
        <f t="shared" ca="1" si="323"/>
        <v>0</v>
      </c>
      <c r="AR160">
        <f t="shared" ca="1" si="323"/>
        <v>0</v>
      </c>
      <c r="AS160">
        <f t="shared" ca="1" si="323"/>
        <v>0</v>
      </c>
      <c r="AT160">
        <f t="shared" ca="1" si="323"/>
        <v>0</v>
      </c>
      <c r="AU160">
        <f t="shared" ca="1" si="323"/>
        <v>0</v>
      </c>
      <c r="AV160">
        <f t="shared" ca="1" si="323"/>
        <v>0</v>
      </c>
      <c r="AW160">
        <f t="shared" ca="1" si="323"/>
        <v>0</v>
      </c>
      <c r="AX160">
        <f t="shared" ca="1" si="323"/>
        <v>0</v>
      </c>
      <c r="AY160">
        <f t="shared" ca="1" si="323"/>
        <v>0</v>
      </c>
      <c r="AZ160">
        <f t="shared" ca="1" si="323"/>
        <v>0</v>
      </c>
      <c r="BA160">
        <f t="shared" ca="1" si="323"/>
        <v>0</v>
      </c>
      <c r="BB160">
        <f t="shared" ca="1" si="323"/>
        <v>0</v>
      </c>
      <c r="BC160">
        <f t="shared" ca="1" si="323"/>
        <v>0</v>
      </c>
      <c r="BD160">
        <f t="shared" ca="1" si="323"/>
        <v>0</v>
      </c>
      <c r="BE160">
        <f t="shared" ca="1" si="323"/>
        <v>0</v>
      </c>
      <c r="BF160">
        <f t="shared" ca="1" si="323"/>
        <v>0</v>
      </c>
      <c r="BG160">
        <f t="shared" ca="1" si="323"/>
        <v>0</v>
      </c>
      <c r="BH160">
        <f t="shared" ca="1" si="323"/>
        <v>0</v>
      </c>
      <c r="BI160">
        <f t="shared" ca="1" si="323"/>
        <v>0</v>
      </c>
      <c r="BJ160">
        <f t="shared" ca="1" si="323"/>
        <v>0</v>
      </c>
      <c r="BK160">
        <f t="shared" ca="1" si="323"/>
        <v>0</v>
      </c>
      <c r="BL160">
        <f t="shared" ca="1" si="323"/>
        <v>0</v>
      </c>
      <c r="BM160">
        <f t="shared" ca="1" si="323"/>
        <v>0</v>
      </c>
      <c r="BN160">
        <f t="shared" ca="1" si="323"/>
        <v>0</v>
      </c>
      <c r="BO160">
        <f t="shared" ca="1" si="323"/>
        <v>0</v>
      </c>
      <c r="BP160">
        <f t="shared" ca="1" si="323"/>
        <v>0</v>
      </c>
      <c r="BQ160">
        <f t="shared" ref="BQ160:CH160" ca="1" si="324">IFERROR(MIN(RANDBETWEEN(0,BQ145-SUM(BQ148:BQ159)),ROUNDUP(BQ145*2/$C$144,0)),0)</f>
        <v>0</v>
      </c>
      <c r="BR160">
        <f t="shared" ca="1" si="324"/>
        <v>0</v>
      </c>
      <c r="BS160">
        <f t="shared" ca="1" si="324"/>
        <v>0</v>
      </c>
      <c r="BT160">
        <f t="shared" ca="1" si="324"/>
        <v>1</v>
      </c>
      <c r="BU160">
        <f t="shared" ca="1" si="324"/>
        <v>0</v>
      </c>
      <c r="BV160">
        <f t="shared" ca="1" si="324"/>
        <v>0</v>
      </c>
      <c r="BW160">
        <f t="shared" ca="1" si="324"/>
        <v>0</v>
      </c>
      <c r="BX160">
        <f t="shared" ca="1" si="324"/>
        <v>0</v>
      </c>
      <c r="BY160">
        <f t="shared" ca="1" si="324"/>
        <v>0</v>
      </c>
      <c r="BZ160">
        <f t="shared" ca="1" si="324"/>
        <v>0</v>
      </c>
      <c r="CA160">
        <f t="shared" ca="1" si="324"/>
        <v>0</v>
      </c>
      <c r="CB160">
        <f t="shared" ca="1" si="324"/>
        <v>1</v>
      </c>
      <c r="CC160">
        <f t="shared" ca="1" si="324"/>
        <v>1</v>
      </c>
      <c r="CD160">
        <f t="shared" ca="1" si="324"/>
        <v>0</v>
      </c>
      <c r="CE160">
        <f t="shared" ca="1" si="324"/>
        <v>0</v>
      </c>
      <c r="CF160">
        <f t="shared" ca="1" si="324"/>
        <v>0</v>
      </c>
      <c r="CG160">
        <f t="shared" ca="1" si="324"/>
        <v>0</v>
      </c>
      <c r="CH160">
        <f t="shared" ca="1" si="324"/>
        <v>0</v>
      </c>
    </row>
  </sheetData>
  <mergeCells count="12">
    <mergeCell ref="D52:I52"/>
    <mergeCell ref="D7:I7"/>
    <mergeCell ref="D14:I14"/>
    <mergeCell ref="D22:I22"/>
    <mergeCell ref="D31:I31"/>
    <mergeCell ref="D41:I41"/>
    <mergeCell ref="D93:I93"/>
    <mergeCell ref="D109:I109"/>
    <mergeCell ref="D126:I126"/>
    <mergeCell ref="D144:I144"/>
    <mergeCell ref="D64:I64"/>
    <mergeCell ref="D78:I78"/>
  </mergeCells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2:CH160"/>
  <sheetViews>
    <sheetView topLeftCell="A142" workbookViewId="0">
      <selection activeCell="A93" sqref="A93:XFD160"/>
    </sheetView>
  </sheetViews>
  <sheetFormatPr baseColWidth="10" defaultRowHeight="15" x14ac:dyDescent="0.25"/>
  <cols>
    <col min="1" max="1" width="11.42578125" style="3"/>
    <col min="2" max="2" width="2.7109375" style="4" customWidth="1"/>
    <col min="3" max="3" width="2.7109375" style="5" customWidth="1"/>
    <col min="4" max="4" width="11.85546875" bestFit="1" customWidth="1"/>
    <col min="38" max="38" width="11.85546875" bestFit="1" customWidth="1"/>
  </cols>
  <sheetData>
    <row r="2" spans="1:86" x14ac:dyDescent="0.25">
      <c r="D2" s="2" t="s">
        <v>78</v>
      </c>
      <c r="E2" s="2"/>
      <c r="F2" s="2"/>
      <c r="G2" s="2"/>
    </row>
    <row r="3" spans="1:86" x14ac:dyDescent="0.25">
      <c r="D3" s="3">
        <v>1</v>
      </c>
      <c r="E3" s="3">
        <v>2</v>
      </c>
      <c r="F3" s="3">
        <v>3</v>
      </c>
      <c r="G3" s="3">
        <v>4</v>
      </c>
      <c r="H3" s="3">
        <v>5</v>
      </c>
      <c r="I3" s="3">
        <v>6</v>
      </c>
      <c r="J3" s="3">
        <v>7</v>
      </c>
      <c r="K3" s="3">
        <v>8</v>
      </c>
      <c r="L3" s="3">
        <v>9</v>
      </c>
      <c r="M3" s="3">
        <v>10</v>
      </c>
      <c r="N3" s="3">
        <v>11</v>
      </c>
      <c r="O3" s="3">
        <v>12</v>
      </c>
      <c r="P3" s="3">
        <v>13</v>
      </c>
      <c r="Q3" s="3">
        <v>14</v>
      </c>
      <c r="R3" s="3">
        <v>15</v>
      </c>
      <c r="S3" s="3">
        <v>16</v>
      </c>
      <c r="T3" s="3">
        <v>17</v>
      </c>
      <c r="U3" s="3">
        <v>18</v>
      </c>
      <c r="V3" s="3">
        <v>19</v>
      </c>
      <c r="W3" s="3">
        <v>20</v>
      </c>
      <c r="X3" s="3">
        <v>21</v>
      </c>
      <c r="Y3" s="3">
        <v>22</v>
      </c>
      <c r="Z3" s="3">
        <v>23</v>
      </c>
      <c r="AA3" s="3">
        <v>24</v>
      </c>
      <c r="AB3" s="3">
        <v>25</v>
      </c>
      <c r="AC3" s="3">
        <v>26</v>
      </c>
      <c r="AD3" s="3">
        <v>27</v>
      </c>
      <c r="AE3" s="3">
        <v>28</v>
      </c>
      <c r="AF3" s="3">
        <v>29</v>
      </c>
      <c r="AG3" s="3">
        <v>30</v>
      </c>
      <c r="AH3" s="3">
        <v>31</v>
      </c>
      <c r="AI3" s="3">
        <v>32</v>
      </c>
      <c r="AJ3" s="3">
        <v>33</v>
      </c>
      <c r="AK3" s="3">
        <v>34</v>
      </c>
      <c r="AL3" s="3">
        <v>35</v>
      </c>
      <c r="AM3" s="3">
        <v>36</v>
      </c>
      <c r="AN3" s="3">
        <v>37</v>
      </c>
      <c r="AO3" s="3">
        <v>38</v>
      </c>
      <c r="AP3" s="3">
        <v>39</v>
      </c>
      <c r="AQ3" s="3">
        <v>40</v>
      </c>
      <c r="AR3" s="3">
        <v>41</v>
      </c>
      <c r="AS3" s="3">
        <v>42</v>
      </c>
      <c r="AT3" s="3">
        <v>43</v>
      </c>
      <c r="AU3" s="3">
        <v>44</v>
      </c>
      <c r="AV3" s="3">
        <v>45</v>
      </c>
      <c r="AW3" s="3">
        <v>46</v>
      </c>
      <c r="AX3" s="3">
        <v>47</v>
      </c>
      <c r="AY3" s="3">
        <v>48</v>
      </c>
      <c r="AZ3" s="3">
        <v>49</v>
      </c>
      <c r="BA3" s="3">
        <v>50</v>
      </c>
      <c r="BB3" s="3">
        <v>51</v>
      </c>
      <c r="BC3" s="3">
        <v>52</v>
      </c>
      <c r="BD3" s="3">
        <v>53</v>
      </c>
      <c r="BE3" s="3">
        <v>54</v>
      </c>
      <c r="BF3" s="3">
        <v>55</v>
      </c>
      <c r="BG3" s="3">
        <v>56</v>
      </c>
      <c r="BH3" s="3">
        <v>57</v>
      </c>
      <c r="BI3" s="3">
        <v>58</v>
      </c>
      <c r="BJ3" s="3">
        <v>59</v>
      </c>
      <c r="BK3" s="3">
        <v>60</v>
      </c>
      <c r="BL3" s="3">
        <v>61</v>
      </c>
      <c r="BM3" s="3">
        <v>62</v>
      </c>
      <c r="BN3" s="3">
        <v>63</v>
      </c>
      <c r="BO3" s="3">
        <v>64</v>
      </c>
      <c r="BP3" s="3">
        <v>65</v>
      </c>
      <c r="BQ3" s="3">
        <v>66</v>
      </c>
      <c r="BR3" s="3">
        <v>67</v>
      </c>
      <c r="BS3" s="3">
        <v>68</v>
      </c>
      <c r="BT3" s="3">
        <v>69</v>
      </c>
      <c r="BU3" s="3">
        <v>70</v>
      </c>
      <c r="BV3" s="3">
        <v>71</v>
      </c>
      <c r="BW3" s="3">
        <v>72</v>
      </c>
      <c r="BX3" s="3">
        <v>73</v>
      </c>
      <c r="BY3" s="3">
        <v>74</v>
      </c>
      <c r="BZ3" s="3">
        <v>75</v>
      </c>
      <c r="CA3" s="3">
        <v>76</v>
      </c>
      <c r="CB3" s="3">
        <v>77</v>
      </c>
      <c r="CC3" s="3">
        <v>78</v>
      </c>
      <c r="CD3" s="3">
        <v>79</v>
      </c>
      <c r="CE3" s="3">
        <v>80</v>
      </c>
      <c r="CF3" s="3">
        <v>81</v>
      </c>
      <c r="CG3" s="3">
        <v>82</v>
      </c>
      <c r="CH3" s="3">
        <v>83</v>
      </c>
    </row>
    <row r="4" spans="1:86" x14ac:dyDescent="0.25">
      <c r="A4" s="3">
        <f ca="1">VLOOKUP(SMALL(B4:B5,1),B4:C5,2,0)</f>
        <v>2</v>
      </c>
      <c r="B4" s="4">
        <f ca="1">RANDBETWEEN(0,100000)</f>
        <v>72211</v>
      </c>
      <c r="C4" s="5">
        <v>1</v>
      </c>
      <c r="D4">
        <f ca="1">RANDBETWEEN(0,D3)</f>
        <v>1</v>
      </c>
      <c r="E4">
        <f t="shared" ref="E4:BP4" ca="1" si="0">RANDBETWEEN(0,E3)</f>
        <v>2</v>
      </c>
      <c r="F4">
        <f t="shared" ca="1" si="0"/>
        <v>1</v>
      </c>
      <c r="G4">
        <f t="shared" ca="1" si="0"/>
        <v>4</v>
      </c>
      <c r="H4">
        <f t="shared" ca="1" si="0"/>
        <v>0</v>
      </c>
      <c r="I4">
        <f t="shared" ca="1" si="0"/>
        <v>0</v>
      </c>
      <c r="J4">
        <f t="shared" ca="1" si="0"/>
        <v>4</v>
      </c>
      <c r="K4">
        <f t="shared" ca="1" si="0"/>
        <v>8</v>
      </c>
      <c r="L4">
        <f t="shared" ca="1" si="0"/>
        <v>4</v>
      </c>
      <c r="M4">
        <f t="shared" ca="1" si="0"/>
        <v>4</v>
      </c>
      <c r="N4">
        <f t="shared" ca="1" si="0"/>
        <v>4</v>
      </c>
      <c r="O4">
        <f t="shared" ca="1" si="0"/>
        <v>10</v>
      </c>
      <c r="P4">
        <f t="shared" ca="1" si="0"/>
        <v>12</v>
      </c>
      <c r="Q4">
        <f t="shared" ca="1" si="0"/>
        <v>0</v>
      </c>
      <c r="R4">
        <f t="shared" ca="1" si="0"/>
        <v>3</v>
      </c>
      <c r="S4">
        <f t="shared" ca="1" si="0"/>
        <v>15</v>
      </c>
      <c r="T4">
        <f t="shared" ca="1" si="0"/>
        <v>16</v>
      </c>
      <c r="U4">
        <f t="shared" ca="1" si="0"/>
        <v>5</v>
      </c>
      <c r="V4">
        <f t="shared" ca="1" si="0"/>
        <v>1</v>
      </c>
      <c r="W4">
        <f t="shared" ca="1" si="0"/>
        <v>12</v>
      </c>
      <c r="X4">
        <f t="shared" ca="1" si="0"/>
        <v>0</v>
      </c>
      <c r="Y4">
        <f t="shared" ca="1" si="0"/>
        <v>9</v>
      </c>
      <c r="Z4">
        <f t="shared" ca="1" si="0"/>
        <v>5</v>
      </c>
      <c r="AA4">
        <f t="shared" ca="1" si="0"/>
        <v>22</v>
      </c>
      <c r="AB4">
        <f t="shared" ca="1" si="0"/>
        <v>22</v>
      </c>
      <c r="AC4">
        <f t="shared" ca="1" si="0"/>
        <v>16</v>
      </c>
      <c r="AD4">
        <f t="shared" ca="1" si="0"/>
        <v>23</v>
      </c>
      <c r="AE4">
        <f t="shared" ca="1" si="0"/>
        <v>1</v>
      </c>
      <c r="AF4">
        <f t="shared" ca="1" si="0"/>
        <v>20</v>
      </c>
      <c r="AG4">
        <f t="shared" ca="1" si="0"/>
        <v>22</v>
      </c>
      <c r="AH4">
        <f t="shared" ca="1" si="0"/>
        <v>0</v>
      </c>
      <c r="AI4">
        <f t="shared" ca="1" si="0"/>
        <v>8</v>
      </c>
      <c r="AJ4">
        <f t="shared" ca="1" si="0"/>
        <v>16</v>
      </c>
      <c r="AK4">
        <f t="shared" ca="1" si="0"/>
        <v>0</v>
      </c>
      <c r="AL4">
        <f t="shared" ca="1" si="0"/>
        <v>25</v>
      </c>
      <c r="AM4">
        <f t="shared" ca="1" si="0"/>
        <v>12</v>
      </c>
      <c r="AN4">
        <f t="shared" ca="1" si="0"/>
        <v>26</v>
      </c>
      <c r="AO4">
        <f t="shared" ca="1" si="0"/>
        <v>4</v>
      </c>
      <c r="AP4">
        <f t="shared" ca="1" si="0"/>
        <v>4</v>
      </c>
      <c r="AQ4">
        <f t="shared" ca="1" si="0"/>
        <v>40</v>
      </c>
      <c r="AR4">
        <f t="shared" ca="1" si="0"/>
        <v>21</v>
      </c>
      <c r="AS4">
        <f t="shared" ca="1" si="0"/>
        <v>9</v>
      </c>
      <c r="AT4">
        <f t="shared" ca="1" si="0"/>
        <v>9</v>
      </c>
      <c r="AU4">
        <f t="shared" ca="1" si="0"/>
        <v>10</v>
      </c>
      <c r="AV4">
        <f t="shared" ca="1" si="0"/>
        <v>1</v>
      </c>
      <c r="AW4">
        <f t="shared" ca="1" si="0"/>
        <v>36</v>
      </c>
      <c r="AX4">
        <f t="shared" ca="1" si="0"/>
        <v>31</v>
      </c>
      <c r="AY4">
        <f t="shared" ca="1" si="0"/>
        <v>10</v>
      </c>
      <c r="AZ4">
        <f t="shared" ca="1" si="0"/>
        <v>2</v>
      </c>
      <c r="BA4">
        <f t="shared" ca="1" si="0"/>
        <v>39</v>
      </c>
      <c r="BB4">
        <f t="shared" ca="1" si="0"/>
        <v>15</v>
      </c>
      <c r="BC4">
        <f t="shared" ca="1" si="0"/>
        <v>22</v>
      </c>
      <c r="BD4">
        <f t="shared" ca="1" si="0"/>
        <v>1</v>
      </c>
      <c r="BE4">
        <f t="shared" ca="1" si="0"/>
        <v>54</v>
      </c>
      <c r="BF4">
        <f t="shared" ca="1" si="0"/>
        <v>32</v>
      </c>
      <c r="BG4">
        <f t="shared" ca="1" si="0"/>
        <v>28</v>
      </c>
      <c r="BH4">
        <f t="shared" ca="1" si="0"/>
        <v>36</v>
      </c>
      <c r="BI4">
        <f t="shared" ca="1" si="0"/>
        <v>58</v>
      </c>
      <c r="BJ4">
        <f t="shared" ca="1" si="0"/>
        <v>13</v>
      </c>
      <c r="BK4">
        <f t="shared" ca="1" si="0"/>
        <v>45</v>
      </c>
      <c r="BL4">
        <f t="shared" ca="1" si="0"/>
        <v>54</v>
      </c>
      <c r="BM4">
        <f t="shared" ca="1" si="0"/>
        <v>20</v>
      </c>
      <c r="BN4">
        <f t="shared" ca="1" si="0"/>
        <v>39</v>
      </c>
      <c r="BO4">
        <f t="shared" ca="1" si="0"/>
        <v>53</v>
      </c>
      <c r="BP4">
        <f t="shared" ca="1" si="0"/>
        <v>35</v>
      </c>
      <c r="BQ4">
        <f t="shared" ref="BQ4:CH4" ca="1" si="1">RANDBETWEEN(0,BQ3)</f>
        <v>35</v>
      </c>
      <c r="BR4">
        <f t="shared" ca="1" si="1"/>
        <v>4</v>
      </c>
      <c r="BS4">
        <f t="shared" ca="1" si="1"/>
        <v>43</v>
      </c>
      <c r="BT4">
        <f t="shared" ca="1" si="1"/>
        <v>55</v>
      </c>
      <c r="BU4">
        <f t="shared" ca="1" si="1"/>
        <v>32</v>
      </c>
      <c r="BV4">
        <f t="shared" ca="1" si="1"/>
        <v>71</v>
      </c>
      <c r="BW4">
        <f t="shared" ca="1" si="1"/>
        <v>37</v>
      </c>
      <c r="BX4">
        <f t="shared" ca="1" si="1"/>
        <v>47</v>
      </c>
      <c r="BY4">
        <f t="shared" ca="1" si="1"/>
        <v>15</v>
      </c>
      <c r="BZ4">
        <f t="shared" ca="1" si="1"/>
        <v>61</v>
      </c>
      <c r="CA4">
        <f t="shared" ca="1" si="1"/>
        <v>41</v>
      </c>
      <c r="CB4">
        <f t="shared" ca="1" si="1"/>
        <v>26</v>
      </c>
      <c r="CC4">
        <f t="shared" ca="1" si="1"/>
        <v>2</v>
      </c>
      <c r="CD4">
        <f t="shared" ca="1" si="1"/>
        <v>52</v>
      </c>
      <c r="CE4">
        <f t="shared" ca="1" si="1"/>
        <v>74</v>
      </c>
      <c r="CF4">
        <f t="shared" ca="1" si="1"/>
        <v>73</v>
      </c>
      <c r="CG4">
        <f t="shared" ca="1" si="1"/>
        <v>25</v>
      </c>
      <c r="CH4">
        <f t="shared" ca="1" si="1"/>
        <v>47</v>
      </c>
    </row>
    <row r="5" spans="1:86" x14ac:dyDescent="0.25">
      <c r="A5" s="3">
        <f ca="1">VLOOKUP(SMALL(B4:B5,2),B4:C5,2,0)</f>
        <v>1</v>
      </c>
      <c r="B5" s="4">
        <f ca="1">RANDBETWEEN(0,100000)</f>
        <v>69864</v>
      </c>
      <c r="C5" s="5">
        <v>2</v>
      </c>
      <c r="D5">
        <f ca="1">D3-D4</f>
        <v>0</v>
      </c>
      <c r="E5">
        <f t="shared" ref="E5:BP5" ca="1" si="2">E3-E4</f>
        <v>0</v>
      </c>
      <c r="F5">
        <f t="shared" ca="1" si="2"/>
        <v>2</v>
      </c>
      <c r="G5">
        <f t="shared" ca="1" si="2"/>
        <v>0</v>
      </c>
      <c r="H5">
        <f t="shared" ca="1" si="2"/>
        <v>5</v>
      </c>
      <c r="I5">
        <f t="shared" ca="1" si="2"/>
        <v>6</v>
      </c>
      <c r="J5">
        <f t="shared" ca="1" si="2"/>
        <v>3</v>
      </c>
      <c r="K5">
        <f t="shared" ca="1" si="2"/>
        <v>0</v>
      </c>
      <c r="L5">
        <f t="shared" ca="1" si="2"/>
        <v>5</v>
      </c>
      <c r="M5">
        <f t="shared" ca="1" si="2"/>
        <v>6</v>
      </c>
      <c r="N5">
        <f t="shared" ca="1" si="2"/>
        <v>7</v>
      </c>
      <c r="O5">
        <f t="shared" ca="1" si="2"/>
        <v>2</v>
      </c>
      <c r="P5">
        <f t="shared" ca="1" si="2"/>
        <v>1</v>
      </c>
      <c r="Q5">
        <f t="shared" ca="1" si="2"/>
        <v>14</v>
      </c>
      <c r="R5">
        <f t="shared" ca="1" si="2"/>
        <v>12</v>
      </c>
      <c r="S5">
        <f t="shared" ca="1" si="2"/>
        <v>1</v>
      </c>
      <c r="T5">
        <f t="shared" ca="1" si="2"/>
        <v>1</v>
      </c>
      <c r="U5">
        <f t="shared" ca="1" si="2"/>
        <v>13</v>
      </c>
      <c r="V5">
        <f t="shared" ca="1" si="2"/>
        <v>18</v>
      </c>
      <c r="W5">
        <f t="shared" ca="1" si="2"/>
        <v>8</v>
      </c>
      <c r="X5">
        <f t="shared" ca="1" si="2"/>
        <v>21</v>
      </c>
      <c r="Y5">
        <f t="shared" ca="1" si="2"/>
        <v>13</v>
      </c>
      <c r="Z5">
        <f t="shared" ca="1" si="2"/>
        <v>18</v>
      </c>
      <c r="AA5">
        <f t="shared" ca="1" si="2"/>
        <v>2</v>
      </c>
      <c r="AB5">
        <f t="shared" ca="1" si="2"/>
        <v>3</v>
      </c>
      <c r="AC5">
        <f t="shared" ca="1" si="2"/>
        <v>10</v>
      </c>
      <c r="AD5">
        <f t="shared" ca="1" si="2"/>
        <v>4</v>
      </c>
      <c r="AE5">
        <f t="shared" ca="1" si="2"/>
        <v>27</v>
      </c>
      <c r="AF5">
        <f t="shared" ca="1" si="2"/>
        <v>9</v>
      </c>
      <c r="AG5">
        <f t="shared" ca="1" si="2"/>
        <v>8</v>
      </c>
      <c r="AH5">
        <f t="shared" ca="1" si="2"/>
        <v>31</v>
      </c>
      <c r="AI5">
        <f t="shared" ca="1" si="2"/>
        <v>24</v>
      </c>
      <c r="AJ5">
        <f t="shared" ca="1" si="2"/>
        <v>17</v>
      </c>
      <c r="AK5">
        <f t="shared" ca="1" si="2"/>
        <v>34</v>
      </c>
      <c r="AL5">
        <f t="shared" ca="1" si="2"/>
        <v>10</v>
      </c>
      <c r="AM5">
        <f t="shared" ca="1" si="2"/>
        <v>24</v>
      </c>
      <c r="AN5">
        <f t="shared" ca="1" si="2"/>
        <v>11</v>
      </c>
      <c r="AO5">
        <f t="shared" ca="1" si="2"/>
        <v>34</v>
      </c>
      <c r="AP5">
        <f t="shared" ca="1" si="2"/>
        <v>35</v>
      </c>
      <c r="AQ5">
        <f t="shared" ca="1" si="2"/>
        <v>0</v>
      </c>
      <c r="AR5">
        <f t="shared" ca="1" si="2"/>
        <v>20</v>
      </c>
      <c r="AS5">
        <f t="shared" ca="1" si="2"/>
        <v>33</v>
      </c>
      <c r="AT5">
        <f t="shared" ca="1" si="2"/>
        <v>34</v>
      </c>
      <c r="AU5">
        <f t="shared" ca="1" si="2"/>
        <v>34</v>
      </c>
      <c r="AV5">
        <f t="shared" ca="1" si="2"/>
        <v>44</v>
      </c>
      <c r="AW5">
        <f t="shared" ca="1" si="2"/>
        <v>10</v>
      </c>
      <c r="AX5">
        <f t="shared" ca="1" si="2"/>
        <v>16</v>
      </c>
      <c r="AY5">
        <f t="shared" ca="1" si="2"/>
        <v>38</v>
      </c>
      <c r="AZ5">
        <f t="shared" ca="1" si="2"/>
        <v>47</v>
      </c>
      <c r="BA5">
        <f t="shared" ca="1" si="2"/>
        <v>11</v>
      </c>
      <c r="BB5">
        <f t="shared" ca="1" si="2"/>
        <v>36</v>
      </c>
      <c r="BC5">
        <f t="shared" ca="1" si="2"/>
        <v>30</v>
      </c>
      <c r="BD5">
        <f t="shared" ca="1" si="2"/>
        <v>52</v>
      </c>
      <c r="BE5">
        <f t="shared" ca="1" si="2"/>
        <v>0</v>
      </c>
      <c r="BF5">
        <f t="shared" ca="1" si="2"/>
        <v>23</v>
      </c>
      <c r="BG5">
        <f t="shared" ca="1" si="2"/>
        <v>28</v>
      </c>
      <c r="BH5">
        <f t="shared" ca="1" si="2"/>
        <v>21</v>
      </c>
      <c r="BI5">
        <f t="shared" ca="1" si="2"/>
        <v>0</v>
      </c>
      <c r="BJ5">
        <f t="shared" ca="1" si="2"/>
        <v>46</v>
      </c>
      <c r="BK5">
        <f t="shared" ca="1" si="2"/>
        <v>15</v>
      </c>
      <c r="BL5">
        <f t="shared" ca="1" si="2"/>
        <v>7</v>
      </c>
      <c r="BM5">
        <f t="shared" ca="1" si="2"/>
        <v>42</v>
      </c>
      <c r="BN5">
        <f t="shared" ca="1" si="2"/>
        <v>24</v>
      </c>
      <c r="BO5">
        <f t="shared" ca="1" si="2"/>
        <v>11</v>
      </c>
      <c r="BP5">
        <f t="shared" ca="1" si="2"/>
        <v>30</v>
      </c>
      <c r="BQ5">
        <f t="shared" ref="BQ5:CH5" ca="1" si="3">BQ3-BQ4</f>
        <v>31</v>
      </c>
      <c r="BR5">
        <f t="shared" ca="1" si="3"/>
        <v>63</v>
      </c>
      <c r="BS5">
        <f t="shared" ca="1" si="3"/>
        <v>25</v>
      </c>
      <c r="BT5">
        <f t="shared" ca="1" si="3"/>
        <v>14</v>
      </c>
      <c r="BU5">
        <f t="shared" ca="1" si="3"/>
        <v>38</v>
      </c>
      <c r="BV5">
        <f t="shared" ca="1" si="3"/>
        <v>0</v>
      </c>
      <c r="BW5">
        <f t="shared" ca="1" si="3"/>
        <v>35</v>
      </c>
      <c r="BX5">
        <f t="shared" ca="1" si="3"/>
        <v>26</v>
      </c>
      <c r="BY5">
        <f t="shared" ca="1" si="3"/>
        <v>59</v>
      </c>
      <c r="BZ5">
        <f t="shared" ca="1" si="3"/>
        <v>14</v>
      </c>
      <c r="CA5">
        <f t="shared" ca="1" si="3"/>
        <v>35</v>
      </c>
      <c r="CB5">
        <f t="shared" ca="1" si="3"/>
        <v>51</v>
      </c>
      <c r="CC5">
        <f t="shared" ca="1" si="3"/>
        <v>76</v>
      </c>
      <c r="CD5">
        <f t="shared" ca="1" si="3"/>
        <v>27</v>
      </c>
      <c r="CE5">
        <f t="shared" ca="1" si="3"/>
        <v>6</v>
      </c>
      <c r="CF5">
        <f t="shared" ca="1" si="3"/>
        <v>8</v>
      </c>
      <c r="CG5">
        <f t="shared" ca="1" si="3"/>
        <v>57</v>
      </c>
      <c r="CH5">
        <f t="shared" ca="1" si="3"/>
        <v>36</v>
      </c>
    </row>
    <row r="7" spans="1:86" x14ac:dyDescent="0.25">
      <c r="C7" s="4">
        <v>3</v>
      </c>
      <c r="D7" s="197" t="s">
        <v>77</v>
      </c>
      <c r="E7" s="197"/>
      <c r="F7" s="197"/>
      <c r="G7" s="197"/>
      <c r="H7" s="197"/>
      <c r="I7" s="197"/>
    </row>
    <row r="8" spans="1:86" x14ac:dyDescent="0.25">
      <c r="D8" s="3">
        <v>1</v>
      </c>
      <c r="E8" s="3">
        <v>2</v>
      </c>
      <c r="F8" s="3">
        <v>3</v>
      </c>
      <c r="G8" s="3">
        <v>4</v>
      </c>
      <c r="H8" s="3">
        <v>5</v>
      </c>
      <c r="I8" s="3">
        <v>6</v>
      </c>
      <c r="J8" s="3">
        <v>7</v>
      </c>
      <c r="K8" s="3">
        <v>8</v>
      </c>
      <c r="L8" s="3">
        <v>9</v>
      </c>
      <c r="M8" s="3">
        <v>10</v>
      </c>
      <c r="N8" s="3">
        <v>11</v>
      </c>
      <c r="O8" s="3">
        <v>12</v>
      </c>
      <c r="P8" s="3">
        <v>13</v>
      </c>
      <c r="Q8" s="3">
        <v>14</v>
      </c>
      <c r="R8" s="3">
        <v>15</v>
      </c>
      <c r="S8" s="3">
        <v>16</v>
      </c>
      <c r="T8" s="3">
        <v>17</v>
      </c>
      <c r="U8" s="3">
        <v>18</v>
      </c>
      <c r="V8" s="3">
        <v>19</v>
      </c>
      <c r="W8" s="3">
        <v>20</v>
      </c>
      <c r="X8" s="3">
        <v>21</v>
      </c>
      <c r="Y8" s="3">
        <v>22</v>
      </c>
      <c r="Z8" s="3">
        <v>23</v>
      </c>
      <c r="AA8" s="3">
        <v>24</v>
      </c>
      <c r="AB8" s="3">
        <v>25</v>
      </c>
      <c r="AC8" s="3">
        <v>26</v>
      </c>
      <c r="AD8" s="3">
        <v>27</v>
      </c>
      <c r="AE8" s="3">
        <v>28</v>
      </c>
      <c r="AF8" s="3">
        <v>29</v>
      </c>
      <c r="AG8" s="3">
        <v>30</v>
      </c>
      <c r="AH8" s="3">
        <v>31</v>
      </c>
      <c r="AI8" s="3">
        <v>32</v>
      </c>
      <c r="AJ8" s="3">
        <v>33</v>
      </c>
      <c r="AK8" s="3">
        <v>34</v>
      </c>
      <c r="AL8" s="3">
        <v>35</v>
      </c>
      <c r="AM8" s="3">
        <v>36</v>
      </c>
      <c r="AN8" s="3">
        <v>37</v>
      </c>
      <c r="AO8" s="3">
        <v>38</v>
      </c>
      <c r="AP8" s="3">
        <v>39</v>
      </c>
      <c r="AQ8" s="3">
        <v>40</v>
      </c>
      <c r="AR8" s="3">
        <v>41</v>
      </c>
      <c r="AS8" s="3">
        <v>42</v>
      </c>
      <c r="AT8" s="3">
        <v>43</v>
      </c>
      <c r="AU8" s="3">
        <v>44</v>
      </c>
      <c r="AV8" s="3">
        <v>45</v>
      </c>
      <c r="AW8" s="3">
        <v>46</v>
      </c>
      <c r="AX8" s="3">
        <v>47</v>
      </c>
      <c r="AY8" s="3">
        <v>48</v>
      </c>
      <c r="AZ8" s="3">
        <v>49</v>
      </c>
      <c r="BA8" s="3">
        <v>50</v>
      </c>
      <c r="BB8" s="3">
        <v>51</v>
      </c>
      <c r="BC8" s="3">
        <v>52</v>
      </c>
      <c r="BD8" s="3">
        <v>53</v>
      </c>
      <c r="BE8" s="3">
        <v>54</v>
      </c>
      <c r="BF8" s="3">
        <v>55</v>
      </c>
      <c r="BG8" s="3">
        <v>56</v>
      </c>
      <c r="BH8" s="3">
        <v>57</v>
      </c>
      <c r="BI8" s="3">
        <v>58</v>
      </c>
      <c r="BJ8" s="3">
        <v>59</v>
      </c>
      <c r="BK8" s="3">
        <v>60</v>
      </c>
      <c r="BL8" s="3">
        <v>61</v>
      </c>
      <c r="BM8" s="3">
        <v>62</v>
      </c>
      <c r="BN8" s="3">
        <v>63</v>
      </c>
      <c r="BO8" s="3">
        <v>64</v>
      </c>
      <c r="BP8" s="3">
        <v>65</v>
      </c>
      <c r="BQ8" s="3">
        <v>66</v>
      </c>
      <c r="BR8" s="3">
        <v>67</v>
      </c>
      <c r="BS8" s="3">
        <v>68</v>
      </c>
      <c r="BT8" s="3">
        <v>69</v>
      </c>
      <c r="BU8" s="3">
        <v>70</v>
      </c>
      <c r="BV8" s="3">
        <v>71</v>
      </c>
      <c r="BW8" s="3">
        <v>72</v>
      </c>
      <c r="BX8" s="3">
        <v>73</v>
      </c>
      <c r="BY8" s="3">
        <v>74</v>
      </c>
      <c r="BZ8" s="3">
        <v>75</v>
      </c>
      <c r="CA8" s="3">
        <v>76</v>
      </c>
      <c r="CB8" s="3">
        <v>77</v>
      </c>
      <c r="CC8" s="3">
        <v>78</v>
      </c>
      <c r="CD8" s="3">
        <v>79</v>
      </c>
      <c r="CE8" s="3">
        <v>80</v>
      </c>
      <c r="CF8" s="3">
        <v>81</v>
      </c>
      <c r="CG8" s="3">
        <v>82</v>
      </c>
      <c r="CH8" s="3">
        <v>83</v>
      </c>
    </row>
    <row r="9" spans="1:86" x14ac:dyDescent="0.25">
      <c r="C9" s="4"/>
      <c r="D9" s="4">
        <v>1</v>
      </c>
      <c r="E9" s="4">
        <v>2</v>
      </c>
      <c r="F9" s="4">
        <f t="shared" ref="F9:BQ9" si="4">ROUNDDOWN(F8*1/2,0)</f>
        <v>1</v>
      </c>
      <c r="G9" s="4">
        <f t="shared" si="4"/>
        <v>2</v>
      </c>
      <c r="H9" s="4">
        <f t="shared" si="4"/>
        <v>2</v>
      </c>
      <c r="I9" s="4">
        <f t="shared" si="4"/>
        <v>3</v>
      </c>
      <c r="J9" s="4">
        <f t="shared" si="4"/>
        <v>3</v>
      </c>
      <c r="K9" s="4">
        <f t="shared" si="4"/>
        <v>4</v>
      </c>
      <c r="L9" s="4">
        <f t="shared" si="4"/>
        <v>4</v>
      </c>
      <c r="M9" s="4">
        <f t="shared" si="4"/>
        <v>5</v>
      </c>
      <c r="N9" s="4">
        <f t="shared" si="4"/>
        <v>5</v>
      </c>
      <c r="O9" s="4">
        <f t="shared" si="4"/>
        <v>6</v>
      </c>
      <c r="P9" s="4">
        <f t="shared" si="4"/>
        <v>6</v>
      </c>
      <c r="Q9" s="4">
        <f t="shared" si="4"/>
        <v>7</v>
      </c>
      <c r="R9" s="4">
        <f t="shared" si="4"/>
        <v>7</v>
      </c>
      <c r="S9" s="4">
        <f t="shared" si="4"/>
        <v>8</v>
      </c>
      <c r="T9" s="4">
        <f t="shared" si="4"/>
        <v>8</v>
      </c>
      <c r="U9" s="4">
        <f t="shared" si="4"/>
        <v>9</v>
      </c>
      <c r="V9" s="4">
        <f t="shared" si="4"/>
        <v>9</v>
      </c>
      <c r="W9" s="4">
        <f t="shared" si="4"/>
        <v>10</v>
      </c>
      <c r="X9" s="4">
        <f t="shared" si="4"/>
        <v>10</v>
      </c>
      <c r="Y9" s="4">
        <f t="shared" si="4"/>
        <v>11</v>
      </c>
      <c r="Z9" s="4">
        <f t="shared" si="4"/>
        <v>11</v>
      </c>
      <c r="AA9" s="4">
        <f t="shared" si="4"/>
        <v>12</v>
      </c>
      <c r="AB9" s="4">
        <f t="shared" si="4"/>
        <v>12</v>
      </c>
      <c r="AC9" s="4">
        <f t="shared" si="4"/>
        <v>13</v>
      </c>
      <c r="AD9" s="4">
        <f t="shared" si="4"/>
        <v>13</v>
      </c>
      <c r="AE9" s="4">
        <f t="shared" si="4"/>
        <v>14</v>
      </c>
      <c r="AF9" s="4">
        <f t="shared" si="4"/>
        <v>14</v>
      </c>
      <c r="AG9" s="4">
        <f t="shared" si="4"/>
        <v>15</v>
      </c>
      <c r="AH9" s="4">
        <f t="shared" si="4"/>
        <v>15</v>
      </c>
      <c r="AI9" s="4">
        <f t="shared" si="4"/>
        <v>16</v>
      </c>
      <c r="AJ9" s="4">
        <f t="shared" si="4"/>
        <v>16</v>
      </c>
      <c r="AK9" s="4">
        <f t="shared" si="4"/>
        <v>17</v>
      </c>
      <c r="AL9" s="4">
        <f t="shared" si="4"/>
        <v>17</v>
      </c>
      <c r="AM9" s="4">
        <f t="shared" si="4"/>
        <v>18</v>
      </c>
      <c r="AN9" s="4">
        <f t="shared" si="4"/>
        <v>18</v>
      </c>
      <c r="AO9" s="4">
        <f t="shared" si="4"/>
        <v>19</v>
      </c>
      <c r="AP9" s="4">
        <f t="shared" si="4"/>
        <v>19</v>
      </c>
      <c r="AQ9" s="4">
        <f t="shared" si="4"/>
        <v>20</v>
      </c>
      <c r="AR9" s="4">
        <f t="shared" si="4"/>
        <v>20</v>
      </c>
      <c r="AS9" s="4">
        <f t="shared" si="4"/>
        <v>21</v>
      </c>
      <c r="AT9" s="4">
        <f t="shared" si="4"/>
        <v>21</v>
      </c>
      <c r="AU9" s="4">
        <f t="shared" si="4"/>
        <v>22</v>
      </c>
      <c r="AV9" s="4">
        <f t="shared" si="4"/>
        <v>22</v>
      </c>
      <c r="AW9" s="4">
        <f t="shared" si="4"/>
        <v>23</v>
      </c>
      <c r="AX9" s="4">
        <f t="shared" si="4"/>
        <v>23</v>
      </c>
      <c r="AY9" s="4">
        <f t="shared" si="4"/>
        <v>24</v>
      </c>
      <c r="AZ9" s="4">
        <f t="shared" si="4"/>
        <v>24</v>
      </c>
      <c r="BA9" s="4">
        <f t="shared" si="4"/>
        <v>25</v>
      </c>
      <c r="BB9" s="4">
        <f t="shared" si="4"/>
        <v>25</v>
      </c>
      <c r="BC9" s="4">
        <f t="shared" si="4"/>
        <v>26</v>
      </c>
      <c r="BD9" s="4">
        <f t="shared" si="4"/>
        <v>26</v>
      </c>
      <c r="BE9" s="4">
        <f t="shared" si="4"/>
        <v>27</v>
      </c>
      <c r="BF9" s="4">
        <f t="shared" si="4"/>
        <v>27</v>
      </c>
      <c r="BG9" s="4">
        <f t="shared" si="4"/>
        <v>28</v>
      </c>
      <c r="BH9" s="4">
        <f t="shared" si="4"/>
        <v>28</v>
      </c>
      <c r="BI9" s="4">
        <f t="shared" si="4"/>
        <v>29</v>
      </c>
      <c r="BJ9" s="4">
        <f t="shared" si="4"/>
        <v>29</v>
      </c>
      <c r="BK9" s="4">
        <f t="shared" si="4"/>
        <v>30</v>
      </c>
      <c r="BL9" s="4">
        <f t="shared" si="4"/>
        <v>30</v>
      </c>
      <c r="BM9" s="4">
        <f t="shared" si="4"/>
        <v>31</v>
      </c>
      <c r="BN9" s="4">
        <f t="shared" si="4"/>
        <v>31</v>
      </c>
      <c r="BO9" s="4">
        <f t="shared" si="4"/>
        <v>32</v>
      </c>
      <c r="BP9" s="4">
        <f t="shared" si="4"/>
        <v>32</v>
      </c>
      <c r="BQ9" s="4">
        <f t="shared" si="4"/>
        <v>33</v>
      </c>
      <c r="BR9" s="4">
        <f t="shared" ref="BR9:CH9" si="5">ROUNDDOWN(BR8*1/2,0)</f>
        <v>33</v>
      </c>
      <c r="BS9" s="4">
        <f t="shared" si="5"/>
        <v>34</v>
      </c>
      <c r="BT9" s="4">
        <f t="shared" si="5"/>
        <v>34</v>
      </c>
      <c r="BU9" s="4">
        <f t="shared" si="5"/>
        <v>35</v>
      </c>
      <c r="BV9" s="4">
        <f t="shared" si="5"/>
        <v>35</v>
      </c>
      <c r="BW9" s="4">
        <f t="shared" si="5"/>
        <v>36</v>
      </c>
      <c r="BX9" s="4">
        <f t="shared" si="5"/>
        <v>36</v>
      </c>
      <c r="BY9" s="4">
        <f t="shared" si="5"/>
        <v>37</v>
      </c>
      <c r="BZ9" s="4">
        <f t="shared" si="5"/>
        <v>37</v>
      </c>
      <c r="CA9" s="4">
        <f t="shared" si="5"/>
        <v>38</v>
      </c>
      <c r="CB9" s="4">
        <f t="shared" si="5"/>
        <v>38</v>
      </c>
      <c r="CC9" s="4">
        <f t="shared" si="5"/>
        <v>39</v>
      </c>
      <c r="CD9" s="4">
        <f t="shared" si="5"/>
        <v>39</v>
      </c>
      <c r="CE9" s="4">
        <f t="shared" si="5"/>
        <v>40</v>
      </c>
      <c r="CF9" s="4">
        <f t="shared" si="5"/>
        <v>40</v>
      </c>
      <c r="CG9" s="4">
        <f t="shared" si="5"/>
        <v>41</v>
      </c>
      <c r="CH9" s="4">
        <f t="shared" si="5"/>
        <v>41</v>
      </c>
    </row>
    <row r="10" spans="1:86" x14ac:dyDescent="0.25">
      <c r="A10" s="3">
        <f ca="1">VLOOKUP(SMALL(B10:B12,1),B10:C12,2,0)</f>
        <v>1</v>
      </c>
      <c r="B10" s="4">
        <f ca="1">RANDBETWEEN(0,100000)</f>
        <v>45249</v>
      </c>
      <c r="C10" s="5">
        <v>1</v>
      </c>
      <c r="D10">
        <f ca="1">D8-SUM(D11:D12)</f>
        <v>0</v>
      </c>
      <c r="E10">
        <f t="shared" ref="E10:BP10" ca="1" si="6">E8-SUM(E11:E12)</f>
        <v>0</v>
      </c>
      <c r="F10">
        <f t="shared" ca="1" si="6"/>
        <v>2</v>
      </c>
      <c r="G10">
        <f t="shared" ca="1" si="6"/>
        <v>1</v>
      </c>
      <c r="H10">
        <f t="shared" ca="1" si="6"/>
        <v>4</v>
      </c>
      <c r="I10">
        <f t="shared" ca="1" si="6"/>
        <v>2</v>
      </c>
      <c r="J10">
        <f t="shared" ca="1" si="6"/>
        <v>4</v>
      </c>
      <c r="K10">
        <f t="shared" ca="1" si="6"/>
        <v>8</v>
      </c>
      <c r="L10">
        <f t="shared" ca="1" si="6"/>
        <v>3</v>
      </c>
      <c r="M10">
        <f t="shared" ca="1" si="6"/>
        <v>3</v>
      </c>
      <c r="N10">
        <f t="shared" ca="1" si="6"/>
        <v>3</v>
      </c>
      <c r="O10">
        <f t="shared" ca="1" si="6"/>
        <v>6</v>
      </c>
      <c r="P10">
        <f t="shared" ca="1" si="6"/>
        <v>4</v>
      </c>
      <c r="Q10">
        <f t="shared" ca="1" si="6"/>
        <v>10</v>
      </c>
      <c r="R10">
        <f t="shared" ca="1" si="6"/>
        <v>9</v>
      </c>
      <c r="S10">
        <f t="shared" ca="1" si="6"/>
        <v>5</v>
      </c>
      <c r="T10">
        <f t="shared" ca="1" si="6"/>
        <v>5</v>
      </c>
      <c r="U10">
        <f t="shared" ca="1" si="6"/>
        <v>8</v>
      </c>
      <c r="V10">
        <f t="shared" ca="1" si="6"/>
        <v>18</v>
      </c>
      <c r="W10">
        <f t="shared" ca="1" si="6"/>
        <v>9</v>
      </c>
      <c r="X10">
        <f t="shared" ca="1" si="6"/>
        <v>10</v>
      </c>
      <c r="Y10">
        <f t="shared" ca="1" si="6"/>
        <v>11</v>
      </c>
      <c r="Z10">
        <f t="shared" ca="1" si="6"/>
        <v>7</v>
      </c>
      <c r="AA10">
        <f t="shared" ca="1" si="6"/>
        <v>9</v>
      </c>
      <c r="AB10">
        <f t="shared" ca="1" si="6"/>
        <v>12</v>
      </c>
      <c r="AC10">
        <f t="shared" ca="1" si="6"/>
        <v>11</v>
      </c>
      <c r="AD10">
        <f t="shared" ca="1" si="6"/>
        <v>12</v>
      </c>
      <c r="AE10">
        <f t="shared" ca="1" si="6"/>
        <v>23</v>
      </c>
      <c r="AF10">
        <f t="shared" ca="1" si="6"/>
        <v>15</v>
      </c>
      <c r="AG10">
        <f t="shared" ca="1" si="6"/>
        <v>10</v>
      </c>
      <c r="AH10">
        <f t="shared" ca="1" si="6"/>
        <v>14</v>
      </c>
      <c r="AI10">
        <f t="shared" ca="1" si="6"/>
        <v>21</v>
      </c>
      <c r="AJ10">
        <f t="shared" ca="1" si="6"/>
        <v>18</v>
      </c>
      <c r="AK10">
        <f t="shared" ca="1" si="6"/>
        <v>28</v>
      </c>
      <c r="AL10">
        <f t="shared" ca="1" si="6"/>
        <v>18</v>
      </c>
      <c r="AM10">
        <f t="shared" ca="1" si="6"/>
        <v>12</v>
      </c>
      <c r="AN10">
        <f t="shared" ca="1" si="6"/>
        <v>17</v>
      </c>
      <c r="AO10">
        <f t="shared" ca="1" si="6"/>
        <v>12</v>
      </c>
      <c r="AP10">
        <f t="shared" ca="1" si="6"/>
        <v>13</v>
      </c>
      <c r="AQ10">
        <f t="shared" ca="1" si="6"/>
        <v>25</v>
      </c>
      <c r="AR10">
        <f t="shared" ca="1" si="6"/>
        <v>30</v>
      </c>
      <c r="AS10">
        <f t="shared" ca="1" si="6"/>
        <v>14</v>
      </c>
      <c r="AT10">
        <f t="shared" ca="1" si="6"/>
        <v>14</v>
      </c>
      <c r="AU10">
        <f t="shared" ca="1" si="6"/>
        <v>26</v>
      </c>
      <c r="AV10">
        <f t="shared" ca="1" si="6"/>
        <v>21</v>
      </c>
      <c r="AW10">
        <f t="shared" ca="1" si="6"/>
        <v>23</v>
      </c>
      <c r="AX10">
        <f t="shared" ca="1" si="6"/>
        <v>15</v>
      </c>
      <c r="AY10">
        <f t="shared" ca="1" si="6"/>
        <v>41</v>
      </c>
      <c r="AZ10">
        <f t="shared" ca="1" si="6"/>
        <v>27</v>
      </c>
      <c r="BA10">
        <f t="shared" ca="1" si="6"/>
        <v>28</v>
      </c>
      <c r="BB10">
        <f t="shared" ca="1" si="6"/>
        <v>17</v>
      </c>
      <c r="BC10">
        <f t="shared" ca="1" si="6"/>
        <v>17</v>
      </c>
      <c r="BD10">
        <f t="shared" ca="1" si="6"/>
        <v>24</v>
      </c>
      <c r="BE10">
        <f t="shared" ca="1" si="6"/>
        <v>27</v>
      </c>
      <c r="BF10">
        <f t="shared" ca="1" si="6"/>
        <v>28</v>
      </c>
      <c r="BG10">
        <f t="shared" ca="1" si="6"/>
        <v>35</v>
      </c>
      <c r="BH10">
        <f t="shared" ca="1" si="6"/>
        <v>33</v>
      </c>
      <c r="BI10">
        <f t="shared" ca="1" si="6"/>
        <v>19</v>
      </c>
      <c r="BJ10">
        <f t="shared" ca="1" si="6"/>
        <v>31</v>
      </c>
      <c r="BK10">
        <f t="shared" ca="1" si="6"/>
        <v>31</v>
      </c>
      <c r="BL10">
        <f t="shared" ca="1" si="6"/>
        <v>36</v>
      </c>
      <c r="BM10">
        <f t="shared" ca="1" si="6"/>
        <v>26</v>
      </c>
      <c r="BN10">
        <f t="shared" ca="1" si="6"/>
        <v>31</v>
      </c>
      <c r="BO10">
        <f t="shared" ca="1" si="6"/>
        <v>36</v>
      </c>
      <c r="BP10">
        <f t="shared" ca="1" si="6"/>
        <v>34</v>
      </c>
      <c r="BQ10">
        <f t="shared" ref="BQ10:CH10" ca="1" si="7">BQ8-SUM(BQ11:BQ12)</f>
        <v>22</v>
      </c>
      <c r="BR10">
        <f t="shared" ca="1" si="7"/>
        <v>48</v>
      </c>
      <c r="BS10">
        <f t="shared" ca="1" si="7"/>
        <v>22</v>
      </c>
      <c r="BT10">
        <f t="shared" ca="1" si="7"/>
        <v>23</v>
      </c>
      <c r="BU10">
        <f t="shared" ca="1" si="7"/>
        <v>23</v>
      </c>
      <c r="BV10">
        <f t="shared" ca="1" si="7"/>
        <v>35</v>
      </c>
      <c r="BW10">
        <f t="shared" ca="1" si="7"/>
        <v>24</v>
      </c>
      <c r="BX10">
        <f t="shared" ca="1" si="7"/>
        <v>30</v>
      </c>
      <c r="BY10">
        <f t="shared" ca="1" si="7"/>
        <v>58</v>
      </c>
      <c r="BZ10">
        <f t="shared" ca="1" si="7"/>
        <v>40</v>
      </c>
      <c r="CA10">
        <f t="shared" ca="1" si="7"/>
        <v>48</v>
      </c>
      <c r="CB10">
        <f t="shared" ca="1" si="7"/>
        <v>39</v>
      </c>
      <c r="CC10">
        <f t="shared" ca="1" si="7"/>
        <v>26</v>
      </c>
      <c r="CD10">
        <f t="shared" ca="1" si="7"/>
        <v>26</v>
      </c>
      <c r="CE10">
        <f t="shared" ca="1" si="7"/>
        <v>26</v>
      </c>
      <c r="CF10">
        <f t="shared" ca="1" si="7"/>
        <v>34</v>
      </c>
      <c r="CG10">
        <f t="shared" ca="1" si="7"/>
        <v>52</v>
      </c>
      <c r="CH10">
        <f t="shared" ca="1" si="7"/>
        <v>27</v>
      </c>
    </row>
    <row r="11" spans="1:86" x14ac:dyDescent="0.25">
      <c r="A11" s="3">
        <f ca="1">VLOOKUP(SMALL(B10:B12,2),B10:C12,2,0)</f>
        <v>3</v>
      </c>
      <c r="B11" s="4">
        <f ca="1">RANDBETWEEN(0,100000)</f>
        <v>62129</v>
      </c>
      <c r="C11" s="5">
        <v>2</v>
      </c>
      <c r="D11">
        <f ca="1">MIN(RANDBETWEEN(0,D8),ROUNDUP(D8*2/$C$7,0))</f>
        <v>0</v>
      </c>
      <c r="E11">
        <f t="shared" ref="E11:BP11" ca="1" si="8">MIN(RANDBETWEEN(0,E8),ROUNDUP(E8*2/$C$7,0))</f>
        <v>2</v>
      </c>
      <c r="F11">
        <f t="shared" ca="1" si="8"/>
        <v>1</v>
      </c>
      <c r="G11">
        <f t="shared" ca="1" si="8"/>
        <v>3</v>
      </c>
      <c r="H11">
        <f t="shared" ca="1" si="8"/>
        <v>0</v>
      </c>
      <c r="I11">
        <f t="shared" ca="1" si="8"/>
        <v>4</v>
      </c>
      <c r="J11">
        <f t="shared" ca="1" si="8"/>
        <v>3</v>
      </c>
      <c r="K11">
        <f t="shared" ca="1" si="8"/>
        <v>0</v>
      </c>
      <c r="L11">
        <f t="shared" ca="1" si="8"/>
        <v>6</v>
      </c>
      <c r="M11">
        <f t="shared" ca="1" si="8"/>
        <v>7</v>
      </c>
      <c r="N11">
        <f t="shared" ca="1" si="8"/>
        <v>8</v>
      </c>
      <c r="O11">
        <f t="shared" ca="1" si="8"/>
        <v>4</v>
      </c>
      <c r="P11">
        <f t="shared" ca="1" si="8"/>
        <v>9</v>
      </c>
      <c r="Q11">
        <f t="shared" ca="1" si="8"/>
        <v>2</v>
      </c>
      <c r="R11">
        <f t="shared" ca="1" si="8"/>
        <v>4</v>
      </c>
      <c r="S11">
        <f t="shared" ca="1" si="8"/>
        <v>11</v>
      </c>
      <c r="T11">
        <f t="shared" ca="1" si="8"/>
        <v>12</v>
      </c>
      <c r="U11">
        <f t="shared" ca="1" si="8"/>
        <v>10</v>
      </c>
      <c r="V11">
        <f t="shared" ca="1" si="8"/>
        <v>1</v>
      </c>
      <c r="W11">
        <f t="shared" ca="1" si="8"/>
        <v>11</v>
      </c>
      <c r="X11">
        <f t="shared" ca="1" si="8"/>
        <v>11</v>
      </c>
      <c r="Y11">
        <f t="shared" ca="1" si="8"/>
        <v>11</v>
      </c>
      <c r="Z11">
        <f t="shared" ca="1" si="8"/>
        <v>16</v>
      </c>
      <c r="AA11">
        <f t="shared" ca="1" si="8"/>
        <v>15</v>
      </c>
      <c r="AB11">
        <f t="shared" ca="1" si="8"/>
        <v>13</v>
      </c>
      <c r="AC11">
        <f t="shared" ca="1" si="8"/>
        <v>15</v>
      </c>
      <c r="AD11">
        <f t="shared" ca="1" si="8"/>
        <v>15</v>
      </c>
      <c r="AE11">
        <f t="shared" ca="1" si="8"/>
        <v>2</v>
      </c>
      <c r="AF11">
        <f t="shared" ca="1" si="8"/>
        <v>14</v>
      </c>
      <c r="AG11">
        <f t="shared" ca="1" si="8"/>
        <v>20</v>
      </c>
      <c r="AH11">
        <f t="shared" ca="1" si="8"/>
        <v>17</v>
      </c>
      <c r="AI11">
        <f t="shared" ca="1" si="8"/>
        <v>2</v>
      </c>
      <c r="AJ11">
        <f t="shared" ca="1" si="8"/>
        <v>12</v>
      </c>
      <c r="AK11">
        <f t="shared" ca="1" si="8"/>
        <v>5</v>
      </c>
      <c r="AL11">
        <f t="shared" ca="1" si="8"/>
        <v>8</v>
      </c>
      <c r="AM11">
        <f t="shared" ca="1" si="8"/>
        <v>24</v>
      </c>
      <c r="AN11">
        <f t="shared" ca="1" si="8"/>
        <v>20</v>
      </c>
      <c r="AO11">
        <f t="shared" ca="1" si="8"/>
        <v>26</v>
      </c>
      <c r="AP11">
        <f t="shared" ca="1" si="8"/>
        <v>26</v>
      </c>
      <c r="AQ11">
        <f t="shared" ca="1" si="8"/>
        <v>1</v>
      </c>
      <c r="AR11">
        <f t="shared" ca="1" si="8"/>
        <v>1</v>
      </c>
      <c r="AS11">
        <f t="shared" ca="1" si="8"/>
        <v>28</v>
      </c>
      <c r="AT11">
        <f t="shared" ca="1" si="8"/>
        <v>29</v>
      </c>
      <c r="AU11">
        <f t="shared" ca="1" si="8"/>
        <v>7</v>
      </c>
      <c r="AV11">
        <f t="shared" ca="1" si="8"/>
        <v>24</v>
      </c>
      <c r="AW11">
        <f t="shared" ca="1" si="8"/>
        <v>10</v>
      </c>
      <c r="AX11">
        <f t="shared" ca="1" si="8"/>
        <v>32</v>
      </c>
      <c r="AY11">
        <f t="shared" ca="1" si="8"/>
        <v>4</v>
      </c>
      <c r="AZ11">
        <f t="shared" ca="1" si="8"/>
        <v>14</v>
      </c>
      <c r="BA11">
        <f t="shared" ca="1" si="8"/>
        <v>18</v>
      </c>
      <c r="BB11">
        <f t="shared" ca="1" si="8"/>
        <v>34</v>
      </c>
      <c r="BC11">
        <f t="shared" ca="1" si="8"/>
        <v>35</v>
      </c>
      <c r="BD11">
        <f t="shared" ca="1" si="8"/>
        <v>29</v>
      </c>
      <c r="BE11">
        <f t="shared" ca="1" si="8"/>
        <v>27</v>
      </c>
      <c r="BF11">
        <f t="shared" ca="1" si="8"/>
        <v>23</v>
      </c>
      <c r="BG11">
        <f t="shared" ca="1" si="8"/>
        <v>19</v>
      </c>
      <c r="BH11">
        <f t="shared" ca="1" si="8"/>
        <v>18</v>
      </c>
      <c r="BI11">
        <f t="shared" ca="1" si="8"/>
        <v>39</v>
      </c>
      <c r="BJ11">
        <f t="shared" ca="1" si="8"/>
        <v>8</v>
      </c>
      <c r="BK11">
        <f t="shared" ca="1" si="8"/>
        <v>27</v>
      </c>
      <c r="BL11">
        <f t="shared" ca="1" si="8"/>
        <v>20</v>
      </c>
      <c r="BM11">
        <f t="shared" ca="1" si="8"/>
        <v>36</v>
      </c>
      <c r="BN11">
        <f t="shared" ca="1" si="8"/>
        <v>32</v>
      </c>
      <c r="BO11">
        <f t="shared" ca="1" si="8"/>
        <v>26</v>
      </c>
      <c r="BP11">
        <f t="shared" ca="1" si="8"/>
        <v>31</v>
      </c>
      <c r="BQ11">
        <f t="shared" ref="BQ11:CH11" ca="1" si="9">MIN(RANDBETWEEN(0,BQ8),ROUNDUP(BQ8*2/$C$7,0))</f>
        <v>44</v>
      </c>
      <c r="BR11">
        <f t="shared" ca="1" si="9"/>
        <v>6</v>
      </c>
      <c r="BS11">
        <f t="shared" ca="1" si="9"/>
        <v>46</v>
      </c>
      <c r="BT11">
        <f t="shared" ca="1" si="9"/>
        <v>46</v>
      </c>
      <c r="BU11">
        <f t="shared" ca="1" si="9"/>
        <v>47</v>
      </c>
      <c r="BV11">
        <f t="shared" ca="1" si="9"/>
        <v>36</v>
      </c>
      <c r="BW11">
        <f t="shared" ca="1" si="9"/>
        <v>48</v>
      </c>
      <c r="BX11">
        <f t="shared" ca="1" si="9"/>
        <v>43</v>
      </c>
      <c r="BY11">
        <f t="shared" ca="1" si="9"/>
        <v>13</v>
      </c>
      <c r="BZ11">
        <f t="shared" ca="1" si="9"/>
        <v>18</v>
      </c>
      <c r="CA11">
        <f t="shared" ca="1" si="9"/>
        <v>19</v>
      </c>
      <c r="CB11">
        <f t="shared" ca="1" si="9"/>
        <v>33</v>
      </c>
      <c r="CC11">
        <f t="shared" ca="1" si="9"/>
        <v>52</v>
      </c>
      <c r="CD11">
        <f t="shared" ca="1" si="9"/>
        <v>53</v>
      </c>
      <c r="CE11">
        <f t="shared" ca="1" si="9"/>
        <v>54</v>
      </c>
      <c r="CF11">
        <f t="shared" ca="1" si="9"/>
        <v>47</v>
      </c>
      <c r="CG11">
        <f t="shared" ca="1" si="9"/>
        <v>29</v>
      </c>
      <c r="CH11">
        <f t="shared" ca="1" si="9"/>
        <v>56</v>
      </c>
    </row>
    <row r="12" spans="1:86" x14ac:dyDescent="0.25">
      <c r="A12" s="3">
        <f ca="1">VLOOKUP(SMALL(B10:B12,3),B10:C12,2,0)</f>
        <v>2</v>
      </c>
      <c r="B12" s="4">
        <f ca="1">RANDBETWEEN(0,100000)</f>
        <v>57323</v>
      </c>
      <c r="C12" s="5">
        <v>3</v>
      </c>
      <c r="D12">
        <f ca="1">IFERROR(MIN(RANDBETWEEN(0,D9-D11),ROUNDUP(D9*2/$C$7,0)),0)</f>
        <v>1</v>
      </c>
      <c r="E12">
        <f t="shared" ref="E12:BP12" ca="1" si="10">IFERROR(MIN(RANDBETWEEN(0,E9-E11),ROUNDUP(E9*2/$C$7,0)),0)</f>
        <v>0</v>
      </c>
      <c r="F12">
        <f t="shared" ca="1" si="10"/>
        <v>0</v>
      </c>
      <c r="G12">
        <f t="shared" ca="1" si="10"/>
        <v>0</v>
      </c>
      <c r="H12">
        <f t="shared" ca="1" si="10"/>
        <v>1</v>
      </c>
      <c r="I12">
        <f t="shared" ca="1" si="10"/>
        <v>0</v>
      </c>
      <c r="J12">
        <f t="shared" ca="1" si="10"/>
        <v>0</v>
      </c>
      <c r="K12">
        <f t="shared" ca="1" si="10"/>
        <v>0</v>
      </c>
      <c r="L12">
        <f t="shared" ca="1" si="10"/>
        <v>0</v>
      </c>
      <c r="M12">
        <f t="shared" ca="1" si="10"/>
        <v>0</v>
      </c>
      <c r="N12">
        <f t="shared" ca="1" si="10"/>
        <v>0</v>
      </c>
      <c r="O12">
        <f t="shared" ca="1" si="10"/>
        <v>2</v>
      </c>
      <c r="P12">
        <f t="shared" ca="1" si="10"/>
        <v>0</v>
      </c>
      <c r="Q12">
        <f t="shared" ca="1" si="10"/>
        <v>2</v>
      </c>
      <c r="R12">
        <f t="shared" ca="1" si="10"/>
        <v>2</v>
      </c>
      <c r="S12">
        <f t="shared" ca="1" si="10"/>
        <v>0</v>
      </c>
      <c r="T12">
        <f t="shared" ca="1" si="10"/>
        <v>0</v>
      </c>
      <c r="U12">
        <f t="shared" ca="1" si="10"/>
        <v>0</v>
      </c>
      <c r="V12">
        <f t="shared" ca="1" si="10"/>
        <v>0</v>
      </c>
      <c r="W12">
        <f t="shared" ca="1" si="10"/>
        <v>0</v>
      </c>
      <c r="X12">
        <f t="shared" ca="1" si="10"/>
        <v>0</v>
      </c>
      <c r="Y12">
        <f t="shared" ca="1" si="10"/>
        <v>0</v>
      </c>
      <c r="Z12">
        <f t="shared" ca="1" si="10"/>
        <v>0</v>
      </c>
      <c r="AA12">
        <f t="shared" ca="1" si="10"/>
        <v>0</v>
      </c>
      <c r="AB12">
        <f t="shared" ca="1" si="10"/>
        <v>0</v>
      </c>
      <c r="AC12">
        <f t="shared" ca="1" si="10"/>
        <v>0</v>
      </c>
      <c r="AD12">
        <f t="shared" ca="1" si="10"/>
        <v>0</v>
      </c>
      <c r="AE12">
        <f t="shared" ca="1" si="10"/>
        <v>3</v>
      </c>
      <c r="AF12">
        <f t="shared" ca="1" si="10"/>
        <v>0</v>
      </c>
      <c r="AG12">
        <f t="shared" ca="1" si="10"/>
        <v>0</v>
      </c>
      <c r="AH12">
        <f t="shared" ca="1" si="10"/>
        <v>0</v>
      </c>
      <c r="AI12">
        <f t="shared" ca="1" si="10"/>
        <v>9</v>
      </c>
      <c r="AJ12">
        <f t="shared" ca="1" si="10"/>
        <v>3</v>
      </c>
      <c r="AK12">
        <f t="shared" ca="1" si="10"/>
        <v>1</v>
      </c>
      <c r="AL12">
        <f t="shared" ca="1" si="10"/>
        <v>9</v>
      </c>
      <c r="AM12">
        <f t="shared" ca="1" si="10"/>
        <v>0</v>
      </c>
      <c r="AN12">
        <f t="shared" ca="1" si="10"/>
        <v>0</v>
      </c>
      <c r="AO12">
        <f t="shared" ca="1" si="10"/>
        <v>0</v>
      </c>
      <c r="AP12">
        <f t="shared" ca="1" si="10"/>
        <v>0</v>
      </c>
      <c r="AQ12">
        <f t="shared" ca="1" si="10"/>
        <v>14</v>
      </c>
      <c r="AR12">
        <f t="shared" ca="1" si="10"/>
        <v>10</v>
      </c>
      <c r="AS12">
        <f t="shared" ca="1" si="10"/>
        <v>0</v>
      </c>
      <c r="AT12">
        <f t="shared" ca="1" si="10"/>
        <v>0</v>
      </c>
      <c r="AU12">
        <f t="shared" ca="1" si="10"/>
        <v>11</v>
      </c>
      <c r="AV12">
        <f t="shared" ca="1" si="10"/>
        <v>0</v>
      </c>
      <c r="AW12">
        <f t="shared" ca="1" si="10"/>
        <v>13</v>
      </c>
      <c r="AX12">
        <f t="shared" ca="1" si="10"/>
        <v>0</v>
      </c>
      <c r="AY12">
        <f t="shared" ca="1" si="10"/>
        <v>3</v>
      </c>
      <c r="AZ12">
        <f t="shared" ca="1" si="10"/>
        <v>8</v>
      </c>
      <c r="BA12">
        <f t="shared" ca="1" si="10"/>
        <v>4</v>
      </c>
      <c r="BB12">
        <f t="shared" ca="1" si="10"/>
        <v>0</v>
      </c>
      <c r="BC12">
        <f t="shared" ca="1" si="10"/>
        <v>0</v>
      </c>
      <c r="BD12">
        <f t="shared" ca="1" si="10"/>
        <v>0</v>
      </c>
      <c r="BE12">
        <f t="shared" ca="1" si="10"/>
        <v>0</v>
      </c>
      <c r="BF12">
        <f t="shared" ca="1" si="10"/>
        <v>4</v>
      </c>
      <c r="BG12">
        <f t="shared" ca="1" si="10"/>
        <v>2</v>
      </c>
      <c r="BH12">
        <f t="shared" ca="1" si="10"/>
        <v>6</v>
      </c>
      <c r="BI12">
        <f t="shared" ca="1" si="10"/>
        <v>0</v>
      </c>
      <c r="BJ12">
        <f t="shared" ca="1" si="10"/>
        <v>20</v>
      </c>
      <c r="BK12">
        <f t="shared" ca="1" si="10"/>
        <v>2</v>
      </c>
      <c r="BL12">
        <f t="shared" ca="1" si="10"/>
        <v>5</v>
      </c>
      <c r="BM12">
        <f t="shared" ca="1" si="10"/>
        <v>0</v>
      </c>
      <c r="BN12">
        <f t="shared" ca="1" si="10"/>
        <v>0</v>
      </c>
      <c r="BO12">
        <f t="shared" ca="1" si="10"/>
        <v>2</v>
      </c>
      <c r="BP12">
        <f t="shared" ca="1" si="10"/>
        <v>0</v>
      </c>
      <c r="BQ12">
        <f t="shared" ref="BQ12:CH12" ca="1" si="11">IFERROR(MIN(RANDBETWEEN(0,BQ9-BQ11),ROUNDUP(BQ9*2/$C$7,0)),0)</f>
        <v>0</v>
      </c>
      <c r="BR12">
        <f t="shared" ca="1" si="11"/>
        <v>13</v>
      </c>
      <c r="BS12">
        <f t="shared" ca="1" si="11"/>
        <v>0</v>
      </c>
      <c r="BT12">
        <f t="shared" ca="1" si="11"/>
        <v>0</v>
      </c>
      <c r="BU12">
        <f t="shared" ca="1" si="11"/>
        <v>0</v>
      </c>
      <c r="BV12">
        <f t="shared" ca="1" si="11"/>
        <v>0</v>
      </c>
      <c r="BW12">
        <f t="shared" ca="1" si="11"/>
        <v>0</v>
      </c>
      <c r="BX12">
        <f t="shared" ca="1" si="11"/>
        <v>0</v>
      </c>
      <c r="BY12">
        <f t="shared" ca="1" si="11"/>
        <v>3</v>
      </c>
      <c r="BZ12">
        <f t="shared" ca="1" si="11"/>
        <v>17</v>
      </c>
      <c r="CA12">
        <f t="shared" ca="1" si="11"/>
        <v>9</v>
      </c>
      <c r="CB12">
        <f t="shared" ca="1" si="11"/>
        <v>5</v>
      </c>
      <c r="CC12">
        <f t="shared" ca="1" si="11"/>
        <v>0</v>
      </c>
      <c r="CD12">
        <f t="shared" ca="1" si="11"/>
        <v>0</v>
      </c>
      <c r="CE12">
        <f t="shared" ca="1" si="11"/>
        <v>0</v>
      </c>
      <c r="CF12">
        <f t="shared" ca="1" si="11"/>
        <v>0</v>
      </c>
      <c r="CG12">
        <f t="shared" ca="1" si="11"/>
        <v>1</v>
      </c>
      <c r="CH12">
        <f t="shared" ca="1" si="11"/>
        <v>0</v>
      </c>
    </row>
    <row r="14" spans="1:86" x14ac:dyDescent="0.25">
      <c r="C14" s="5">
        <v>4</v>
      </c>
      <c r="D14" s="197" t="s">
        <v>79</v>
      </c>
      <c r="E14" s="197"/>
      <c r="F14" s="197"/>
      <c r="G14" s="197"/>
      <c r="H14" s="197"/>
      <c r="I14" s="197"/>
    </row>
    <row r="15" spans="1:86" x14ac:dyDescent="0.25">
      <c r="D15" s="3">
        <v>1</v>
      </c>
      <c r="E15" s="3">
        <v>2</v>
      </c>
      <c r="F15" s="3">
        <v>3</v>
      </c>
      <c r="G15" s="3">
        <v>4</v>
      </c>
      <c r="H15" s="3">
        <v>5</v>
      </c>
      <c r="I15" s="3">
        <v>6</v>
      </c>
      <c r="J15" s="3">
        <v>7</v>
      </c>
      <c r="K15" s="3">
        <v>8</v>
      </c>
      <c r="L15" s="3">
        <v>9</v>
      </c>
      <c r="M15" s="3">
        <v>10</v>
      </c>
      <c r="N15" s="3">
        <v>11</v>
      </c>
      <c r="O15" s="3">
        <v>12</v>
      </c>
      <c r="P15" s="3">
        <v>13</v>
      </c>
      <c r="Q15" s="3">
        <v>14</v>
      </c>
      <c r="R15" s="3">
        <v>15</v>
      </c>
      <c r="S15" s="3">
        <v>16</v>
      </c>
      <c r="T15" s="3">
        <v>17</v>
      </c>
      <c r="U15" s="3">
        <v>18</v>
      </c>
      <c r="V15" s="3">
        <v>19</v>
      </c>
      <c r="W15" s="3">
        <v>20</v>
      </c>
      <c r="X15" s="3">
        <v>21</v>
      </c>
      <c r="Y15" s="3">
        <v>22</v>
      </c>
      <c r="Z15" s="3">
        <v>23</v>
      </c>
      <c r="AA15" s="3">
        <v>24</v>
      </c>
      <c r="AB15" s="3">
        <v>25</v>
      </c>
      <c r="AC15" s="3">
        <v>26</v>
      </c>
      <c r="AD15" s="3">
        <v>27</v>
      </c>
      <c r="AE15" s="3">
        <v>28</v>
      </c>
      <c r="AF15" s="3">
        <v>29</v>
      </c>
      <c r="AG15" s="3">
        <v>30</v>
      </c>
      <c r="AH15" s="3">
        <v>31</v>
      </c>
      <c r="AI15" s="3">
        <v>32</v>
      </c>
      <c r="AJ15" s="3">
        <v>33</v>
      </c>
      <c r="AK15" s="3">
        <v>34</v>
      </c>
      <c r="AL15" s="3">
        <v>35</v>
      </c>
      <c r="AM15" s="3">
        <v>36</v>
      </c>
      <c r="AN15" s="3">
        <v>37</v>
      </c>
      <c r="AO15" s="3">
        <v>38</v>
      </c>
      <c r="AP15" s="3">
        <v>39</v>
      </c>
      <c r="AQ15" s="3">
        <v>40</v>
      </c>
      <c r="AR15" s="3">
        <v>41</v>
      </c>
      <c r="AS15" s="3">
        <v>42</v>
      </c>
      <c r="AT15" s="3">
        <v>43</v>
      </c>
      <c r="AU15" s="3">
        <v>44</v>
      </c>
      <c r="AV15" s="3">
        <v>45</v>
      </c>
      <c r="AW15" s="3">
        <v>46</v>
      </c>
      <c r="AX15" s="3">
        <v>47</v>
      </c>
      <c r="AY15" s="3">
        <v>48</v>
      </c>
      <c r="AZ15" s="3">
        <v>49</v>
      </c>
      <c r="BA15" s="3">
        <v>50</v>
      </c>
      <c r="BB15" s="3">
        <v>51</v>
      </c>
      <c r="BC15" s="3">
        <v>52</v>
      </c>
      <c r="BD15" s="3">
        <v>53</v>
      </c>
      <c r="BE15" s="3">
        <v>54</v>
      </c>
      <c r="BF15" s="3">
        <v>55</v>
      </c>
      <c r="BG15" s="3">
        <v>56</v>
      </c>
      <c r="BH15" s="3">
        <v>57</v>
      </c>
      <c r="BI15" s="3">
        <v>58</v>
      </c>
      <c r="BJ15" s="3">
        <v>59</v>
      </c>
      <c r="BK15" s="3">
        <v>60</v>
      </c>
      <c r="BL15" s="3">
        <v>61</v>
      </c>
      <c r="BM15" s="3">
        <v>62</v>
      </c>
      <c r="BN15" s="3">
        <v>63</v>
      </c>
      <c r="BO15" s="3">
        <v>64</v>
      </c>
      <c r="BP15" s="3">
        <v>65</v>
      </c>
      <c r="BQ15" s="3">
        <v>66</v>
      </c>
      <c r="BR15" s="3">
        <v>67</v>
      </c>
      <c r="BS15" s="3">
        <v>68</v>
      </c>
      <c r="BT15" s="3">
        <v>69</v>
      </c>
      <c r="BU15" s="3">
        <v>70</v>
      </c>
      <c r="BV15" s="3">
        <v>71</v>
      </c>
      <c r="BW15" s="3">
        <v>72</v>
      </c>
      <c r="BX15" s="3">
        <v>73</v>
      </c>
      <c r="BY15" s="3">
        <v>74</v>
      </c>
      <c r="BZ15" s="3">
        <v>75</v>
      </c>
      <c r="CA15" s="3">
        <v>76</v>
      </c>
      <c r="CB15" s="3">
        <v>77</v>
      </c>
      <c r="CC15" s="3">
        <v>78</v>
      </c>
      <c r="CD15" s="3">
        <v>79</v>
      </c>
      <c r="CE15" s="3">
        <v>80</v>
      </c>
      <c r="CF15" s="3">
        <v>81</v>
      </c>
      <c r="CG15" s="3">
        <v>82</v>
      </c>
      <c r="CH15" s="3">
        <v>83</v>
      </c>
    </row>
    <row r="16" spans="1:86" x14ac:dyDescent="0.25">
      <c r="C16" s="4"/>
      <c r="D16" s="4">
        <v>1</v>
      </c>
      <c r="E16" s="4">
        <v>2</v>
      </c>
      <c r="F16" s="4">
        <f t="shared" ref="F16:BQ16" si="12">ROUNDDOWN(F15*1/2,0)</f>
        <v>1</v>
      </c>
      <c r="G16" s="4">
        <f t="shared" si="12"/>
        <v>2</v>
      </c>
      <c r="H16" s="4">
        <f t="shared" si="12"/>
        <v>2</v>
      </c>
      <c r="I16" s="4">
        <f t="shared" si="12"/>
        <v>3</v>
      </c>
      <c r="J16" s="4">
        <f t="shared" si="12"/>
        <v>3</v>
      </c>
      <c r="K16" s="4">
        <f t="shared" si="12"/>
        <v>4</v>
      </c>
      <c r="L16" s="4">
        <f t="shared" si="12"/>
        <v>4</v>
      </c>
      <c r="M16" s="4">
        <f t="shared" si="12"/>
        <v>5</v>
      </c>
      <c r="N16" s="4">
        <f t="shared" si="12"/>
        <v>5</v>
      </c>
      <c r="O16" s="4">
        <f t="shared" si="12"/>
        <v>6</v>
      </c>
      <c r="P16" s="4">
        <f t="shared" si="12"/>
        <v>6</v>
      </c>
      <c r="Q16" s="4">
        <f t="shared" si="12"/>
        <v>7</v>
      </c>
      <c r="R16" s="4">
        <f t="shared" si="12"/>
        <v>7</v>
      </c>
      <c r="S16" s="4">
        <f t="shared" si="12"/>
        <v>8</v>
      </c>
      <c r="T16" s="4">
        <f t="shared" si="12"/>
        <v>8</v>
      </c>
      <c r="U16" s="4">
        <f t="shared" si="12"/>
        <v>9</v>
      </c>
      <c r="V16" s="4">
        <f t="shared" si="12"/>
        <v>9</v>
      </c>
      <c r="W16" s="4">
        <f t="shared" si="12"/>
        <v>10</v>
      </c>
      <c r="X16" s="4">
        <f t="shared" si="12"/>
        <v>10</v>
      </c>
      <c r="Y16" s="4">
        <f t="shared" si="12"/>
        <v>11</v>
      </c>
      <c r="Z16" s="4">
        <f t="shared" si="12"/>
        <v>11</v>
      </c>
      <c r="AA16" s="4">
        <f t="shared" si="12"/>
        <v>12</v>
      </c>
      <c r="AB16" s="4">
        <f t="shared" si="12"/>
        <v>12</v>
      </c>
      <c r="AC16" s="4">
        <f t="shared" si="12"/>
        <v>13</v>
      </c>
      <c r="AD16" s="4">
        <f t="shared" si="12"/>
        <v>13</v>
      </c>
      <c r="AE16" s="4">
        <f t="shared" si="12"/>
        <v>14</v>
      </c>
      <c r="AF16" s="4">
        <f t="shared" si="12"/>
        <v>14</v>
      </c>
      <c r="AG16" s="4">
        <f t="shared" si="12"/>
        <v>15</v>
      </c>
      <c r="AH16" s="4">
        <f t="shared" si="12"/>
        <v>15</v>
      </c>
      <c r="AI16" s="4">
        <f t="shared" si="12"/>
        <v>16</v>
      </c>
      <c r="AJ16" s="4">
        <f t="shared" si="12"/>
        <v>16</v>
      </c>
      <c r="AK16" s="4">
        <f t="shared" si="12"/>
        <v>17</v>
      </c>
      <c r="AL16" s="4">
        <f t="shared" si="12"/>
        <v>17</v>
      </c>
      <c r="AM16" s="4">
        <f t="shared" si="12"/>
        <v>18</v>
      </c>
      <c r="AN16" s="4">
        <f t="shared" si="12"/>
        <v>18</v>
      </c>
      <c r="AO16" s="4">
        <f t="shared" si="12"/>
        <v>19</v>
      </c>
      <c r="AP16" s="4">
        <f t="shared" si="12"/>
        <v>19</v>
      </c>
      <c r="AQ16" s="4">
        <f t="shared" si="12"/>
        <v>20</v>
      </c>
      <c r="AR16" s="4">
        <f t="shared" si="12"/>
        <v>20</v>
      </c>
      <c r="AS16" s="4">
        <f t="shared" si="12"/>
        <v>21</v>
      </c>
      <c r="AT16" s="4">
        <f t="shared" si="12"/>
        <v>21</v>
      </c>
      <c r="AU16" s="4">
        <f t="shared" si="12"/>
        <v>22</v>
      </c>
      <c r="AV16" s="4">
        <f t="shared" si="12"/>
        <v>22</v>
      </c>
      <c r="AW16" s="4">
        <f t="shared" si="12"/>
        <v>23</v>
      </c>
      <c r="AX16" s="4">
        <f t="shared" si="12"/>
        <v>23</v>
      </c>
      <c r="AY16" s="4">
        <f t="shared" si="12"/>
        <v>24</v>
      </c>
      <c r="AZ16" s="4">
        <f t="shared" si="12"/>
        <v>24</v>
      </c>
      <c r="BA16" s="4">
        <f t="shared" si="12"/>
        <v>25</v>
      </c>
      <c r="BB16" s="4">
        <f t="shared" si="12"/>
        <v>25</v>
      </c>
      <c r="BC16" s="4">
        <f t="shared" si="12"/>
        <v>26</v>
      </c>
      <c r="BD16" s="4">
        <f t="shared" si="12"/>
        <v>26</v>
      </c>
      <c r="BE16" s="4">
        <f t="shared" si="12"/>
        <v>27</v>
      </c>
      <c r="BF16" s="4">
        <f t="shared" si="12"/>
        <v>27</v>
      </c>
      <c r="BG16" s="4">
        <f t="shared" si="12"/>
        <v>28</v>
      </c>
      <c r="BH16" s="4">
        <f t="shared" si="12"/>
        <v>28</v>
      </c>
      <c r="BI16" s="4">
        <f t="shared" si="12"/>
        <v>29</v>
      </c>
      <c r="BJ16" s="4">
        <f t="shared" si="12"/>
        <v>29</v>
      </c>
      <c r="BK16" s="4">
        <f t="shared" si="12"/>
        <v>30</v>
      </c>
      <c r="BL16" s="4">
        <f t="shared" si="12"/>
        <v>30</v>
      </c>
      <c r="BM16" s="4">
        <f t="shared" si="12"/>
        <v>31</v>
      </c>
      <c r="BN16" s="4">
        <f t="shared" si="12"/>
        <v>31</v>
      </c>
      <c r="BO16" s="4">
        <f t="shared" si="12"/>
        <v>32</v>
      </c>
      <c r="BP16" s="4">
        <f t="shared" si="12"/>
        <v>32</v>
      </c>
      <c r="BQ16" s="4">
        <f t="shared" si="12"/>
        <v>33</v>
      </c>
      <c r="BR16" s="4">
        <f t="shared" ref="BR16:CH16" si="13">ROUNDDOWN(BR15*1/2,0)</f>
        <v>33</v>
      </c>
      <c r="BS16" s="4">
        <f t="shared" si="13"/>
        <v>34</v>
      </c>
      <c r="BT16" s="4">
        <f t="shared" si="13"/>
        <v>34</v>
      </c>
      <c r="BU16" s="4">
        <f t="shared" si="13"/>
        <v>35</v>
      </c>
      <c r="BV16" s="4">
        <f t="shared" si="13"/>
        <v>35</v>
      </c>
      <c r="BW16" s="4">
        <f t="shared" si="13"/>
        <v>36</v>
      </c>
      <c r="BX16" s="4">
        <f t="shared" si="13"/>
        <v>36</v>
      </c>
      <c r="BY16" s="4">
        <f t="shared" si="13"/>
        <v>37</v>
      </c>
      <c r="BZ16" s="4">
        <f t="shared" si="13"/>
        <v>37</v>
      </c>
      <c r="CA16" s="4">
        <f t="shared" si="13"/>
        <v>38</v>
      </c>
      <c r="CB16" s="4">
        <f t="shared" si="13"/>
        <v>38</v>
      </c>
      <c r="CC16" s="4">
        <f t="shared" si="13"/>
        <v>39</v>
      </c>
      <c r="CD16" s="4">
        <f t="shared" si="13"/>
        <v>39</v>
      </c>
      <c r="CE16" s="4">
        <f t="shared" si="13"/>
        <v>40</v>
      </c>
      <c r="CF16" s="4">
        <f t="shared" si="13"/>
        <v>40</v>
      </c>
      <c r="CG16" s="4">
        <f t="shared" si="13"/>
        <v>41</v>
      </c>
      <c r="CH16" s="4">
        <f t="shared" si="13"/>
        <v>41</v>
      </c>
    </row>
    <row r="17" spans="1:86" x14ac:dyDescent="0.25">
      <c r="A17" s="3">
        <f ca="1">VLOOKUP(SMALL(B17:B20,1),B17:C20,2,0)</f>
        <v>1</v>
      </c>
      <c r="B17" s="4">
        <f ca="1">RANDBETWEEN(0,100000)</f>
        <v>7624</v>
      </c>
      <c r="C17" s="5">
        <v>1</v>
      </c>
      <c r="D17">
        <f ca="1">D15-SUM(D18:D20)</f>
        <v>1</v>
      </c>
      <c r="E17">
        <f t="shared" ref="E17" ca="1" si="14">E15-SUM(E18:E20)</f>
        <v>0</v>
      </c>
      <c r="F17">
        <f t="shared" ref="F17:BQ17" ca="1" si="15">F15-SUM(F18:F20)</f>
        <v>2</v>
      </c>
      <c r="G17">
        <f t="shared" ca="1" si="15"/>
        <v>1</v>
      </c>
      <c r="H17">
        <f t="shared" ca="1" si="15"/>
        <v>2</v>
      </c>
      <c r="I17">
        <f t="shared" ca="1" si="15"/>
        <v>0</v>
      </c>
      <c r="J17">
        <f t="shared" ca="1" si="15"/>
        <v>3</v>
      </c>
      <c r="K17">
        <f t="shared" ca="1" si="15"/>
        <v>3</v>
      </c>
      <c r="L17">
        <f t="shared" ca="1" si="15"/>
        <v>0</v>
      </c>
      <c r="M17">
        <f t="shared" ca="1" si="15"/>
        <v>1</v>
      </c>
      <c r="N17">
        <f t="shared" ca="1" si="15"/>
        <v>3</v>
      </c>
      <c r="O17">
        <f t="shared" ca="1" si="15"/>
        <v>2</v>
      </c>
      <c r="P17">
        <f t="shared" ca="1" si="15"/>
        <v>0</v>
      </c>
      <c r="Q17">
        <f t="shared" ca="1" si="15"/>
        <v>4</v>
      </c>
      <c r="R17">
        <f t="shared" ca="1" si="15"/>
        <v>3</v>
      </c>
      <c r="S17">
        <f t="shared" ca="1" si="15"/>
        <v>3</v>
      </c>
      <c r="T17">
        <f t="shared" ca="1" si="15"/>
        <v>9</v>
      </c>
      <c r="U17">
        <f t="shared" ca="1" si="15"/>
        <v>3</v>
      </c>
      <c r="V17">
        <f t="shared" ca="1" si="15"/>
        <v>0</v>
      </c>
      <c r="W17">
        <f t="shared" ca="1" si="15"/>
        <v>2</v>
      </c>
      <c r="X17">
        <f t="shared" ca="1" si="15"/>
        <v>5</v>
      </c>
      <c r="Y17">
        <f t="shared" ca="1" si="15"/>
        <v>2</v>
      </c>
      <c r="Z17">
        <f t="shared" ca="1" si="15"/>
        <v>2</v>
      </c>
      <c r="AA17">
        <f t="shared" ca="1" si="15"/>
        <v>3</v>
      </c>
      <c r="AB17">
        <f t="shared" ca="1" si="15"/>
        <v>9</v>
      </c>
      <c r="AC17">
        <f t="shared" ca="1" si="15"/>
        <v>5</v>
      </c>
      <c r="AD17">
        <f t="shared" ca="1" si="15"/>
        <v>1</v>
      </c>
      <c r="AE17">
        <f t="shared" ca="1" si="15"/>
        <v>14</v>
      </c>
      <c r="AF17">
        <f t="shared" ca="1" si="15"/>
        <v>0</v>
      </c>
      <c r="AG17">
        <f t="shared" ca="1" si="15"/>
        <v>9</v>
      </c>
      <c r="AH17">
        <f t="shared" ca="1" si="15"/>
        <v>0</v>
      </c>
      <c r="AI17">
        <f t="shared" ca="1" si="15"/>
        <v>8</v>
      </c>
      <c r="AJ17">
        <f t="shared" ca="1" si="15"/>
        <v>10</v>
      </c>
      <c r="AK17">
        <f t="shared" ca="1" si="15"/>
        <v>7</v>
      </c>
      <c r="AL17">
        <f t="shared" ca="1" si="15"/>
        <v>0</v>
      </c>
      <c r="AM17">
        <f t="shared" ca="1" si="15"/>
        <v>1</v>
      </c>
      <c r="AN17">
        <f t="shared" ca="1" si="15"/>
        <v>9</v>
      </c>
      <c r="AO17">
        <f t="shared" ca="1" si="15"/>
        <v>6</v>
      </c>
      <c r="AP17">
        <f t="shared" ca="1" si="15"/>
        <v>15</v>
      </c>
      <c r="AQ17">
        <f t="shared" ca="1" si="15"/>
        <v>2</v>
      </c>
      <c r="AR17">
        <f t="shared" ca="1" si="15"/>
        <v>2</v>
      </c>
      <c r="AS17">
        <f t="shared" ca="1" si="15"/>
        <v>15</v>
      </c>
      <c r="AT17">
        <f t="shared" ca="1" si="15"/>
        <v>6</v>
      </c>
      <c r="AU17">
        <f t="shared" ca="1" si="15"/>
        <v>18</v>
      </c>
      <c r="AV17">
        <f t="shared" ca="1" si="15"/>
        <v>13</v>
      </c>
      <c r="AW17">
        <f t="shared" ca="1" si="15"/>
        <v>10</v>
      </c>
      <c r="AX17">
        <f t="shared" ca="1" si="15"/>
        <v>4</v>
      </c>
      <c r="AY17">
        <f t="shared" ca="1" si="15"/>
        <v>19</v>
      </c>
      <c r="AZ17">
        <f t="shared" ca="1" si="15"/>
        <v>9</v>
      </c>
      <c r="BA17">
        <f t="shared" ca="1" si="15"/>
        <v>18</v>
      </c>
      <c r="BB17">
        <f t="shared" ca="1" si="15"/>
        <v>1</v>
      </c>
      <c r="BC17">
        <f t="shared" ca="1" si="15"/>
        <v>23</v>
      </c>
      <c r="BD17">
        <f t="shared" ca="1" si="15"/>
        <v>12</v>
      </c>
      <c r="BE17">
        <f t="shared" ca="1" si="15"/>
        <v>2</v>
      </c>
      <c r="BF17">
        <f t="shared" ca="1" si="15"/>
        <v>4</v>
      </c>
      <c r="BG17">
        <f t="shared" ca="1" si="15"/>
        <v>4</v>
      </c>
      <c r="BH17">
        <f t="shared" ca="1" si="15"/>
        <v>5</v>
      </c>
      <c r="BI17">
        <f t="shared" ca="1" si="15"/>
        <v>2</v>
      </c>
      <c r="BJ17">
        <f t="shared" ca="1" si="15"/>
        <v>3</v>
      </c>
      <c r="BK17">
        <f t="shared" ca="1" si="15"/>
        <v>26</v>
      </c>
      <c r="BL17">
        <f t="shared" ca="1" si="15"/>
        <v>6</v>
      </c>
      <c r="BM17">
        <f t="shared" ca="1" si="15"/>
        <v>11</v>
      </c>
      <c r="BN17">
        <f t="shared" ca="1" si="15"/>
        <v>30</v>
      </c>
      <c r="BO17">
        <f t="shared" ca="1" si="15"/>
        <v>6</v>
      </c>
      <c r="BP17">
        <f t="shared" ca="1" si="15"/>
        <v>21</v>
      </c>
      <c r="BQ17">
        <f t="shared" ca="1" si="15"/>
        <v>6</v>
      </c>
      <c r="BR17">
        <f t="shared" ref="BR17:CH17" ca="1" si="16">BR15-SUM(BR18:BR20)</f>
        <v>23</v>
      </c>
      <c r="BS17">
        <f t="shared" ca="1" si="16"/>
        <v>6</v>
      </c>
      <c r="BT17">
        <f t="shared" ca="1" si="16"/>
        <v>25</v>
      </c>
      <c r="BU17">
        <f t="shared" ca="1" si="16"/>
        <v>12</v>
      </c>
      <c r="BV17">
        <f t="shared" ca="1" si="16"/>
        <v>2</v>
      </c>
      <c r="BW17">
        <f t="shared" ca="1" si="16"/>
        <v>37</v>
      </c>
      <c r="BX17">
        <f t="shared" ca="1" si="16"/>
        <v>15</v>
      </c>
      <c r="BY17">
        <f t="shared" ca="1" si="16"/>
        <v>17</v>
      </c>
      <c r="BZ17">
        <f t="shared" ca="1" si="16"/>
        <v>15</v>
      </c>
      <c r="CA17">
        <f t="shared" ca="1" si="16"/>
        <v>0</v>
      </c>
      <c r="CB17">
        <f t="shared" ca="1" si="16"/>
        <v>39</v>
      </c>
      <c r="CC17">
        <f t="shared" ca="1" si="16"/>
        <v>1</v>
      </c>
      <c r="CD17">
        <f t="shared" ca="1" si="16"/>
        <v>27</v>
      </c>
      <c r="CE17">
        <f t="shared" ca="1" si="16"/>
        <v>20</v>
      </c>
      <c r="CF17">
        <f t="shared" ca="1" si="16"/>
        <v>18</v>
      </c>
      <c r="CG17">
        <f t="shared" ca="1" si="16"/>
        <v>47</v>
      </c>
      <c r="CH17">
        <f t="shared" ca="1" si="16"/>
        <v>10</v>
      </c>
    </row>
    <row r="18" spans="1:86" x14ac:dyDescent="0.25">
      <c r="A18" s="3">
        <f ca="1">VLOOKUP(SMALL(B17:B20,2),B17:C20,2,0)</f>
        <v>3</v>
      </c>
      <c r="B18" s="4">
        <f t="shared" ref="B18:B20" ca="1" si="17">RANDBETWEEN(0,100000)</f>
        <v>88753</v>
      </c>
      <c r="C18" s="5">
        <v>2</v>
      </c>
      <c r="D18">
        <f t="shared" ref="D18:BO18" ca="1" si="18">MIN(RANDBETWEEN(0,D15),ROUNDUP(D15*2/$C$14,0))</f>
        <v>0</v>
      </c>
      <c r="E18">
        <f t="shared" ca="1" si="18"/>
        <v>1</v>
      </c>
      <c r="F18">
        <f t="shared" ca="1" si="18"/>
        <v>0</v>
      </c>
      <c r="G18">
        <f t="shared" ca="1" si="18"/>
        <v>2</v>
      </c>
      <c r="H18">
        <f t="shared" ca="1" si="18"/>
        <v>1</v>
      </c>
      <c r="I18">
        <f t="shared" ca="1" si="18"/>
        <v>1</v>
      </c>
      <c r="J18">
        <f t="shared" ca="1" si="18"/>
        <v>2</v>
      </c>
      <c r="K18">
        <f t="shared" ca="1" si="18"/>
        <v>4</v>
      </c>
      <c r="L18">
        <f t="shared" ca="1" si="18"/>
        <v>5</v>
      </c>
      <c r="M18">
        <f t="shared" ca="1" si="18"/>
        <v>2</v>
      </c>
      <c r="N18">
        <f t="shared" ca="1" si="18"/>
        <v>3</v>
      </c>
      <c r="O18">
        <f t="shared" ca="1" si="18"/>
        <v>6</v>
      </c>
      <c r="P18">
        <f t="shared" ca="1" si="18"/>
        <v>7</v>
      </c>
      <c r="Q18">
        <f t="shared" ca="1" si="18"/>
        <v>6</v>
      </c>
      <c r="R18">
        <f t="shared" ca="1" si="18"/>
        <v>4</v>
      </c>
      <c r="S18">
        <f t="shared" ca="1" si="18"/>
        <v>4</v>
      </c>
      <c r="T18">
        <f t="shared" ca="1" si="18"/>
        <v>0</v>
      </c>
      <c r="U18">
        <f t="shared" ca="1" si="18"/>
        <v>9</v>
      </c>
      <c r="V18">
        <f t="shared" ca="1" si="18"/>
        <v>6</v>
      </c>
      <c r="W18">
        <f t="shared" ca="1" si="18"/>
        <v>10</v>
      </c>
      <c r="X18">
        <f t="shared" ca="1" si="18"/>
        <v>10</v>
      </c>
      <c r="Y18">
        <f t="shared" ca="1" si="18"/>
        <v>10</v>
      </c>
      <c r="Z18">
        <f t="shared" ca="1" si="18"/>
        <v>5</v>
      </c>
      <c r="AA18">
        <f t="shared" ca="1" si="18"/>
        <v>12</v>
      </c>
      <c r="AB18">
        <f t="shared" ca="1" si="18"/>
        <v>2</v>
      </c>
      <c r="AC18">
        <f t="shared" ca="1" si="18"/>
        <v>13</v>
      </c>
      <c r="AD18">
        <f t="shared" ca="1" si="18"/>
        <v>14</v>
      </c>
      <c r="AE18">
        <f t="shared" ca="1" si="18"/>
        <v>7</v>
      </c>
      <c r="AF18">
        <f t="shared" ca="1" si="18"/>
        <v>15</v>
      </c>
      <c r="AG18">
        <f t="shared" ca="1" si="18"/>
        <v>15</v>
      </c>
      <c r="AH18">
        <f t="shared" ca="1" si="18"/>
        <v>16</v>
      </c>
      <c r="AI18">
        <f t="shared" ca="1" si="18"/>
        <v>6</v>
      </c>
      <c r="AJ18">
        <f t="shared" ca="1" si="18"/>
        <v>0</v>
      </c>
      <c r="AK18">
        <f t="shared" ca="1" si="18"/>
        <v>12</v>
      </c>
      <c r="AL18">
        <f t="shared" ca="1" si="18"/>
        <v>18</v>
      </c>
      <c r="AM18">
        <f t="shared" ca="1" si="18"/>
        <v>18</v>
      </c>
      <c r="AN18">
        <f t="shared" ca="1" si="18"/>
        <v>0</v>
      </c>
      <c r="AO18">
        <f t="shared" ca="1" si="18"/>
        <v>8</v>
      </c>
      <c r="AP18">
        <f t="shared" ca="1" si="18"/>
        <v>2</v>
      </c>
      <c r="AQ18">
        <f t="shared" ca="1" si="18"/>
        <v>14</v>
      </c>
      <c r="AR18">
        <f t="shared" ca="1" si="18"/>
        <v>16</v>
      </c>
      <c r="AS18">
        <f t="shared" ca="1" si="18"/>
        <v>21</v>
      </c>
      <c r="AT18">
        <f t="shared" ca="1" si="18"/>
        <v>22</v>
      </c>
      <c r="AU18">
        <f t="shared" ca="1" si="18"/>
        <v>0</v>
      </c>
      <c r="AV18">
        <f t="shared" ca="1" si="18"/>
        <v>23</v>
      </c>
      <c r="AW18">
        <f t="shared" ca="1" si="18"/>
        <v>12</v>
      </c>
      <c r="AX18">
        <f t="shared" ca="1" si="18"/>
        <v>24</v>
      </c>
      <c r="AY18">
        <f t="shared" ca="1" si="18"/>
        <v>24</v>
      </c>
      <c r="AZ18">
        <f t="shared" ca="1" si="18"/>
        <v>22</v>
      </c>
      <c r="BA18">
        <f t="shared" ca="1" si="18"/>
        <v>25</v>
      </c>
      <c r="BB18">
        <f t="shared" ca="1" si="18"/>
        <v>26</v>
      </c>
      <c r="BC18">
        <f t="shared" ca="1" si="18"/>
        <v>26</v>
      </c>
      <c r="BD18">
        <f t="shared" ca="1" si="18"/>
        <v>10</v>
      </c>
      <c r="BE18">
        <f t="shared" ca="1" si="18"/>
        <v>27</v>
      </c>
      <c r="BF18">
        <f t="shared" ca="1" si="18"/>
        <v>10</v>
      </c>
      <c r="BG18">
        <f t="shared" ca="1" si="18"/>
        <v>25</v>
      </c>
      <c r="BH18">
        <f t="shared" ca="1" si="18"/>
        <v>29</v>
      </c>
      <c r="BI18">
        <f t="shared" ca="1" si="18"/>
        <v>29</v>
      </c>
      <c r="BJ18">
        <f t="shared" ca="1" si="18"/>
        <v>12</v>
      </c>
      <c r="BK18">
        <f t="shared" ca="1" si="18"/>
        <v>24</v>
      </c>
      <c r="BL18">
        <f t="shared" ca="1" si="18"/>
        <v>31</v>
      </c>
      <c r="BM18">
        <f t="shared" ca="1" si="18"/>
        <v>3</v>
      </c>
      <c r="BN18">
        <f t="shared" ca="1" si="18"/>
        <v>15</v>
      </c>
      <c r="BO18">
        <f t="shared" ca="1" si="18"/>
        <v>7</v>
      </c>
      <c r="BP18">
        <f t="shared" ref="BP18:CH18" ca="1" si="19">MIN(RANDBETWEEN(0,BP15),ROUNDUP(BP15*2/$C$14,0))</f>
        <v>33</v>
      </c>
      <c r="BQ18">
        <f t="shared" ca="1" si="19"/>
        <v>33</v>
      </c>
      <c r="BR18">
        <f t="shared" ca="1" si="19"/>
        <v>34</v>
      </c>
      <c r="BS18">
        <f t="shared" ca="1" si="19"/>
        <v>34</v>
      </c>
      <c r="BT18">
        <f t="shared" ca="1" si="19"/>
        <v>3</v>
      </c>
      <c r="BU18">
        <f t="shared" ca="1" si="19"/>
        <v>23</v>
      </c>
      <c r="BV18">
        <f t="shared" ca="1" si="19"/>
        <v>30</v>
      </c>
      <c r="BW18">
        <f t="shared" ca="1" si="19"/>
        <v>1</v>
      </c>
      <c r="BX18">
        <f t="shared" ca="1" si="19"/>
        <v>2</v>
      </c>
      <c r="BY18">
        <f t="shared" ca="1" si="19"/>
        <v>14</v>
      </c>
      <c r="BZ18">
        <f t="shared" ca="1" si="19"/>
        <v>38</v>
      </c>
      <c r="CA18">
        <f t="shared" ca="1" si="19"/>
        <v>38</v>
      </c>
      <c r="CB18">
        <f t="shared" ca="1" si="19"/>
        <v>13</v>
      </c>
      <c r="CC18">
        <f t="shared" ca="1" si="19"/>
        <v>39</v>
      </c>
      <c r="CD18">
        <f t="shared" ca="1" si="19"/>
        <v>16</v>
      </c>
      <c r="CE18">
        <f t="shared" ca="1" si="19"/>
        <v>40</v>
      </c>
      <c r="CF18">
        <f t="shared" ca="1" si="19"/>
        <v>41</v>
      </c>
      <c r="CG18">
        <f t="shared" ca="1" si="19"/>
        <v>23</v>
      </c>
      <c r="CH18">
        <f t="shared" ca="1" si="19"/>
        <v>42</v>
      </c>
    </row>
    <row r="19" spans="1:86" x14ac:dyDescent="0.25">
      <c r="A19" s="3">
        <f ca="1">VLOOKUP(SMALL(B17:B20,3),B17:C20,2,0)</f>
        <v>4</v>
      </c>
      <c r="B19" s="4">
        <f t="shared" ca="1" si="17"/>
        <v>35725</v>
      </c>
      <c r="C19" s="5">
        <v>3</v>
      </c>
      <c r="D19">
        <f t="shared" ref="D19:AK19" ca="1" si="20">IFERROR(MIN(RANDBETWEEN(0,D15-D18),ROUNDUP(D15*2/$C$14,0)),0)</f>
        <v>0</v>
      </c>
      <c r="E19">
        <f t="shared" ca="1" si="20"/>
        <v>1</v>
      </c>
      <c r="F19">
        <f t="shared" ca="1" si="20"/>
        <v>1</v>
      </c>
      <c r="G19">
        <f t="shared" ca="1" si="20"/>
        <v>1</v>
      </c>
      <c r="H19">
        <f t="shared" ca="1" si="20"/>
        <v>2</v>
      </c>
      <c r="I19">
        <f t="shared" ca="1" si="20"/>
        <v>3</v>
      </c>
      <c r="J19">
        <f t="shared" ca="1" si="20"/>
        <v>0</v>
      </c>
      <c r="K19">
        <f t="shared" ca="1" si="20"/>
        <v>1</v>
      </c>
      <c r="L19">
        <f t="shared" ca="1" si="20"/>
        <v>4</v>
      </c>
      <c r="M19">
        <f t="shared" ca="1" si="20"/>
        <v>4</v>
      </c>
      <c r="N19">
        <f t="shared" ca="1" si="20"/>
        <v>2</v>
      </c>
      <c r="O19">
        <f t="shared" ca="1" si="20"/>
        <v>1</v>
      </c>
      <c r="P19">
        <f t="shared" ca="1" si="20"/>
        <v>4</v>
      </c>
      <c r="Q19">
        <f t="shared" ca="1" si="20"/>
        <v>0</v>
      </c>
      <c r="R19">
        <f t="shared" ca="1" si="20"/>
        <v>5</v>
      </c>
      <c r="S19">
        <f t="shared" ca="1" si="20"/>
        <v>8</v>
      </c>
      <c r="T19">
        <f t="shared" ca="1" si="20"/>
        <v>1</v>
      </c>
      <c r="U19">
        <f t="shared" ca="1" si="20"/>
        <v>3</v>
      </c>
      <c r="V19">
        <f t="shared" ca="1" si="20"/>
        <v>10</v>
      </c>
      <c r="W19">
        <f t="shared" ca="1" si="20"/>
        <v>8</v>
      </c>
      <c r="X19">
        <f t="shared" ca="1" si="20"/>
        <v>0</v>
      </c>
      <c r="Y19">
        <f t="shared" ca="1" si="20"/>
        <v>10</v>
      </c>
      <c r="Z19">
        <f t="shared" ca="1" si="20"/>
        <v>12</v>
      </c>
      <c r="AA19">
        <f t="shared" ca="1" si="20"/>
        <v>7</v>
      </c>
      <c r="AB19">
        <f t="shared" ca="1" si="20"/>
        <v>1</v>
      </c>
      <c r="AC19">
        <f t="shared" ca="1" si="20"/>
        <v>5</v>
      </c>
      <c r="AD19">
        <f t="shared" ca="1" si="20"/>
        <v>8</v>
      </c>
      <c r="AE19">
        <f t="shared" ca="1" si="20"/>
        <v>3</v>
      </c>
      <c r="AF19">
        <f t="shared" ca="1" si="20"/>
        <v>14</v>
      </c>
      <c r="AG19">
        <f t="shared" ca="1" si="20"/>
        <v>3</v>
      </c>
      <c r="AH19">
        <f t="shared" ca="1" si="20"/>
        <v>4</v>
      </c>
      <c r="AI19">
        <f t="shared" ca="1" si="20"/>
        <v>16</v>
      </c>
      <c r="AJ19">
        <f t="shared" ca="1" si="20"/>
        <v>6</v>
      </c>
      <c r="AK19">
        <f t="shared" ca="1" si="20"/>
        <v>9</v>
      </c>
      <c r="AL19">
        <f ca="1">IFERROR(MIN(RANDBETWEEN(0,AL15-AL18),ROUNDUP(AL15*2/$C$14,0)),0)</f>
        <v>17</v>
      </c>
      <c r="AM19">
        <f t="shared" ref="AM19:CH19" ca="1" si="21">IFERROR(MIN(RANDBETWEEN(0,AM15-AM18),ROUNDUP(AM15*2/$C$14,0)),0)</f>
        <v>16</v>
      </c>
      <c r="AN19">
        <f t="shared" ca="1" si="21"/>
        <v>19</v>
      </c>
      <c r="AO19">
        <f t="shared" ca="1" si="21"/>
        <v>12</v>
      </c>
      <c r="AP19">
        <f t="shared" ca="1" si="21"/>
        <v>20</v>
      </c>
      <c r="AQ19">
        <f t="shared" ca="1" si="21"/>
        <v>10</v>
      </c>
      <c r="AR19">
        <f t="shared" ca="1" si="21"/>
        <v>21</v>
      </c>
      <c r="AS19">
        <f t="shared" ca="1" si="21"/>
        <v>3</v>
      </c>
      <c r="AT19">
        <f t="shared" ca="1" si="21"/>
        <v>10</v>
      </c>
      <c r="AU19">
        <f t="shared" ca="1" si="21"/>
        <v>22</v>
      </c>
      <c r="AV19">
        <f t="shared" ca="1" si="21"/>
        <v>5</v>
      </c>
      <c r="AW19">
        <f t="shared" ca="1" si="21"/>
        <v>10</v>
      </c>
      <c r="AX19">
        <f t="shared" ca="1" si="21"/>
        <v>16</v>
      </c>
      <c r="AY19">
        <f t="shared" ca="1" si="21"/>
        <v>1</v>
      </c>
      <c r="AZ19">
        <f t="shared" ca="1" si="21"/>
        <v>17</v>
      </c>
      <c r="BA19">
        <f t="shared" ca="1" si="21"/>
        <v>2</v>
      </c>
      <c r="BB19">
        <f t="shared" ca="1" si="21"/>
        <v>6</v>
      </c>
      <c r="BC19">
        <f t="shared" ca="1" si="21"/>
        <v>1</v>
      </c>
      <c r="BD19">
        <f t="shared" ca="1" si="21"/>
        <v>4</v>
      </c>
      <c r="BE19">
        <f t="shared" ca="1" si="21"/>
        <v>24</v>
      </c>
      <c r="BF19">
        <f t="shared" ca="1" si="21"/>
        <v>25</v>
      </c>
      <c r="BG19">
        <f t="shared" ca="1" si="21"/>
        <v>13</v>
      </c>
      <c r="BH19">
        <f t="shared" ca="1" si="21"/>
        <v>19</v>
      </c>
      <c r="BI19">
        <f t="shared" ca="1" si="21"/>
        <v>2</v>
      </c>
      <c r="BJ19">
        <f t="shared" ca="1" si="21"/>
        <v>30</v>
      </c>
      <c r="BK19">
        <f t="shared" ca="1" si="21"/>
        <v>5</v>
      </c>
      <c r="BL19">
        <f t="shared" ca="1" si="21"/>
        <v>11</v>
      </c>
      <c r="BM19">
        <f t="shared" ca="1" si="21"/>
        <v>20</v>
      </c>
      <c r="BN19">
        <f t="shared" ca="1" si="21"/>
        <v>5</v>
      </c>
      <c r="BO19">
        <f t="shared" ca="1" si="21"/>
        <v>32</v>
      </c>
      <c r="BP19">
        <f t="shared" ca="1" si="21"/>
        <v>0</v>
      </c>
      <c r="BQ19">
        <f t="shared" ca="1" si="21"/>
        <v>9</v>
      </c>
      <c r="BR19">
        <f t="shared" ca="1" si="21"/>
        <v>1</v>
      </c>
      <c r="BS19">
        <f t="shared" ca="1" si="21"/>
        <v>18</v>
      </c>
      <c r="BT19">
        <f t="shared" ca="1" si="21"/>
        <v>9</v>
      </c>
      <c r="BU19">
        <f t="shared" ca="1" si="21"/>
        <v>35</v>
      </c>
      <c r="BV19">
        <f t="shared" ca="1" si="21"/>
        <v>13</v>
      </c>
      <c r="BW19">
        <f t="shared" ca="1" si="21"/>
        <v>5</v>
      </c>
      <c r="BX19">
        <f t="shared" ca="1" si="21"/>
        <v>37</v>
      </c>
      <c r="BY19">
        <f t="shared" ca="1" si="21"/>
        <v>13</v>
      </c>
      <c r="BZ19">
        <f t="shared" ca="1" si="21"/>
        <v>13</v>
      </c>
      <c r="CA19">
        <f t="shared" ca="1" si="21"/>
        <v>13</v>
      </c>
      <c r="CB19">
        <f t="shared" ca="1" si="21"/>
        <v>4</v>
      </c>
      <c r="CC19">
        <f t="shared" ca="1" si="21"/>
        <v>13</v>
      </c>
      <c r="CD19">
        <f t="shared" ca="1" si="21"/>
        <v>33</v>
      </c>
      <c r="CE19">
        <f t="shared" ca="1" si="21"/>
        <v>19</v>
      </c>
      <c r="CF19">
        <f t="shared" ca="1" si="21"/>
        <v>3</v>
      </c>
      <c r="CG19">
        <f t="shared" ca="1" si="21"/>
        <v>6</v>
      </c>
      <c r="CH19">
        <f t="shared" ca="1" si="21"/>
        <v>9</v>
      </c>
    </row>
    <row r="20" spans="1:86" x14ac:dyDescent="0.25">
      <c r="A20" s="3">
        <f ca="1">VLOOKUP(SMALL(B17:B20,4),B17:C20,2,0)</f>
        <v>2</v>
      </c>
      <c r="B20" s="4">
        <f t="shared" ca="1" si="17"/>
        <v>42276</v>
      </c>
      <c r="C20" s="5">
        <v>4</v>
      </c>
      <c r="D20">
        <f ca="1">IFERROR(MIN(RANDBETWEEN(0,D15-SUM(D18:D19)),ROUNDUP(D15*2/$C$14,0)),0)</f>
        <v>0</v>
      </c>
      <c r="E20">
        <f t="shared" ref="E20:AK20" ca="1" si="22">IFERROR(MIN(RANDBETWEEN(0,E15-SUM(E18:E19)),ROUNDUP(E15*2/$C$14,0)),0)</f>
        <v>0</v>
      </c>
      <c r="F20">
        <f t="shared" ca="1" si="22"/>
        <v>0</v>
      </c>
      <c r="G20">
        <f t="shared" ca="1" si="22"/>
        <v>0</v>
      </c>
      <c r="H20">
        <f t="shared" ca="1" si="22"/>
        <v>0</v>
      </c>
      <c r="I20">
        <f t="shared" ca="1" si="22"/>
        <v>2</v>
      </c>
      <c r="J20">
        <f t="shared" ca="1" si="22"/>
        <v>2</v>
      </c>
      <c r="K20">
        <f t="shared" ca="1" si="22"/>
        <v>0</v>
      </c>
      <c r="L20">
        <f t="shared" ca="1" si="22"/>
        <v>0</v>
      </c>
      <c r="M20">
        <f t="shared" ca="1" si="22"/>
        <v>3</v>
      </c>
      <c r="N20">
        <f t="shared" ca="1" si="22"/>
        <v>3</v>
      </c>
      <c r="O20">
        <f t="shared" ca="1" si="22"/>
        <v>3</v>
      </c>
      <c r="P20">
        <f t="shared" ca="1" si="22"/>
        <v>2</v>
      </c>
      <c r="Q20">
        <f t="shared" ca="1" si="22"/>
        <v>4</v>
      </c>
      <c r="R20">
        <f t="shared" ca="1" si="22"/>
        <v>3</v>
      </c>
      <c r="S20">
        <f t="shared" ca="1" si="22"/>
        <v>1</v>
      </c>
      <c r="T20">
        <f t="shared" ca="1" si="22"/>
        <v>7</v>
      </c>
      <c r="U20">
        <f t="shared" ca="1" si="22"/>
        <v>3</v>
      </c>
      <c r="V20">
        <f t="shared" ca="1" si="22"/>
        <v>3</v>
      </c>
      <c r="W20">
        <f t="shared" ca="1" si="22"/>
        <v>0</v>
      </c>
      <c r="X20">
        <f t="shared" ca="1" si="22"/>
        <v>6</v>
      </c>
      <c r="Y20">
        <f t="shared" ca="1" si="22"/>
        <v>0</v>
      </c>
      <c r="Z20">
        <f t="shared" ca="1" si="22"/>
        <v>4</v>
      </c>
      <c r="AA20">
        <f t="shared" ca="1" si="22"/>
        <v>2</v>
      </c>
      <c r="AB20">
        <f t="shared" ca="1" si="22"/>
        <v>13</v>
      </c>
      <c r="AC20">
        <f t="shared" ca="1" si="22"/>
        <v>3</v>
      </c>
      <c r="AD20">
        <f t="shared" ca="1" si="22"/>
        <v>4</v>
      </c>
      <c r="AE20">
        <f t="shared" ca="1" si="22"/>
        <v>4</v>
      </c>
      <c r="AF20">
        <f t="shared" ca="1" si="22"/>
        <v>0</v>
      </c>
      <c r="AG20">
        <f t="shared" ca="1" si="22"/>
        <v>3</v>
      </c>
      <c r="AH20">
        <f t="shared" ca="1" si="22"/>
        <v>11</v>
      </c>
      <c r="AI20">
        <f t="shared" ca="1" si="22"/>
        <v>2</v>
      </c>
      <c r="AJ20">
        <f t="shared" ca="1" si="22"/>
        <v>17</v>
      </c>
      <c r="AK20">
        <f t="shared" ca="1" si="22"/>
        <v>6</v>
      </c>
      <c r="AL20">
        <f ca="1">IFERROR(MIN(RANDBETWEEN(0,AL15-SUM(AL18:AL19)),ROUNDUP(AL15*2/$C$14,0)),0)</f>
        <v>0</v>
      </c>
      <c r="AM20">
        <f t="shared" ref="AM20:CH20" ca="1" si="23">IFERROR(MIN(RANDBETWEEN(0,AM15-SUM(AM18:AM19)),ROUNDUP(AM15*2/$C$14,0)),0)</f>
        <v>1</v>
      </c>
      <c r="AN20">
        <f t="shared" ca="1" si="23"/>
        <v>9</v>
      </c>
      <c r="AO20">
        <f t="shared" ca="1" si="23"/>
        <v>12</v>
      </c>
      <c r="AP20">
        <f t="shared" ca="1" si="23"/>
        <v>2</v>
      </c>
      <c r="AQ20">
        <f t="shared" ca="1" si="23"/>
        <v>14</v>
      </c>
      <c r="AR20">
        <f t="shared" ca="1" si="23"/>
        <v>2</v>
      </c>
      <c r="AS20">
        <f t="shared" ca="1" si="23"/>
        <v>3</v>
      </c>
      <c r="AT20">
        <f t="shared" ca="1" si="23"/>
        <v>5</v>
      </c>
      <c r="AU20">
        <f t="shared" ca="1" si="23"/>
        <v>4</v>
      </c>
      <c r="AV20">
        <f t="shared" ca="1" si="23"/>
        <v>4</v>
      </c>
      <c r="AW20">
        <f t="shared" ca="1" si="23"/>
        <v>14</v>
      </c>
      <c r="AX20">
        <f t="shared" ca="1" si="23"/>
        <v>3</v>
      </c>
      <c r="AY20">
        <f t="shared" ca="1" si="23"/>
        <v>4</v>
      </c>
      <c r="AZ20">
        <f t="shared" ca="1" si="23"/>
        <v>1</v>
      </c>
      <c r="BA20">
        <f t="shared" ca="1" si="23"/>
        <v>5</v>
      </c>
      <c r="BB20">
        <f t="shared" ca="1" si="23"/>
        <v>18</v>
      </c>
      <c r="BC20">
        <f t="shared" ca="1" si="23"/>
        <v>2</v>
      </c>
      <c r="BD20">
        <f t="shared" ca="1" si="23"/>
        <v>27</v>
      </c>
      <c r="BE20">
        <f t="shared" ca="1" si="23"/>
        <v>1</v>
      </c>
      <c r="BF20">
        <f t="shared" ca="1" si="23"/>
        <v>16</v>
      </c>
      <c r="BG20">
        <f t="shared" ca="1" si="23"/>
        <v>14</v>
      </c>
      <c r="BH20">
        <f t="shared" ca="1" si="23"/>
        <v>4</v>
      </c>
      <c r="BI20">
        <f t="shared" ca="1" si="23"/>
        <v>25</v>
      </c>
      <c r="BJ20">
        <f t="shared" ca="1" si="23"/>
        <v>14</v>
      </c>
      <c r="BK20">
        <f t="shared" ca="1" si="23"/>
        <v>5</v>
      </c>
      <c r="BL20">
        <f t="shared" ca="1" si="23"/>
        <v>13</v>
      </c>
      <c r="BM20">
        <f t="shared" ca="1" si="23"/>
        <v>28</v>
      </c>
      <c r="BN20">
        <f t="shared" ca="1" si="23"/>
        <v>13</v>
      </c>
      <c r="BO20">
        <f t="shared" ca="1" si="23"/>
        <v>19</v>
      </c>
      <c r="BP20">
        <f t="shared" ca="1" si="23"/>
        <v>11</v>
      </c>
      <c r="BQ20">
        <f t="shared" ca="1" si="23"/>
        <v>18</v>
      </c>
      <c r="BR20">
        <f t="shared" ca="1" si="23"/>
        <v>9</v>
      </c>
      <c r="BS20">
        <f t="shared" ca="1" si="23"/>
        <v>10</v>
      </c>
      <c r="BT20">
        <f t="shared" ca="1" si="23"/>
        <v>32</v>
      </c>
      <c r="BU20">
        <f t="shared" ca="1" si="23"/>
        <v>0</v>
      </c>
      <c r="BV20">
        <f t="shared" ca="1" si="23"/>
        <v>26</v>
      </c>
      <c r="BW20">
        <f t="shared" ca="1" si="23"/>
        <v>29</v>
      </c>
      <c r="BX20">
        <f t="shared" ca="1" si="23"/>
        <v>19</v>
      </c>
      <c r="BY20">
        <f t="shared" ca="1" si="23"/>
        <v>30</v>
      </c>
      <c r="BZ20">
        <f t="shared" ca="1" si="23"/>
        <v>9</v>
      </c>
      <c r="CA20">
        <f t="shared" ca="1" si="23"/>
        <v>25</v>
      </c>
      <c r="CB20">
        <f t="shared" ca="1" si="23"/>
        <v>21</v>
      </c>
      <c r="CC20">
        <f t="shared" ca="1" si="23"/>
        <v>25</v>
      </c>
      <c r="CD20">
        <f t="shared" ca="1" si="23"/>
        <v>3</v>
      </c>
      <c r="CE20">
        <f t="shared" ca="1" si="23"/>
        <v>1</v>
      </c>
      <c r="CF20">
        <f t="shared" ca="1" si="23"/>
        <v>19</v>
      </c>
      <c r="CG20">
        <f t="shared" ca="1" si="23"/>
        <v>6</v>
      </c>
      <c r="CH20">
        <f t="shared" ca="1" si="23"/>
        <v>22</v>
      </c>
    </row>
    <row r="22" spans="1:86" x14ac:dyDescent="0.25">
      <c r="C22" s="5">
        <v>5</v>
      </c>
      <c r="D22" s="197" t="s">
        <v>80</v>
      </c>
      <c r="E22" s="197"/>
      <c r="F22" s="197"/>
      <c r="G22" s="197"/>
      <c r="H22" s="197"/>
      <c r="I22" s="197"/>
      <c r="AL22">
        <f ca="1">SUM(AL18:AL19)</f>
        <v>35</v>
      </c>
      <c r="AN22">
        <f t="shared" ref="AN22" ca="1" si="24">SUM(AN18:AN19)</f>
        <v>19</v>
      </c>
      <c r="AP22">
        <f t="shared" ref="AP22" ca="1" si="25">SUM(AP18:AP19)</f>
        <v>22</v>
      </c>
      <c r="AR22">
        <f t="shared" ref="AR22" ca="1" si="26">SUM(AR18:AR19)</f>
        <v>37</v>
      </c>
      <c r="AT22">
        <f t="shared" ref="AT22" ca="1" si="27">SUM(AT18:AT19)</f>
        <v>32</v>
      </c>
      <c r="AV22">
        <f t="shared" ref="AV22" ca="1" si="28">SUM(AV18:AV19)</f>
        <v>28</v>
      </c>
      <c r="AX22">
        <f t="shared" ref="AX22" ca="1" si="29">SUM(AX18:AX19)</f>
        <v>40</v>
      </c>
      <c r="AZ22">
        <f t="shared" ref="AZ22" ca="1" si="30">SUM(AZ18:AZ19)</f>
        <v>39</v>
      </c>
      <c r="BB22">
        <f t="shared" ref="BB22" ca="1" si="31">SUM(BB18:BB19)</f>
        <v>32</v>
      </c>
      <c r="BD22">
        <f t="shared" ref="BD22" ca="1" si="32">SUM(BD18:BD19)</f>
        <v>14</v>
      </c>
      <c r="BF22">
        <f t="shared" ref="BF22" ca="1" si="33">SUM(BF18:BF19)</f>
        <v>35</v>
      </c>
      <c r="BH22">
        <f t="shared" ref="BH22" ca="1" si="34">SUM(BH18:BH19)</f>
        <v>48</v>
      </c>
      <c r="BJ22">
        <f t="shared" ref="BJ22" ca="1" si="35">SUM(BJ18:BJ19)</f>
        <v>42</v>
      </c>
      <c r="BL22">
        <f t="shared" ref="BL22" ca="1" si="36">SUM(BL18:BL19)</f>
        <v>42</v>
      </c>
      <c r="BN22">
        <f t="shared" ref="BN22" ca="1" si="37">SUM(BN18:BN19)</f>
        <v>20</v>
      </c>
      <c r="BP22">
        <f t="shared" ref="BP22" ca="1" si="38">SUM(BP18:BP19)</f>
        <v>33</v>
      </c>
      <c r="BR22">
        <f t="shared" ref="BR22" ca="1" si="39">SUM(BR18:BR19)</f>
        <v>35</v>
      </c>
      <c r="BT22">
        <f t="shared" ref="BT22" ca="1" si="40">SUM(BT18:BT19)</f>
        <v>12</v>
      </c>
      <c r="BV22">
        <f t="shared" ref="BV22" ca="1" si="41">SUM(BV18:BV19)</f>
        <v>43</v>
      </c>
      <c r="BX22">
        <f t="shared" ref="BX22" ca="1" si="42">SUM(BX18:BX19)</f>
        <v>39</v>
      </c>
      <c r="BZ22">
        <f t="shared" ref="BZ22" ca="1" si="43">SUM(BZ18:BZ19)</f>
        <v>51</v>
      </c>
      <c r="CB22">
        <f t="shared" ref="CB22" ca="1" si="44">SUM(CB18:CB19)</f>
        <v>17</v>
      </c>
      <c r="CD22">
        <f t="shared" ref="CD22" ca="1" si="45">SUM(CD18:CD19)</f>
        <v>49</v>
      </c>
      <c r="CF22">
        <f t="shared" ref="CF22" ca="1" si="46">SUM(CF18:CF19)</f>
        <v>44</v>
      </c>
      <c r="CH22">
        <f t="shared" ref="CH22" ca="1" si="47">SUM(CH18:CH19)</f>
        <v>51</v>
      </c>
    </row>
    <row r="23" spans="1:86" x14ac:dyDescent="0.25">
      <c r="D23" s="3">
        <v>1</v>
      </c>
      <c r="E23" s="3">
        <v>2</v>
      </c>
      <c r="F23" s="3">
        <v>3</v>
      </c>
      <c r="G23" s="3">
        <v>4</v>
      </c>
      <c r="H23" s="3">
        <v>5</v>
      </c>
      <c r="I23" s="3">
        <v>6</v>
      </c>
      <c r="J23" s="3">
        <v>7</v>
      </c>
      <c r="K23" s="3">
        <v>8</v>
      </c>
      <c r="L23" s="3">
        <v>9</v>
      </c>
      <c r="M23" s="3">
        <v>10</v>
      </c>
      <c r="N23" s="3">
        <v>11</v>
      </c>
      <c r="O23" s="3">
        <v>12</v>
      </c>
      <c r="P23" s="3">
        <v>13</v>
      </c>
      <c r="Q23" s="3">
        <v>14</v>
      </c>
      <c r="R23" s="3">
        <v>15</v>
      </c>
      <c r="S23" s="3">
        <v>16</v>
      </c>
      <c r="T23" s="3">
        <v>17</v>
      </c>
      <c r="U23" s="3">
        <v>18</v>
      </c>
      <c r="V23" s="3">
        <v>19</v>
      </c>
      <c r="W23" s="3">
        <v>20</v>
      </c>
      <c r="X23" s="3">
        <v>21</v>
      </c>
      <c r="Y23" s="3">
        <v>22</v>
      </c>
      <c r="Z23" s="3">
        <v>23</v>
      </c>
      <c r="AA23" s="3">
        <v>24</v>
      </c>
      <c r="AB23" s="3">
        <v>25</v>
      </c>
      <c r="AC23" s="3">
        <v>26</v>
      </c>
      <c r="AD23" s="3">
        <v>27</v>
      </c>
      <c r="AE23" s="3">
        <v>28</v>
      </c>
      <c r="AF23" s="3">
        <v>29</v>
      </c>
      <c r="AG23" s="3">
        <v>30</v>
      </c>
      <c r="AH23" s="3">
        <v>31</v>
      </c>
      <c r="AI23" s="3">
        <v>32</v>
      </c>
      <c r="AJ23" s="3">
        <v>33</v>
      </c>
      <c r="AK23" s="3">
        <v>34</v>
      </c>
      <c r="AL23" s="3">
        <v>35</v>
      </c>
      <c r="AM23" s="3">
        <v>36</v>
      </c>
      <c r="AN23" s="3">
        <v>37</v>
      </c>
      <c r="AO23" s="3">
        <v>38</v>
      </c>
      <c r="AP23" s="3">
        <v>39</v>
      </c>
      <c r="AQ23" s="3">
        <v>40</v>
      </c>
      <c r="AR23" s="3">
        <v>41</v>
      </c>
      <c r="AS23" s="3">
        <v>42</v>
      </c>
      <c r="AT23" s="3">
        <v>43</v>
      </c>
      <c r="AU23" s="3">
        <v>44</v>
      </c>
      <c r="AV23" s="3">
        <v>45</v>
      </c>
      <c r="AW23" s="3">
        <v>46</v>
      </c>
      <c r="AX23" s="3">
        <v>47</v>
      </c>
      <c r="AY23" s="3">
        <v>48</v>
      </c>
      <c r="AZ23" s="3">
        <v>49</v>
      </c>
      <c r="BA23" s="3">
        <v>50</v>
      </c>
      <c r="BB23" s="3">
        <v>51</v>
      </c>
      <c r="BC23" s="3">
        <v>52</v>
      </c>
      <c r="BD23" s="3">
        <v>53</v>
      </c>
      <c r="BE23" s="3">
        <v>54</v>
      </c>
      <c r="BF23" s="3">
        <v>55</v>
      </c>
      <c r="BG23" s="3">
        <v>56</v>
      </c>
      <c r="BH23" s="3">
        <v>57</v>
      </c>
      <c r="BI23" s="3">
        <v>58</v>
      </c>
      <c r="BJ23" s="3">
        <v>59</v>
      </c>
      <c r="BK23" s="3">
        <v>60</v>
      </c>
      <c r="BL23" s="3">
        <v>61</v>
      </c>
      <c r="BM23" s="3">
        <v>62</v>
      </c>
      <c r="BN23" s="3">
        <v>63</v>
      </c>
      <c r="BO23" s="3">
        <v>64</v>
      </c>
      <c r="BP23" s="3">
        <v>65</v>
      </c>
      <c r="BQ23" s="3">
        <v>66</v>
      </c>
      <c r="BR23" s="3">
        <v>67</v>
      </c>
      <c r="BS23" s="3">
        <v>68</v>
      </c>
      <c r="BT23" s="3">
        <v>69</v>
      </c>
      <c r="BU23" s="3">
        <v>70</v>
      </c>
      <c r="BV23" s="3">
        <v>71</v>
      </c>
      <c r="BW23" s="3">
        <v>72</v>
      </c>
      <c r="BX23" s="3">
        <v>73</v>
      </c>
      <c r="BY23" s="3">
        <v>74</v>
      </c>
      <c r="BZ23" s="3">
        <v>75</v>
      </c>
      <c r="CA23" s="3">
        <v>76</v>
      </c>
      <c r="CB23" s="3">
        <v>77</v>
      </c>
      <c r="CC23" s="3">
        <v>78</v>
      </c>
      <c r="CD23" s="3">
        <v>79</v>
      </c>
      <c r="CE23" s="3">
        <v>80</v>
      </c>
      <c r="CF23" s="3">
        <v>81</v>
      </c>
      <c r="CG23" s="3">
        <v>82</v>
      </c>
      <c r="CH23" s="3">
        <v>83</v>
      </c>
    </row>
    <row r="24" spans="1:86" x14ac:dyDescent="0.25">
      <c r="C24" s="4"/>
      <c r="D24" s="4">
        <v>1</v>
      </c>
      <c r="E24" s="4">
        <v>2</v>
      </c>
      <c r="F24" s="4">
        <f t="shared" ref="F24:BQ24" si="48">ROUNDDOWN(F23*1/2,0)</f>
        <v>1</v>
      </c>
      <c r="G24" s="4">
        <f t="shared" si="48"/>
        <v>2</v>
      </c>
      <c r="H24" s="4">
        <f t="shared" si="48"/>
        <v>2</v>
      </c>
      <c r="I24" s="4">
        <f t="shared" si="48"/>
        <v>3</v>
      </c>
      <c r="J24" s="4">
        <f t="shared" si="48"/>
        <v>3</v>
      </c>
      <c r="K24" s="4">
        <f t="shared" si="48"/>
        <v>4</v>
      </c>
      <c r="L24" s="4">
        <f t="shared" si="48"/>
        <v>4</v>
      </c>
      <c r="M24" s="4">
        <f t="shared" si="48"/>
        <v>5</v>
      </c>
      <c r="N24" s="4">
        <f t="shared" si="48"/>
        <v>5</v>
      </c>
      <c r="O24" s="4">
        <f t="shared" si="48"/>
        <v>6</v>
      </c>
      <c r="P24" s="4">
        <f t="shared" si="48"/>
        <v>6</v>
      </c>
      <c r="Q24" s="4">
        <f t="shared" si="48"/>
        <v>7</v>
      </c>
      <c r="R24" s="4">
        <f t="shared" si="48"/>
        <v>7</v>
      </c>
      <c r="S24" s="4">
        <f t="shared" si="48"/>
        <v>8</v>
      </c>
      <c r="T24" s="4">
        <f t="shared" si="48"/>
        <v>8</v>
      </c>
      <c r="U24" s="4">
        <f t="shared" si="48"/>
        <v>9</v>
      </c>
      <c r="V24" s="4">
        <f t="shared" si="48"/>
        <v>9</v>
      </c>
      <c r="W24" s="4">
        <f t="shared" si="48"/>
        <v>10</v>
      </c>
      <c r="X24" s="4">
        <f t="shared" si="48"/>
        <v>10</v>
      </c>
      <c r="Y24" s="4">
        <f t="shared" si="48"/>
        <v>11</v>
      </c>
      <c r="Z24" s="4">
        <f t="shared" si="48"/>
        <v>11</v>
      </c>
      <c r="AA24" s="4">
        <f t="shared" si="48"/>
        <v>12</v>
      </c>
      <c r="AB24" s="4">
        <f t="shared" si="48"/>
        <v>12</v>
      </c>
      <c r="AC24" s="4">
        <f t="shared" si="48"/>
        <v>13</v>
      </c>
      <c r="AD24" s="4">
        <f t="shared" si="48"/>
        <v>13</v>
      </c>
      <c r="AE24" s="4">
        <f t="shared" si="48"/>
        <v>14</v>
      </c>
      <c r="AF24" s="4">
        <f t="shared" si="48"/>
        <v>14</v>
      </c>
      <c r="AG24" s="4">
        <f t="shared" si="48"/>
        <v>15</v>
      </c>
      <c r="AH24" s="4">
        <f t="shared" si="48"/>
        <v>15</v>
      </c>
      <c r="AI24" s="4">
        <f t="shared" si="48"/>
        <v>16</v>
      </c>
      <c r="AJ24" s="4">
        <f t="shared" si="48"/>
        <v>16</v>
      </c>
      <c r="AK24" s="4">
        <f t="shared" si="48"/>
        <v>17</v>
      </c>
      <c r="AL24" s="4">
        <f t="shared" si="48"/>
        <v>17</v>
      </c>
      <c r="AM24" s="4">
        <f t="shared" si="48"/>
        <v>18</v>
      </c>
      <c r="AN24" s="4">
        <f t="shared" si="48"/>
        <v>18</v>
      </c>
      <c r="AO24" s="4">
        <f t="shared" si="48"/>
        <v>19</v>
      </c>
      <c r="AP24" s="4">
        <f t="shared" si="48"/>
        <v>19</v>
      </c>
      <c r="AQ24" s="4">
        <f t="shared" si="48"/>
        <v>20</v>
      </c>
      <c r="AR24" s="4">
        <f t="shared" si="48"/>
        <v>20</v>
      </c>
      <c r="AS24" s="4">
        <f t="shared" si="48"/>
        <v>21</v>
      </c>
      <c r="AT24" s="4">
        <f t="shared" si="48"/>
        <v>21</v>
      </c>
      <c r="AU24" s="4">
        <f t="shared" si="48"/>
        <v>22</v>
      </c>
      <c r="AV24" s="4">
        <f t="shared" si="48"/>
        <v>22</v>
      </c>
      <c r="AW24" s="4">
        <f t="shared" si="48"/>
        <v>23</v>
      </c>
      <c r="AX24" s="4">
        <f t="shared" si="48"/>
        <v>23</v>
      </c>
      <c r="AY24" s="4">
        <f t="shared" si="48"/>
        <v>24</v>
      </c>
      <c r="AZ24" s="4">
        <f t="shared" si="48"/>
        <v>24</v>
      </c>
      <c r="BA24" s="4">
        <f t="shared" si="48"/>
        <v>25</v>
      </c>
      <c r="BB24" s="4">
        <f t="shared" si="48"/>
        <v>25</v>
      </c>
      <c r="BC24" s="4">
        <f t="shared" si="48"/>
        <v>26</v>
      </c>
      <c r="BD24" s="4">
        <f t="shared" si="48"/>
        <v>26</v>
      </c>
      <c r="BE24" s="4">
        <f t="shared" si="48"/>
        <v>27</v>
      </c>
      <c r="BF24" s="4">
        <f t="shared" si="48"/>
        <v>27</v>
      </c>
      <c r="BG24" s="4">
        <f t="shared" si="48"/>
        <v>28</v>
      </c>
      <c r="BH24" s="4">
        <f t="shared" si="48"/>
        <v>28</v>
      </c>
      <c r="BI24" s="4">
        <f t="shared" si="48"/>
        <v>29</v>
      </c>
      <c r="BJ24" s="4">
        <f t="shared" si="48"/>
        <v>29</v>
      </c>
      <c r="BK24" s="4">
        <f t="shared" si="48"/>
        <v>30</v>
      </c>
      <c r="BL24" s="4">
        <f t="shared" si="48"/>
        <v>30</v>
      </c>
      <c r="BM24" s="4">
        <f t="shared" si="48"/>
        <v>31</v>
      </c>
      <c r="BN24" s="4">
        <f t="shared" si="48"/>
        <v>31</v>
      </c>
      <c r="BO24" s="4">
        <f t="shared" si="48"/>
        <v>32</v>
      </c>
      <c r="BP24" s="4">
        <f t="shared" si="48"/>
        <v>32</v>
      </c>
      <c r="BQ24" s="4">
        <f t="shared" si="48"/>
        <v>33</v>
      </c>
      <c r="BR24" s="4">
        <f t="shared" ref="BR24:CH24" si="49">ROUNDDOWN(BR23*1/2,0)</f>
        <v>33</v>
      </c>
      <c r="BS24" s="4">
        <f t="shared" si="49"/>
        <v>34</v>
      </c>
      <c r="BT24" s="4">
        <f t="shared" si="49"/>
        <v>34</v>
      </c>
      <c r="BU24" s="4">
        <f t="shared" si="49"/>
        <v>35</v>
      </c>
      <c r="BV24" s="4">
        <f t="shared" si="49"/>
        <v>35</v>
      </c>
      <c r="BW24" s="4">
        <f t="shared" si="49"/>
        <v>36</v>
      </c>
      <c r="BX24" s="4">
        <f t="shared" si="49"/>
        <v>36</v>
      </c>
      <c r="BY24" s="4">
        <f t="shared" si="49"/>
        <v>37</v>
      </c>
      <c r="BZ24" s="4">
        <f t="shared" si="49"/>
        <v>37</v>
      </c>
      <c r="CA24" s="4">
        <f t="shared" si="49"/>
        <v>38</v>
      </c>
      <c r="CB24" s="4">
        <f t="shared" si="49"/>
        <v>38</v>
      </c>
      <c r="CC24" s="4">
        <f t="shared" si="49"/>
        <v>39</v>
      </c>
      <c r="CD24" s="4">
        <f t="shared" si="49"/>
        <v>39</v>
      </c>
      <c r="CE24" s="4">
        <f t="shared" si="49"/>
        <v>40</v>
      </c>
      <c r="CF24" s="4">
        <f t="shared" si="49"/>
        <v>40</v>
      </c>
      <c r="CG24" s="4">
        <f t="shared" si="49"/>
        <v>41</v>
      </c>
      <c r="CH24" s="4">
        <f t="shared" si="49"/>
        <v>41</v>
      </c>
    </row>
    <row r="25" spans="1:86" x14ac:dyDescent="0.25">
      <c r="A25" s="3">
        <f ca="1">VLOOKUP(SMALL(B25:B29,1),B25:C29,2,0)</f>
        <v>4</v>
      </c>
      <c r="B25" s="4">
        <f ca="1">RANDBETWEEN(0,100000)</f>
        <v>62635</v>
      </c>
      <c r="C25" s="5">
        <v>1</v>
      </c>
      <c r="D25">
        <f ca="1">D23-SUM(D26:D29)</f>
        <v>0</v>
      </c>
      <c r="E25">
        <f t="shared" ref="E25:BP25" ca="1" si="50">E23-SUM(E26:E29)</f>
        <v>1</v>
      </c>
      <c r="F25">
        <f t="shared" ca="1" si="50"/>
        <v>1</v>
      </c>
      <c r="G25">
        <f t="shared" ca="1" si="50"/>
        <v>2</v>
      </c>
      <c r="H25">
        <f t="shared" ca="1" si="50"/>
        <v>0</v>
      </c>
      <c r="I25">
        <f t="shared" ca="1" si="50"/>
        <v>1</v>
      </c>
      <c r="J25">
        <f t="shared" ca="1" si="50"/>
        <v>0</v>
      </c>
      <c r="K25">
        <f t="shared" ca="1" si="50"/>
        <v>1</v>
      </c>
      <c r="L25">
        <f t="shared" ca="1" si="50"/>
        <v>3</v>
      </c>
      <c r="M25">
        <f t="shared" ca="1" si="50"/>
        <v>0</v>
      </c>
      <c r="N25">
        <f t="shared" ca="1" si="50"/>
        <v>0</v>
      </c>
      <c r="O25">
        <f t="shared" ca="1" si="50"/>
        <v>1</v>
      </c>
      <c r="P25">
        <f t="shared" ca="1" si="50"/>
        <v>1</v>
      </c>
      <c r="Q25">
        <f t="shared" ca="1" si="50"/>
        <v>0</v>
      </c>
      <c r="R25">
        <f t="shared" ca="1" si="50"/>
        <v>2</v>
      </c>
      <c r="S25">
        <f t="shared" ca="1" si="50"/>
        <v>5</v>
      </c>
      <c r="T25">
        <f t="shared" ca="1" si="50"/>
        <v>0</v>
      </c>
      <c r="U25">
        <f t="shared" ca="1" si="50"/>
        <v>4</v>
      </c>
      <c r="V25">
        <f t="shared" ca="1" si="50"/>
        <v>1</v>
      </c>
      <c r="W25">
        <f t="shared" ca="1" si="50"/>
        <v>0</v>
      </c>
      <c r="X25">
        <f t="shared" ca="1" si="50"/>
        <v>1</v>
      </c>
      <c r="Y25">
        <f t="shared" ca="1" si="50"/>
        <v>3</v>
      </c>
      <c r="Z25">
        <f t="shared" ca="1" si="50"/>
        <v>1</v>
      </c>
      <c r="AA25">
        <f t="shared" ca="1" si="50"/>
        <v>2</v>
      </c>
      <c r="AB25">
        <f t="shared" ca="1" si="50"/>
        <v>1</v>
      </c>
      <c r="AC25">
        <f t="shared" ca="1" si="50"/>
        <v>1</v>
      </c>
      <c r="AD25">
        <f t="shared" ca="1" si="50"/>
        <v>8</v>
      </c>
      <c r="AE25">
        <f t="shared" ca="1" si="50"/>
        <v>0</v>
      </c>
      <c r="AF25">
        <f t="shared" ca="1" si="50"/>
        <v>0</v>
      </c>
      <c r="AG25">
        <f t="shared" ca="1" si="50"/>
        <v>0</v>
      </c>
      <c r="AH25">
        <f t="shared" ca="1" si="50"/>
        <v>8</v>
      </c>
      <c r="AI25">
        <f t="shared" ca="1" si="50"/>
        <v>0</v>
      </c>
      <c r="AJ25">
        <f t="shared" ca="1" si="50"/>
        <v>1</v>
      </c>
      <c r="AK25">
        <f t="shared" ca="1" si="50"/>
        <v>9</v>
      </c>
      <c r="AL25">
        <f t="shared" ca="1" si="50"/>
        <v>4</v>
      </c>
      <c r="AM25">
        <f t="shared" ca="1" si="50"/>
        <v>2</v>
      </c>
      <c r="AN25">
        <f t="shared" ca="1" si="50"/>
        <v>1</v>
      </c>
      <c r="AO25">
        <f t="shared" ca="1" si="50"/>
        <v>5</v>
      </c>
      <c r="AP25">
        <f t="shared" ca="1" si="50"/>
        <v>0</v>
      </c>
      <c r="AQ25">
        <f t="shared" ca="1" si="50"/>
        <v>1</v>
      </c>
      <c r="AR25">
        <f t="shared" ca="1" si="50"/>
        <v>0</v>
      </c>
      <c r="AS25">
        <f t="shared" ca="1" si="50"/>
        <v>6</v>
      </c>
      <c r="AT25">
        <f t="shared" ca="1" si="50"/>
        <v>4</v>
      </c>
      <c r="AU25">
        <f t="shared" ca="1" si="50"/>
        <v>0</v>
      </c>
      <c r="AV25">
        <f t="shared" ca="1" si="50"/>
        <v>17</v>
      </c>
      <c r="AW25">
        <f t="shared" ca="1" si="50"/>
        <v>14</v>
      </c>
      <c r="AX25">
        <f t="shared" ca="1" si="50"/>
        <v>8</v>
      </c>
      <c r="AY25">
        <f t="shared" ca="1" si="50"/>
        <v>4</v>
      </c>
      <c r="AZ25">
        <f t="shared" ca="1" si="50"/>
        <v>1</v>
      </c>
      <c r="BA25">
        <f t="shared" ca="1" si="50"/>
        <v>0</v>
      </c>
      <c r="BB25">
        <f t="shared" ca="1" si="50"/>
        <v>10</v>
      </c>
      <c r="BC25">
        <f t="shared" ca="1" si="50"/>
        <v>16</v>
      </c>
      <c r="BD25">
        <f t="shared" ca="1" si="50"/>
        <v>2</v>
      </c>
      <c r="BE25">
        <f t="shared" ca="1" si="50"/>
        <v>10</v>
      </c>
      <c r="BF25">
        <f t="shared" ca="1" si="50"/>
        <v>0</v>
      </c>
      <c r="BG25">
        <f t="shared" ca="1" si="50"/>
        <v>12</v>
      </c>
      <c r="BH25">
        <f t="shared" ca="1" si="50"/>
        <v>17</v>
      </c>
      <c r="BI25">
        <f t="shared" ca="1" si="50"/>
        <v>0</v>
      </c>
      <c r="BJ25">
        <f t="shared" ca="1" si="50"/>
        <v>7</v>
      </c>
      <c r="BK25">
        <f t="shared" ca="1" si="50"/>
        <v>6</v>
      </c>
      <c r="BL25">
        <f t="shared" ca="1" si="50"/>
        <v>2</v>
      </c>
      <c r="BM25">
        <f t="shared" ca="1" si="50"/>
        <v>5</v>
      </c>
      <c r="BN25">
        <f t="shared" ca="1" si="50"/>
        <v>26</v>
      </c>
      <c r="BO25">
        <f t="shared" ca="1" si="50"/>
        <v>4</v>
      </c>
      <c r="BP25">
        <f t="shared" ca="1" si="50"/>
        <v>16</v>
      </c>
      <c r="BQ25">
        <f t="shared" ref="BQ25:CH25" ca="1" si="51">BQ23-SUM(BQ26:BQ29)</f>
        <v>18</v>
      </c>
      <c r="BR25">
        <f t="shared" ca="1" si="51"/>
        <v>2</v>
      </c>
      <c r="BS25">
        <f t="shared" ca="1" si="51"/>
        <v>9</v>
      </c>
      <c r="BT25">
        <f t="shared" ca="1" si="51"/>
        <v>9</v>
      </c>
      <c r="BU25">
        <f t="shared" ca="1" si="51"/>
        <v>23</v>
      </c>
      <c r="BV25">
        <f t="shared" ca="1" si="51"/>
        <v>60</v>
      </c>
      <c r="BW25">
        <f t="shared" ca="1" si="51"/>
        <v>7</v>
      </c>
      <c r="BX25">
        <f t="shared" ca="1" si="51"/>
        <v>19</v>
      </c>
      <c r="BY25">
        <f t="shared" ca="1" si="51"/>
        <v>7</v>
      </c>
      <c r="BZ25">
        <f t="shared" ca="1" si="51"/>
        <v>7</v>
      </c>
      <c r="CA25">
        <f t="shared" ca="1" si="51"/>
        <v>4</v>
      </c>
      <c r="CB25">
        <f t="shared" ca="1" si="51"/>
        <v>3</v>
      </c>
      <c r="CC25">
        <f t="shared" ca="1" si="51"/>
        <v>9</v>
      </c>
      <c r="CD25">
        <f t="shared" ca="1" si="51"/>
        <v>5</v>
      </c>
      <c r="CE25">
        <f t="shared" ca="1" si="51"/>
        <v>9</v>
      </c>
      <c r="CF25">
        <f t="shared" ca="1" si="51"/>
        <v>3</v>
      </c>
      <c r="CG25">
        <f t="shared" ca="1" si="51"/>
        <v>8</v>
      </c>
      <c r="CH25">
        <f t="shared" ca="1" si="51"/>
        <v>9</v>
      </c>
    </row>
    <row r="26" spans="1:86" x14ac:dyDescent="0.25">
      <c r="A26" s="3">
        <f ca="1">VLOOKUP(SMALL(B25:B29,2),B25:C29,2,0)</f>
        <v>1</v>
      </c>
      <c r="B26" s="4">
        <f t="shared" ref="B26:B29" ca="1" si="52">RANDBETWEEN(0,100000)</f>
        <v>95194</v>
      </c>
      <c r="C26" s="5">
        <v>2</v>
      </c>
      <c r="D26">
        <f ca="1">MIN(RANDBETWEEN(0,D23),ROUNDUP(D23*2/$C$22,0))</f>
        <v>1</v>
      </c>
      <c r="E26">
        <f t="shared" ref="E26:BP26" ca="1" si="53">MIN(RANDBETWEEN(0,E23),ROUNDUP(E23*2/$C$22,0))</f>
        <v>0</v>
      </c>
      <c r="F26">
        <f t="shared" ca="1" si="53"/>
        <v>0</v>
      </c>
      <c r="G26">
        <f t="shared" ca="1" si="53"/>
        <v>1</v>
      </c>
      <c r="H26">
        <f t="shared" ca="1" si="53"/>
        <v>0</v>
      </c>
      <c r="I26">
        <f t="shared" ca="1" si="53"/>
        <v>1</v>
      </c>
      <c r="J26">
        <f t="shared" ca="1" si="53"/>
        <v>3</v>
      </c>
      <c r="K26">
        <f t="shared" ca="1" si="53"/>
        <v>4</v>
      </c>
      <c r="L26">
        <f t="shared" ca="1" si="53"/>
        <v>0</v>
      </c>
      <c r="M26">
        <f t="shared" ca="1" si="53"/>
        <v>4</v>
      </c>
      <c r="N26">
        <f t="shared" ca="1" si="53"/>
        <v>1</v>
      </c>
      <c r="O26">
        <f t="shared" ca="1" si="53"/>
        <v>5</v>
      </c>
      <c r="P26">
        <f t="shared" ca="1" si="53"/>
        <v>6</v>
      </c>
      <c r="Q26">
        <f t="shared" ca="1" si="53"/>
        <v>6</v>
      </c>
      <c r="R26">
        <f t="shared" ca="1" si="53"/>
        <v>1</v>
      </c>
      <c r="S26">
        <f t="shared" ca="1" si="53"/>
        <v>7</v>
      </c>
      <c r="T26">
        <f t="shared" ca="1" si="53"/>
        <v>2</v>
      </c>
      <c r="U26">
        <f t="shared" ca="1" si="53"/>
        <v>8</v>
      </c>
      <c r="V26">
        <f t="shared" ca="1" si="53"/>
        <v>8</v>
      </c>
      <c r="W26">
        <f t="shared" ca="1" si="53"/>
        <v>8</v>
      </c>
      <c r="X26">
        <f t="shared" ca="1" si="53"/>
        <v>5</v>
      </c>
      <c r="Y26">
        <f t="shared" ca="1" si="53"/>
        <v>9</v>
      </c>
      <c r="Z26">
        <f t="shared" ca="1" si="53"/>
        <v>10</v>
      </c>
      <c r="AA26">
        <f t="shared" ca="1" si="53"/>
        <v>4</v>
      </c>
      <c r="AB26">
        <f t="shared" ca="1" si="53"/>
        <v>10</v>
      </c>
      <c r="AC26">
        <f t="shared" ca="1" si="53"/>
        <v>9</v>
      </c>
      <c r="AD26">
        <f t="shared" ca="1" si="53"/>
        <v>11</v>
      </c>
      <c r="AE26">
        <f t="shared" ca="1" si="53"/>
        <v>12</v>
      </c>
      <c r="AF26">
        <f t="shared" ca="1" si="53"/>
        <v>12</v>
      </c>
      <c r="AG26">
        <f t="shared" ca="1" si="53"/>
        <v>12</v>
      </c>
      <c r="AH26">
        <f t="shared" ca="1" si="53"/>
        <v>13</v>
      </c>
      <c r="AI26">
        <f t="shared" ca="1" si="53"/>
        <v>13</v>
      </c>
      <c r="AJ26">
        <f t="shared" ca="1" si="53"/>
        <v>2</v>
      </c>
      <c r="AK26">
        <f t="shared" ca="1" si="53"/>
        <v>11</v>
      </c>
      <c r="AL26">
        <f t="shared" ca="1" si="53"/>
        <v>5</v>
      </c>
      <c r="AM26">
        <f t="shared" ca="1" si="53"/>
        <v>11</v>
      </c>
      <c r="AN26">
        <f t="shared" ca="1" si="53"/>
        <v>9</v>
      </c>
      <c r="AO26">
        <f t="shared" ca="1" si="53"/>
        <v>13</v>
      </c>
      <c r="AP26">
        <f t="shared" ca="1" si="53"/>
        <v>16</v>
      </c>
      <c r="AQ26">
        <f t="shared" ca="1" si="53"/>
        <v>16</v>
      </c>
      <c r="AR26">
        <f t="shared" ca="1" si="53"/>
        <v>17</v>
      </c>
      <c r="AS26">
        <f t="shared" ca="1" si="53"/>
        <v>1</v>
      </c>
      <c r="AT26">
        <f t="shared" ca="1" si="53"/>
        <v>18</v>
      </c>
      <c r="AU26">
        <f t="shared" ca="1" si="53"/>
        <v>18</v>
      </c>
      <c r="AV26">
        <f t="shared" ca="1" si="53"/>
        <v>1</v>
      </c>
      <c r="AW26">
        <f t="shared" ca="1" si="53"/>
        <v>2</v>
      </c>
      <c r="AX26">
        <f t="shared" ca="1" si="53"/>
        <v>19</v>
      </c>
      <c r="AY26">
        <f t="shared" ca="1" si="53"/>
        <v>6</v>
      </c>
      <c r="AZ26">
        <f t="shared" ca="1" si="53"/>
        <v>20</v>
      </c>
      <c r="BA26">
        <f t="shared" ca="1" si="53"/>
        <v>20</v>
      </c>
      <c r="BB26">
        <f t="shared" ca="1" si="53"/>
        <v>21</v>
      </c>
      <c r="BC26">
        <f t="shared" ca="1" si="53"/>
        <v>7</v>
      </c>
      <c r="BD26">
        <f t="shared" ca="1" si="53"/>
        <v>16</v>
      </c>
      <c r="BE26">
        <f t="shared" ca="1" si="53"/>
        <v>11</v>
      </c>
      <c r="BF26">
        <f t="shared" ca="1" si="53"/>
        <v>22</v>
      </c>
      <c r="BG26">
        <f t="shared" ca="1" si="53"/>
        <v>23</v>
      </c>
      <c r="BH26">
        <f t="shared" ca="1" si="53"/>
        <v>1</v>
      </c>
      <c r="BI26">
        <f t="shared" ca="1" si="53"/>
        <v>24</v>
      </c>
      <c r="BJ26">
        <f t="shared" ca="1" si="53"/>
        <v>24</v>
      </c>
      <c r="BK26">
        <f t="shared" ca="1" si="53"/>
        <v>23</v>
      </c>
      <c r="BL26">
        <f t="shared" ca="1" si="53"/>
        <v>25</v>
      </c>
      <c r="BM26">
        <f t="shared" ca="1" si="53"/>
        <v>25</v>
      </c>
      <c r="BN26">
        <f t="shared" ca="1" si="53"/>
        <v>12</v>
      </c>
      <c r="BO26">
        <f t="shared" ca="1" si="53"/>
        <v>26</v>
      </c>
      <c r="BP26">
        <f t="shared" ca="1" si="53"/>
        <v>12</v>
      </c>
      <c r="BQ26">
        <f t="shared" ref="BQ26:CH26" ca="1" si="54">MIN(RANDBETWEEN(0,BQ23),ROUNDUP(BQ23*2/$C$22,0))</f>
        <v>5</v>
      </c>
      <c r="BR26">
        <f t="shared" ca="1" si="54"/>
        <v>27</v>
      </c>
      <c r="BS26">
        <f t="shared" ca="1" si="54"/>
        <v>28</v>
      </c>
      <c r="BT26">
        <f t="shared" ca="1" si="54"/>
        <v>1</v>
      </c>
      <c r="BU26">
        <f t="shared" ca="1" si="54"/>
        <v>28</v>
      </c>
      <c r="BV26">
        <f t="shared" ca="1" si="54"/>
        <v>0</v>
      </c>
      <c r="BW26">
        <f t="shared" ca="1" si="54"/>
        <v>29</v>
      </c>
      <c r="BX26">
        <f t="shared" ca="1" si="54"/>
        <v>14</v>
      </c>
      <c r="BY26">
        <f t="shared" ca="1" si="54"/>
        <v>30</v>
      </c>
      <c r="BZ26">
        <f t="shared" ca="1" si="54"/>
        <v>30</v>
      </c>
      <c r="CA26">
        <f t="shared" ca="1" si="54"/>
        <v>31</v>
      </c>
      <c r="CB26">
        <f t="shared" ca="1" si="54"/>
        <v>28</v>
      </c>
      <c r="CC26">
        <f t="shared" ca="1" si="54"/>
        <v>32</v>
      </c>
      <c r="CD26">
        <f t="shared" ca="1" si="54"/>
        <v>32</v>
      </c>
      <c r="CE26">
        <f t="shared" ca="1" si="54"/>
        <v>32</v>
      </c>
      <c r="CF26">
        <f t="shared" ca="1" si="54"/>
        <v>16</v>
      </c>
      <c r="CG26">
        <f t="shared" ca="1" si="54"/>
        <v>25</v>
      </c>
      <c r="CH26">
        <f t="shared" ca="1" si="54"/>
        <v>27</v>
      </c>
    </row>
    <row r="27" spans="1:86" x14ac:dyDescent="0.25">
      <c r="A27" s="3">
        <f ca="1">VLOOKUP(SMALL(B25:B29,3),B25:C29,2,0)</f>
        <v>5</v>
      </c>
      <c r="B27" s="4">
        <f t="shared" ca="1" si="52"/>
        <v>89992</v>
      </c>
      <c r="C27" s="5">
        <v>3</v>
      </c>
      <c r="D27">
        <f ca="1">IFERROR(MIN(RANDBETWEEN(0,D23-D26),ROUNDUP(D23*2/$C$22,0)),0)</f>
        <v>0</v>
      </c>
      <c r="E27">
        <f t="shared" ref="E27:BP27" ca="1" si="55">IFERROR(MIN(RANDBETWEEN(0,E23-E26),ROUNDUP(E23*2/$C$22,0)),0)</f>
        <v>0</v>
      </c>
      <c r="F27">
        <f t="shared" ca="1" si="55"/>
        <v>0</v>
      </c>
      <c r="G27">
        <f t="shared" ca="1" si="55"/>
        <v>0</v>
      </c>
      <c r="H27">
        <f t="shared" ca="1" si="55"/>
        <v>2</v>
      </c>
      <c r="I27">
        <f t="shared" ca="1" si="55"/>
        <v>2</v>
      </c>
      <c r="J27">
        <f t="shared" ca="1" si="55"/>
        <v>1</v>
      </c>
      <c r="K27">
        <f t="shared" ca="1" si="55"/>
        <v>2</v>
      </c>
      <c r="L27">
        <f t="shared" ca="1" si="55"/>
        <v>2</v>
      </c>
      <c r="M27">
        <f t="shared" ca="1" si="55"/>
        <v>0</v>
      </c>
      <c r="N27">
        <f t="shared" ca="1" si="55"/>
        <v>5</v>
      </c>
      <c r="O27">
        <f t="shared" ca="1" si="55"/>
        <v>5</v>
      </c>
      <c r="P27">
        <f t="shared" ca="1" si="55"/>
        <v>6</v>
      </c>
      <c r="Q27">
        <f t="shared" ca="1" si="55"/>
        <v>5</v>
      </c>
      <c r="R27">
        <f t="shared" ca="1" si="55"/>
        <v>6</v>
      </c>
      <c r="S27">
        <f t="shared" ca="1" si="55"/>
        <v>2</v>
      </c>
      <c r="T27">
        <f t="shared" ca="1" si="55"/>
        <v>7</v>
      </c>
      <c r="U27">
        <f t="shared" ca="1" si="55"/>
        <v>4</v>
      </c>
      <c r="V27">
        <f t="shared" ca="1" si="55"/>
        <v>8</v>
      </c>
      <c r="W27">
        <f t="shared" ca="1" si="55"/>
        <v>8</v>
      </c>
      <c r="X27">
        <f t="shared" ca="1" si="55"/>
        <v>7</v>
      </c>
      <c r="Y27">
        <f t="shared" ca="1" si="55"/>
        <v>8</v>
      </c>
      <c r="Z27">
        <f t="shared" ca="1" si="55"/>
        <v>9</v>
      </c>
      <c r="AA27">
        <f t="shared" ca="1" si="55"/>
        <v>10</v>
      </c>
      <c r="AB27">
        <f t="shared" ca="1" si="55"/>
        <v>10</v>
      </c>
      <c r="AC27">
        <f t="shared" ca="1" si="55"/>
        <v>11</v>
      </c>
      <c r="AD27">
        <f t="shared" ca="1" si="55"/>
        <v>6</v>
      </c>
      <c r="AE27">
        <f t="shared" ca="1" si="55"/>
        <v>9</v>
      </c>
      <c r="AF27">
        <f t="shared" ca="1" si="55"/>
        <v>8</v>
      </c>
      <c r="AG27">
        <f t="shared" ca="1" si="55"/>
        <v>12</v>
      </c>
      <c r="AH27">
        <f t="shared" ca="1" si="55"/>
        <v>2</v>
      </c>
      <c r="AI27">
        <f t="shared" ca="1" si="55"/>
        <v>5</v>
      </c>
      <c r="AJ27">
        <f t="shared" ca="1" si="55"/>
        <v>14</v>
      </c>
      <c r="AK27">
        <f t="shared" ca="1" si="55"/>
        <v>11</v>
      </c>
      <c r="AL27">
        <f t="shared" ca="1" si="55"/>
        <v>8</v>
      </c>
      <c r="AM27">
        <f t="shared" ca="1" si="55"/>
        <v>15</v>
      </c>
      <c r="AN27">
        <f t="shared" ca="1" si="55"/>
        <v>15</v>
      </c>
      <c r="AO27">
        <f t="shared" ca="1" si="55"/>
        <v>16</v>
      </c>
      <c r="AP27">
        <f t="shared" ca="1" si="55"/>
        <v>16</v>
      </c>
      <c r="AQ27">
        <f t="shared" ca="1" si="55"/>
        <v>16</v>
      </c>
      <c r="AR27">
        <f t="shared" ca="1" si="55"/>
        <v>11</v>
      </c>
      <c r="AS27">
        <f t="shared" ca="1" si="55"/>
        <v>16</v>
      </c>
      <c r="AT27">
        <f t="shared" ca="1" si="55"/>
        <v>18</v>
      </c>
      <c r="AU27">
        <f t="shared" ca="1" si="55"/>
        <v>18</v>
      </c>
      <c r="AV27">
        <f t="shared" ca="1" si="55"/>
        <v>18</v>
      </c>
      <c r="AW27">
        <f t="shared" ca="1" si="55"/>
        <v>12</v>
      </c>
      <c r="AX27">
        <f t="shared" ca="1" si="55"/>
        <v>9</v>
      </c>
      <c r="AY27">
        <f t="shared" ca="1" si="55"/>
        <v>20</v>
      </c>
      <c r="AZ27">
        <f t="shared" ca="1" si="55"/>
        <v>20</v>
      </c>
      <c r="BA27">
        <f t="shared" ca="1" si="55"/>
        <v>20</v>
      </c>
      <c r="BB27">
        <f t="shared" ca="1" si="55"/>
        <v>9</v>
      </c>
      <c r="BC27">
        <f t="shared" ca="1" si="55"/>
        <v>1</v>
      </c>
      <c r="BD27">
        <f t="shared" ca="1" si="55"/>
        <v>19</v>
      </c>
      <c r="BE27">
        <f t="shared" ca="1" si="55"/>
        <v>22</v>
      </c>
      <c r="BF27">
        <f t="shared" ca="1" si="55"/>
        <v>1</v>
      </c>
      <c r="BG27">
        <f t="shared" ca="1" si="55"/>
        <v>0</v>
      </c>
      <c r="BH27">
        <f t="shared" ca="1" si="55"/>
        <v>23</v>
      </c>
      <c r="BI27">
        <f t="shared" ca="1" si="55"/>
        <v>16</v>
      </c>
      <c r="BJ27">
        <f t="shared" ca="1" si="55"/>
        <v>19</v>
      </c>
      <c r="BK27">
        <f t="shared" ca="1" si="55"/>
        <v>24</v>
      </c>
      <c r="BL27">
        <f t="shared" ca="1" si="55"/>
        <v>17</v>
      </c>
      <c r="BM27">
        <f t="shared" ca="1" si="55"/>
        <v>25</v>
      </c>
      <c r="BN27">
        <f t="shared" ca="1" si="55"/>
        <v>15</v>
      </c>
      <c r="BO27">
        <f t="shared" ca="1" si="55"/>
        <v>26</v>
      </c>
      <c r="BP27">
        <f t="shared" ca="1" si="55"/>
        <v>6</v>
      </c>
      <c r="BQ27">
        <f t="shared" ref="BQ27:CH27" ca="1" si="56">IFERROR(MIN(RANDBETWEEN(0,BQ23-BQ26),ROUNDUP(BQ23*2/$C$22,0)),0)</f>
        <v>27</v>
      </c>
      <c r="BR27">
        <f t="shared" ca="1" si="56"/>
        <v>11</v>
      </c>
      <c r="BS27">
        <f t="shared" ca="1" si="56"/>
        <v>28</v>
      </c>
      <c r="BT27">
        <f t="shared" ca="1" si="56"/>
        <v>9</v>
      </c>
      <c r="BU27">
        <f t="shared" ca="1" si="56"/>
        <v>2</v>
      </c>
      <c r="BV27">
        <f t="shared" ca="1" si="56"/>
        <v>5</v>
      </c>
      <c r="BW27">
        <f t="shared" ca="1" si="56"/>
        <v>24</v>
      </c>
      <c r="BX27">
        <f t="shared" ca="1" si="56"/>
        <v>10</v>
      </c>
      <c r="BY27">
        <f t="shared" ca="1" si="56"/>
        <v>30</v>
      </c>
      <c r="BZ27">
        <f t="shared" ca="1" si="56"/>
        <v>29</v>
      </c>
      <c r="CA27">
        <f t="shared" ca="1" si="56"/>
        <v>31</v>
      </c>
      <c r="CB27">
        <f t="shared" ca="1" si="56"/>
        <v>15</v>
      </c>
      <c r="CC27">
        <f t="shared" ca="1" si="56"/>
        <v>3</v>
      </c>
      <c r="CD27">
        <f t="shared" ca="1" si="56"/>
        <v>30</v>
      </c>
      <c r="CE27">
        <f t="shared" ca="1" si="56"/>
        <v>19</v>
      </c>
      <c r="CF27">
        <f t="shared" ca="1" si="56"/>
        <v>33</v>
      </c>
      <c r="CG27">
        <f t="shared" ca="1" si="56"/>
        <v>33</v>
      </c>
      <c r="CH27">
        <f t="shared" ca="1" si="56"/>
        <v>20</v>
      </c>
    </row>
    <row r="28" spans="1:86" x14ac:dyDescent="0.25">
      <c r="A28" s="3">
        <f ca="1">VLOOKUP(SMALL(B25:B29,4),B25:C29,2,0)</f>
        <v>3</v>
      </c>
      <c r="B28" s="4">
        <f t="shared" ca="1" si="52"/>
        <v>14174</v>
      </c>
      <c r="C28" s="5">
        <v>4</v>
      </c>
      <c r="D28">
        <f ca="1">IFERROR(MIN(RANDBETWEEN(0,D23-SUM(D26:D27)),ROUNDUP(D23*2/$C$22,0)),0)</f>
        <v>0</v>
      </c>
      <c r="E28">
        <f t="shared" ref="E28:BP28" ca="1" si="57">IFERROR(MIN(RANDBETWEEN(0,E23-SUM(E26:E27)),ROUNDUP(E23*2/$C$22,0)),0)</f>
        <v>0</v>
      </c>
      <c r="F28">
        <f t="shared" ca="1" si="57"/>
        <v>2</v>
      </c>
      <c r="G28">
        <f t="shared" ca="1" si="57"/>
        <v>0</v>
      </c>
      <c r="H28">
        <f t="shared" ca="1" si="57"/>
        <v>2</v>
      </c>
      <c r="I28">
        <f t="shared" ca="1" si="57"/>
        <v>2</v>
      </c>
      <c r="J28">
        <f t="shared" ca="1" si="57"/>
        <v>1</v>
      </c>
      <c r="K28">
        <f t="shared" ca="1" si="57"/>
        <v>1</v>
      </c>
      <c r="L28">
        <f t="shared" ca="1" si="57"/>
        <v>4</v>
      </c>
      <c r="M28">
        <f t="shared" ca="1" si="57"/>
        <v>4</v>
      </c>
      <c r="N28">
        <f t="shared" ca="1" si="57"/>
        <v>5</v>
      </c>
      <c r="O28">
        <f t="shared" ca="1" si="57"/>
        <v>0</v>
      </c>
      <c r="P28">
        <f t="shared" ca="1" si="57"/>
        <v>0</v>
      </c>
      <c r="Q28">
        <f t="shared" ca="1" si="57"/>
        <v>2</v>
      </c>
      <c r="R28">
        <f t="shared" ca="1" si="57"/>
        <v>0</v>
      </c>
      <c r="S28">
        <f t="shared" ca="1" si="57"/>
        <v>2</v>
      </c>
      <c r="T28">
        <f t="shared" ca="1" si="57"/>
        <v>6</v>
      </c>
      <c r="U28">
        <f t="shared" ca="1" si="57"/>
        <v>0</v>
      </c>
      <c r="V28">
        <f t="shared" ca="1" si="57"/>
        <v>2</v>
      </c>
      <c r="W28">
        <f t="shared" ca="1" si="57"/>
        <v>4</v>
      </c>
      <c r="X28">
        <f t="shared" ca="1" si="57"/>
        <v>8</v>
      </c>
      <c r="Y28">
        <f t="shared" ca="1" si="57"/>
        <v>1</v>
      </c>
      <c r="Z28">
        <f t="shared" ca="1" si="57"/>
        <v>3</v>
      </c>
      <c r="AA28">
        <f t="shared" ca="1" si="57"/>
        <v>8</v>
      </c>
      <c r="AB28">
        <f t="shared" ca="1" si="57"/>
        <v>4</v>
      </c>
      <c r="AC28">
        <f t="shared" ca="1" si="57"/>
        <v>4</v>
      </c>
      <c r="AD28">
        <f t="shared" ca="1" si="57"/>
        <v>0</v>
      </c>
      <c r="AE28">
        <f t="shared" ca="1" si="57"/>
        <v>7</v>
      </c>
      <c r="AF28">
        <f t="shared" ca="1" si="57"/>
        <v>8</v>
      </c>
      <c r="AG28">
        <f t="shared" ca="1" si="57"/>
        <v>5</v>
      </c>
      <c r="AH28">
        <f t="shared" ca="1" si="57"/>
        <v>0</v>
      </c>
      <c r="AI28">
        <f t="shared" ca="1" si="57"/>
        <v>11</v>
      </c>
      <c r="AJ28">
        <f t="shared" ca="1" si="57"/>
        <v>4</v>
      </c>
      <c r="AK28">
        <f t="shared" ca="1" si="57"/>
        <v>2</v>
      </c>
      <c r="AL28">
        <f t="shared" ca="1" si="57"/>
        <v>14</v>
      </c>
      <c r="AM28">
        <f t="shared" ca="1" si="57"/>
        <v>7</v>
      </c>
      <c r="AN28">
        <f t="shared" ca="1" si="57"/>
        <v>10</v>
      </c>
      <c r="AO28">
        <f t="shared" ca="1" si="57"/>
        <v>3</v>
      </c>
      <c r="AP28">
        <f t="shared" ca="1" si="57"/>
        <v>7</v>
      </c>
      <c r="AQ28">
        <f t="shared" ca="1" si="57"/>
        <v>4</v>
      </c>
      <c r="AR28">
        <f t="shared" ca="1" si="57"/>
        <v>10</v>
      </c>
      <c r="AS28">
        <f t="shared" ca="1" si="57"/>
        <v>7</v>
      </c>
      <c r="AT28">
        <f t="shared" ca="1" si="57"/>
        <v>2</v>
      </c>
      <c r="AU28">
        <f t="shared" ca="1" si="57"/>
        <v>2</v>
      </c>
      <c r="AV28">
        <f t="shared" ca="1" si="57"/>
        <v>4</v>
      </c>
      <c r="AW28">
        <f t="shared" ca="1" si="57"/>
        <v>16</v>
      </c>
      <c r="AX28">
        <f t="shared" ca="1" si="57"/>
        <v>11</v>
      </c>
      <c r="AY28">
        <f t="shared" ca="1" si="57"/>
        <v>7</v>
      </c>
      <c r="AZ28">
        <f t="shared" ca="1" si="57"/>
        <v>7</v>
      </c>
      <c r="BA28">
        <f t="shared" ca="1" si="57"/>
        <v>4</v>
      </c>
      <c r="BB28">
        <f t="shared" ca="1" si="57"/>
        <v>5</v>
      </c>
      <c r="BC28">
        <f t="shared" ca="1" si="57"/>
        <v>16</v>
      </c>
      <c r="BD28">
        <f t="shared" ca="1" si="57"/>
        <v>12</v>
      </c>
      <c r="BE28">
        <f t="shared" ca="1" si="57"/>
        <v>10</v>
      </c>
      <c r="BF28">
        <f t="shared" ca="1" si="57"/>
        <v>22</v>
      </c>
      <c r="BG28">
        <f t="shared" ca="1" si="57"/>
        <v>11</v>
      </c>
      <c r="BH28">
        <f t="shared" ca="1" si="57"/>
        <v>6</v>
      </c>
      <c r="BI28">
        <f t="shared" ca="1" si="57"/>
        <v>17</v>
      </c>
      <c r="BJ28">
        <f t="shared" ca="1" si="57"/>
        <v>5</v>
      </c>
      <c r="BK28">
        <f t="shared" ca="1" si="57"/>
        <v>3</v>
      </c>
      <c r="BL28">
        <f t="shared" ca="1" si="57"/>
        <v>12</v>
      </c>
      <c r="BM28">
        <f t="shared" ca="1" si="57"/>
        <v>6</v>
      </c>
      <c r="BN28">
        <f t="shared" ca="1" si="57"/>
        <v>5</v>
      </c>
      <c r="BO28">
        <f t="shared" ca="1" si="57"/>
        <v>1</v>
      </c>
      <c r="BP28">
        <f t="shared" ca="1" si="57"/>
        <v>24</v>
      </c>
      <c r="BQ28">
        <f t="shared" ref="BQ28:CH28" ca="1" si="58">IFERROR(MIN(RANDBETWEEN(0,BQ23-SUM(BQ26:BQ27)),ROUNDUP(BQ23*2/$C$22,0)),0)</f>
        <v>5</v>
      </c>
      <c r="BR28">
        <f t="shared" ca="1" si="58"/>
        <v>25</v>
      </c>
      <c r="BS28">
        <f t="shared" ca="1" si="58"/>
        <v>3</v>
      </c>
      <c r="BT28">
        <f t="shared" ca="1" si="58"/>
        <v>28</v>
      </c>
      <c r="BU28">
        <f t="shared" ca="1" si="58"/>
        <v>2</v>
      </c>
      <c r="BV28">
        <f t="shared" ca="1" si="58"/>
        <v>3</v>
      </c>
      <c r="BW28">
        <f t="shared" ca="1" si="58"/>
        <v>10</v>
      </c>
      <c r="BX28">
        <f t="shared" ca="1" si="58"/>
        <v>0</v>
      </c>
      <c r="BY28">
        <f t="shared" ca="1" si="58"/>
        <v>6</v>
      </c>
      <c r="BZ28">
        <f t="shared" ca="1" si="58"/>
        <v>4</v>
      </c>
      <c r="CA28">
        <f t="shared" ca="1" si="58"/>
        <v>6</v>
      </c>
      <c r="CB28">
        <f t="shared" ca="1" si="58"/>
        <v>17</v>
      </c>
      <c r="CC28">
        <f t="shared" ca="1" si="58"/>
        <v>21</v>
      </c>
      <c r="CD28">
        <f t="shared" ca="1" si="58"/>
        <v>5</v>
      </c>
      <c r="CE28">
        <f t="shared" ca="1" si="58"/>
        <v>12</v>
      </c>
      <c r="CF28">
        <f t="shared" ca="1" si="58"/>
        <v>26</v>
      </c>
      <c r="CG28">
        <f t="shared" ca="1" si="58"/>
        <v>14</v>
      </c>
      <c r="CH28">
        <f t="shared" ca="1" si="58"/>
        <v>26</v>
      </c>
    </row>
    <row r="29" spans="1:86" x14ac:dyDescent="0.25">
      <c r="A29" s="3">
        <f ca="1">VLOOKUP(SMALL(B25:B29,5),B25:C29,2,0)</f>
        <v>2</v>
      </c>
      <c r="B29" s="4">
        <f t="shared" ca="1" si="52"/>
        <v>67101</v>
      </c>
      <c r="C29" s="5">
        <v>5</v>
      </c>
      <c r="D29">
        <f ca="1">IFERROR(MIN(RANDBETWEEN(0,D23-SUM(D26:D28)),ROUNDUP(D23*2/$C$22,0)),0)</f>
        <v>0</v>
      </c>
      <c r="E29">
        <f t="shared" ref="E29:BP29" ca="1" si="59">IFERROR(MIN(RANDBETWEEN(0,E23-SUM(E26:E28)),ROUNDUP(E23*2/$C$22,0)),0)</f>
        <v>1</v>
      </c>
      <c r="F29">
        <f t="shared" ca="1" si="59"/>
        <v>0</v>
      </c>
      <c r="G29">
        <f t="shared" ca="1" si="59"/>
        <v>1</v>
      </c>
      <c r="H29">
        <f t="shared" ca="1" si="59"/>
        <v>1</v>
      </c>
      <c r="I29">
        <f t="shared" ca="1" si="59"/>
        <v>0</v>
      </c>
      <c r="J29">
        <f t="shared" ca="1" si="59"/>
        <v>2</v>
      </c>
      <c r="K29">
        <f t="shared" ca="1" si="59"/>
        <v>0</v>
      </c>
      <c r="L29">
        <f t="shared" ca="1" si="59"/>
        <v>0</v>
      </c>
      <c r="M29">
        <f t="shared" ca="1" si="59"/>
        <v>2</v>
      </c>
      <c r="N29">
        <f t="shared" ca="1" si="59"/>
        <v>0</v>
      </c>
      <c r="O29">
        <f t="shared" ca="1" si="59"/>
        <v>1</v>
      </c>
      <c r="P29">
        <f t="shared" ca="1" si="59"/>
        <v>0</v>
      </c>
      <c r="Q29">
        <f t="shared" ca="1" si="59"/>
        <v>1</v>
      </c>
      <c r="R29">
        <f t="shared" ca="1" si="59"/>
        <v>6</v>
      </c>
      <c r="S29">
        <f t="shared" ca="1" si="59"/>
        <v>0</v>
      </c>
      <c r="T29">
        <f t="shared" ca="1" si="59"/>
        <v>2</v>
      </c>
      <c r="U29">
        <f t="shared" ca="1" si="59"/>
        <v>2</v>
      </c>
      <c r="V29">
        <f t="shared" ca="1" si="59"/>
        <v>0</v>
      </c>
      <c r="W29">
        <f t="shared" ca="1" si="59"/>
        <v>0</v>
      </c>
      <c r="X29">
        <f t="shared" ca="1" si="59"/>
        <v>0</v>
      </c>
      <c r="Y29">
        <f t="shared" ca="1" si="59"/>
        <v>1</v>
      </c>
      <c r="Z29">
        <f t="shared" ca="1" si="59"/>
        <v>0</v>
      </c>
      <c r="AA29">
        <f t="shared" ca="1" si="59"/>
        <v>0</v>
      </c>
      <c r="AB29">
        <f t="shared" ca="1" si="59"/>
        <v>0</v>
      </c>
      <c r="AC29">
        <f t="shared" ca="1" si="59"/>
        <v>1</v>
      </c>
      <c r="AD29">
        <f t="shared" ca="1" si="59"/>
        <v>2</v>
      </c>
      <c r="AE29">
        <f t="shared" ca="1" si="59"/>
        <v>0</v>
      </c>
      <c r="AF29">
        <f t="shared" ca="1" si="59"/>
        <v>1</v>
      </c>
      <c r="AG29">
        <f t="shared" ca="1" si="59"/>
        <v>1</v>
      </c>
      <c r="AH29">
        <f t="shared" ca="1" si="59"/>
        <v>8</v>
      </c>
      <c r="AI29">
        <f t="shared" ca="1" si="59"/>
        <v>3</v>
      </c>
      <c r="AJ29">
        <f t="shared" ca="1" si="59"/>
        <v>12</v>
      </c>
      <c r="AK29">
        <f t="shared" ca="1" si="59"/>
        <v>1</v>
      </c>
      <c r="AL29">
        <f t="shared" ca="1" si="59"/>
        <v>4</v>
      </c>
      <c r="AM29">
        <f t="shared" ca="1" si="59"/>
        <v>1</v>
      </c>
      <c r="AN29">
        <f t="shared" ca="1" si="59"/>
        <v>2</v>
      </c>
      <c r="AO29">
        <f t="shared" ca="1" si="59"/>
        <v>1</v>
      </c>
      <c r="AP29">
        <f t="shared" ca="1" si="59"/>
        <v>0</v>
      </c>
      <c r="AQ29">
        <f t="shared" ca="1" si="59"/>
        <v>3</v>
      </c>
      <c r="AR29">
        <f t="shared" ca="1" si="59"/>
        <v>3</v>
      </c>
      <c r="AS29">
        <f t="shared" ca="1" si="59"/>
        <v>12</v>
      </c>
      <c r="AT29">
        <f t="shared" ca="1" si="59"/>
        <v>1</v>
      </c>
      <c r="AU29">
        <f t="shared" ca="1" si="59"/>
        <v>6</v>
      </c>
      <c r="AV29">
        <f t="shared" ca="1" si="59"/>
        <v>5</v>
      </c>
      <c r="AW29">
        <f t="shared" ca="1" si="59"/>
        <v>2</v>
      </c>
      <c r="AX29">
        <f t="shared" ca="1" si="59"/>
        <v>0</v>
      </c>
      <c r="AY29">
        <f t="shared" ca="1" si="59"/>
        <v>11</v>
      </c>
      <c r="AZ29">
        <f t="shared" ca="1" si="59"/>
        <v>1</v>
      </c>
      <c r="BA29">
        <f t="shared" ca="1" si="59"/>
        <v>6</v>
      </c>
      <c r="BB29">
        <f t="shared" ca="1" si="59"/>
        <v>6</v>
      </c>
      <c r="BC29">
        <f t="shared" ca="1" si="59"/>
        <v>12</v>
      </c>
      <c r="BD29">
        <f t="shared" ca="1" si="59"/>
        <v>4</v>
      </c>
      <c r="BE29">
        <f t="shared" ca="1" si="59"/>
        <v>1</v>
      </c>
      <c r="BF29">
        <f t="shared" ca="1" si="59"/>
        <v>10</v>
      </c>
      <c r="BG29">
        <f t="shared" ca="1" si="59"/>
        <v>10</v>
      </c>
      <c r="BH29">
        <f t="shared" ca="1" si="59"/>
        <v>10</v>
      </c>
      <c r="BI29">
        <f t="shared" ca="1" si="59"/>
        <v>1</v>
      </c>
      <c r="BJ29">
        <f t="shared" ca="1" si="59"/>
        <v>4</v>
      </c>
      <c r="BK29">
        <f t="shared" ca="1" si="59"/>
        <v>4</v>
      </c>
      <c r="BL29">
        <f t="shared" ca="1" si="59"/>
        <v>5</v>
      </c>
      <c r="BM29">
        <f t="shared" ca="1" si="59"/>
        <v>1</v>
      </c>
      <c r="BN29">
        <f t="shared" ca="1" si="59"/>
        <v>5</v>
      </c>
      <c r="BO29">
        <f t="shared" ca="1" si="59"/>
        <v>7</v>
      </c>
      <c r="BP29">
        <f t="shared" ca="1" si="59"/>
        <v>7</v>
      </c>
      <c r="BQ29">
        <f t="shared" ref="BQ29:CH29" ca="1" si="60">IFERROR(MIN(RANDBETWEEN(0,BQ23-SUM(BQ26:BQ28)),ROUNDUP(BQ23*2/$C$22,0)),0)</f>
        <v>11</v>
      </c>
      <c r="BR29">
        <f t="shared" ca="1" si="60"/>
        <v>2</v>
      </c>
      <c r="BS29">
        <f t="shared" ca="1" si="60"/>
        <v>0</v>
      </c>
      <c r="BT29">
        <f t="shared" ca="1" si="60"/>
        <v>22</v>
      </c>
      <c r="BU29">
        <f t="shared" ca="1" si="60"/>
        <v>15</v>
      </c>
      <c r="BV29">
        <f t="shared" ca="1" si="60"/>
        <v>3</v>
      </c>
      <c r="BW29">
        <f t="shared" ca="1" si="60"/>
        <v>2</v>
      </c>
      <c r="BX29">
        <f t="shared" ca="1" si="60"/>
        <v>30</v>
      </c>
      <c r="BY29">
        <f t="shared" ca="1" si="60"/>
        <v>1</v>
      </c>
      <c r="BZ29">
        <f t="shared" ca="1" si="60"/>
        <v>5</v>
      </c>
      <c r="CA29">
        <f t="shared" ca="1" si="60"/>
        <v>4</v>
      </c>
      <c r="CB29">
        <f t="shared" ca="1" si="60"/>
        <v>14</v>
      </c>
      <c r="CC29">
        <f t="shared" ca="1" si="60"/>
        <v>13</v>
      </c>
      <c r="CD29">
        <f t="shared" ca="1" si="60"/>
        <v>7</v>
      </c>
      <c r="CE29">
        <f t="shared" ca="1" si="60"/>
        <v>8</v>
      </c>
      <c r="CF29">
        <f t="shared" ca="1" si="60"/>
        <v>3</v>
      </c>
      <c r="CG29">
        <f t="shared" ca="1" si="60"/>
        <v>2</v>
      </c>
      <c r="CH29">
        <f t="shared" ca="1" si="60"/>
        <v>1</v>
      </c>
    </row>
    <row r="31" spans="1:86" x14ac:dyDescent="0.25">
      <c r="C31" s="5">
        <v>6</v>
      </c>
      <c r="D31" s="197" t="s">
        <v>81</v>
      </c>
      <c r="E31" s="197"/>
      <c r="F31" s="197"/>
      <c r="G31" s="197"/>
      <c r="H31" s="197"/>
      <c r="I31" s="197"/>
    </row>
    <row r="32" spans="1:86" x14ac:dyDescent="0.25">
      <c r="D32" s="3">
        <v>1</v>
      </c>
      <c r="E32" s="3">
        <v>2</v>
      </c>
      <c r="F32" s="3">
        <v>3</v>
      </c>
      <c r="G32" s="3">
        <v>4</v>
      </c>
      <c r="H32" s="3">
        <v>5</v>
      </c>
      <c r="I32" s="3">
        <v>6</v>
      </c>
      <c r="J32" s="3">
        <v>7</v>
      </c>
      <c r="K32" s="3">
        <v>8</v>
      </c>
      <c r="L32" s="3">
        <v>9</v>
      </c>
      <c r="M32" s="3">
        <v>10</v>
      </c>
      <c r="N32" s="3">
        <v>11</v>
      </c>
      <c r="O32" s="3">
        <v>12</v>
      </c>
      <c r="P32" s="3">
        <v>13</v>
      </c>
      <c r="Q32" s="3">
        <v>14</v>
      </c>
      <c r="R32" s="3">
        <v>15</v>
      </c>
      <c r="S32" s="3">
        <v>16</v>
      </c>
      <c r="T32" s="3">
        <v>17</v>
      </c>
      <c r="U32" s="3">
        <v>18</v>
      </c>
      <c r="V32" s="3">
        <v>19</v>
      </c>
      <c r="W32" s="3">
        <v>20</v>
      </c>
      <c r="X32" s="3">
        <v>21</v>
      </c>
      <c r="Y32" s="3">
        <v>22</v>
      </c>
      <c r="Z32" s="3">
        <v>23</v>
      </c>
      <c r="AA32" s="3">
        <v>24</v>
      </c>
      <c r="AB32" s="3">
        <v>25</v>
      </c>
      <c r="AC32" s="3">
        <v>26</v>
      </c>
      <c r="AD32" s="3">
        <v>27</v>
      </c>
      <c r="AE32" s="3">
        <v>28</v>
      </c>
      <c r="AF32" s="3">
        <v>29</v>
      </c>
      <c r="AG32" s="3">
        <v>30</v>
      </c>
      <c r="AH32" s="3">
        <v>31</v>
      </c>
      <c r="AI32" s="3">
        <v>32</v>
      </c>
      <c r="AJ32" s="3">
        <v>33</v>
      </c>
      <c r="AK32" s="3">
        <v>34</v>
      </c>
      <c r="AL32" s="3">
        <v>35</v>
      </c>
      <c r="AM32" s="3">
        <v>36</v>
      </c>
      <c r="AN32" s="3">
        <v>37</v>
      </c>
      <c r="AO32" s="3">
        <v>38</v>
      </c>
      <c r="AP32" s="3">
        <v>39</v>
      </c>
      <c r="AQ32" s="3">
        <v>40</v>
      </c>
      <c r="AR32" s="3">
        <v>41</v>
      </c>
      <c r="AS32" s="3">
        <v>42</v>
      </c>
      <c r="AT32" s="3">
        <v>43</v>
      </c>
      <c r="AU32" s="3">
        <v>44</v>
      </c>
      <c r="AV32" s="3">
        <v>45</v>
      </c>
      <c r="AW32" s="3">
        <v>46</v>
      </c>
      <c r="AX32" s="3">
        <v>47</v>
      </c>
      <c r="AY32" s="3">
        <v>48</v>
      </c>
      <c r="AZ32" s="3">
        <v>49</v>
      </c>
      <c r="BA32" s="3">
        <v>50</v>
      </c>
      <c r="BB32" s="3">
        <v>51</v>
      </c>
      <c r="BC32" s="3">
        <v>52</v>
      </c>
      <c r="BD32" s="3">
        <v>53</v>
      </c>
      <c r="BE32" s="3">
        <v>54</v>
      </c>
      <c r="BF32" s="3">
        <v>55</v>
      </c>
      <c r="BG32" s="3">
        <v>56</v>
      </c>
      <c r="BH32" s="3">
        <v>57</v>
      </c>
      <c r="BI32" s="3">
        <v>58</v>
      </c>
      <c r="BJ32" s="3">
        <v>59</v>
      </c>
      <c r="BK32" s="3">
        <v>60</v>
      </c>
      <c r="BL32" s="3">
        <v>61</v>
      </c>
      <c r="BM32" s="3">
        <v>62</v>
      </c>
      <c r="BN32" s="3">
        <v>63</v>
      </c>
      <c r="BO32" s="3">
        <v>64</v>
      </c>
      <c r="BP32" s="3">
        <v>65</v>
      </c>
      <c r="BQ32" s="3">
        <v>66</v>
      </c>
      <c r="BR32" s="3">
        <v>67</v>
      </c>
      <c r="BS32" s="3">
        <v>68</v>
      </c>
      <c r="BT32" s="3">
        <v>69</v>
      </c>
      <c r="BU32" s="3">
        <v>70</v>
      </c>
      <c r="BV32" s="3">
        <v>71</v>
      </c>
      <c r="BW32" s="3">
        <v>72</v>
      </c>
      <c r="BX32" s="3">
        <v>73</v>
      </c>
      <c r="BY32" s="3">
        <v>74</v>
      </c>
      <c r="BZ32" s="3">
        <v>75</v>
      </c>
      <c r="CA32" s="3">
        <v>76</v>
      </c>
      <c r="CB32" s="3">
        <v>77</v>
      </c>
      <c r="CC32" s="3">
        <v>78</v>
      </c>
      <c r="CD32" s="3">
        <v>79</v>
      </c>
      <c r="CE32" s="3">
        <v>80</v>
      </c>
      <c r="CF32" s="3">
        <v>81</v>
      </c>
      <c r="CG32" s="3">
        <v>82</v>
      </c>
      <c r="CH32" s="3">
        <v>83</v>
      </c>
    </row>
    <row r="33" spans="1:86" x14ac:dyDescent="0.25">
      <c r="C33" s="4"/>
      <c r="D33" s="4">
        <v>1</v>
      </c>
      <c r="E33" s="4">
        <v>2</v>
      </c>
      <c r="F33" s="4">
        <f t="shared" ref="F33:BQ33" si="61">ROUNDDOWN(F32*1/2,0)</f>
        <v>1</v>
      </c>
      <c r="G33" s="4">
        <f t="shared" si="61"/>
        <v>2</v>
      </c>
      <c r="H33" s="4">
        <f t="shared" si="61"/>
        <v>2</v>
      </c>
      <c r="I33" s="4">
        <f t="shared" si="61"/>
        <v>3</v>
      </c>
      <c r="J33" s="4">
        <f t="shared" si="61"/>
        <v>3</v>
      </c>
      <c r="K33" s="4">
        <f t="shared" si="61"/>
        <v>4</v>
      </c>
      <c r="L33" s="4">
        <f t="shared" si="61"/>
        <v>4</v>
      </c>
      <c r="M33" s="4">
        <f t="shared" si="61"/>
        <v>5</v>
      </c>
      <c r="N33" s="4">
        <f t="shared" si="61"/>
        <v>5</v>
      </c>
      <c r="O33" s="4">
        <f t="shared" si="61"/>
        <v>6</v>
      </c>
      <c r="P33" s="4">
        <f t="shared" si="61"/>
        <v>6</v>
      </c>
      <c r="Q33" s="4">
        <f t="shared" si="61"/>
        <v>7</v>
      </c>
      <c r="R33" s="4">
        <f t="shared" si="61"/>
        <v>7</v>
      </c>
      <c r="S33" s="4">
        <f t="shared" si="61"/>
        <v>8</v>
      </c>
      <c r="T33" s="4">
        <f t="shared" si="61"/>
        <v>8</v>
      </c>
      <c r="U33" s="4">
        <f t="shared" si="61"/>
        <v>9</v>
      </c>
      <c r="V33" s="4">
        <f t="shared" si="61"/>
        <v>9</v>
      </c>
      <c r="W33" s="4">
        <f t="shared" si="61"/>
        <v>10</v>
      </c>
      <c r="X33" s="4">
        <f t="shared" si="61"/>
        <v>10</v>
      </c>
      <c r="Y33" s="4">
        <f t="shared" si="61"/>
        <v>11</v>
      </c>
      <c r="Z33" s="4">
        <f t="shared" si="61"/>
        <v>11</v>
      </c>
      <c r="AA33" s="4">
        <f t="shared" si="61"/>
        <v>12</v>
      </c>
      <c r="AB33" s="4">
        <f t="shared" si="61"/>
        <v>12</v>
      </c>
      <c r="AC33" s="4">
        <f t="shared" si="61"/>
        <v>13</v>
      </c>
      <c r="AD33" s="4">
        <f t="shared" si="61"/>
        <v>13</v>
      </c>
      <c r="AE33" s="4">
        <f t="shared" si="61"/>
        <v>14</v>
      </c>
      <c r="AF33" s="4">
        <f t="shared" si="61"/>
        <v>14</v>
      </c>
      <c r="AG33" s="4">
        <f t="shared" si="61"/>
        <v>15</v>
      </c>
      <c r="AH33" s="4">
        <f t="shared" si="61"/>
        <v>15</v>
      </c>
      <c r="AI33" s="4">
        <f t="shared" si="61"/>
        <v>16</v>
      </c>
      <c r="AJ33" s="4">
        <f t="shared" si="61"/>
        <v>16</v>
      </c>
      <c r="AK33" s="4">
        <f t="shared" si="61"/>
        <v>17</v>
      </c>
      <c r="AL33" s="4">
        <f t="shared" si="61"/>
        <v>17</v>
      </c>
      <c r="AM33" s="4">
        <f t="shared" si="61"/>
        <v>18</v>
      </c>
      <c r="AN33" s="4">
        <f t="shared" si="61"/>
        <v>18</v>
      </c>
      <c r="AO33" s="4">
        <f t="shared" si="61"/>
        <v>19</v>
      </c>
      <c r="AP33" s="4">
        <f t="shared" si="61"/>
        <v>19</v>
      </c>
      <c r="AQ33" s="4">
        <f t="shared" si="61"/>
        <v>20</v>
      </c>
      <c r="AR33" s="4">
        <f t="shared" si="61"/>
        <v>20</v>
      </c>
      <c r="AS33" s="4">
        <f t="shared" si="61"/>
        <v>21</v>
      </c>
      <c r="AT33" s="4">
        <f t="shared" si="61"/>
        <v>21</v>
      </c>
      <c r="AU33" s="4">
        <f t="shared" si="61"/>
        <v>22</v>
      </c>
      <c r="AV33" s="4">
        <f t="shared" si="61"/>
        <v>22</v>
      </c>
      <c r="AW33" s="4">
        <f t="shared" si="61"/>
        <v>23</v>
      </c>
      <c r="AX33" s="4">
        <f t="shared" si="61"/>
        <v>23</v>
      </c>
      <c r="AY33" s="4">
        <f t="shared" si="61"/>
        <v>24</v>
      </c>
      <c r="AZ33" s="4">
        <f t="shared" si="61"/>
        <v>24</v>
      </c>
      <c r="BA33" s="4">
        <f t="shared" si="61"/>
        <v>25</v>
      </c>
      <c r="BB33" s="4">
        <f t="shared" si="61"/>
        <v>25</v>
      </c>
      <c r="BC33" s="4">
        <f t="shared" si="61"/>
        <v>26</v>
      </c>
      <c r="BD33" s="4">
        <f t="shared" si="61"/>
        <v>26</v>
      </c>
      <c r="BE33" s="4">
        <f t="shared" si="61"/>
        <v>27</v>
      </c>
      <c r="BF33" s="4">
        <f t="shared" si="61"/>
        <v>27</v>
      </c>
      <c r="BG33" s="4">
        <f t="shared" si="61"/>
        <v>28</v>
      </c>
      <c r="BH33" s="4">
        <f t="shared" si="61"/>
        <v>28</v>
      </c>
      <c r="BI33" s="4">
        <f t="shared" si="61"/>
        <v>29</v>
      </c>
      <c r="BJ33" s="4">
        <f t="shared" si="61"/>
        <v>29</v>
      </c>
      <c r="BK33" s="4">
        <f t="shared" si="61"/>
        <v>30</v>
      </c>
      <c r="BL33" s="4">
        <f t="shared" si="61"/>
        <v>30</v>
      </c>
      <c r="BM33" s="4">
        <f t="shared" si="61"/>
        <v>31</v>
      </c>
      <c r="BN33" s="4">
        <f t="shared" si="61"/>
        <v>31</v>
      </c>
      <c r="BO33" s="4">
        <f t="shared" si="61"/>
        <v>32</v>
      </c>
      <c r="BP33" s="4">
        <f t="shared" si="61"/>
        <v>32</v>
      </c>
      <c r="BQ33" s="4">
        <f t="shared" si="61"/>
        <v>33</v>
      </c>
      <c r="BR33" s="4">
        <f t="shared" ref="BR33:CH33" si="62">ROUNDDOWN(BR32*1/2,0)</f>
        <v>33</v>
      </c>
      <c r="BS33" s="4">
        <f t="shared" si="62"/>
        <v>34</v>
      </c>
      <c r="BT33" s="4">
        <f t="shared" si="62"/>
        <v>34</v>
      </c>
      <c r="BU33" s="4">
        <f t="shared" si="62"/>
        <v>35</v>
      </c>
      <c r="BV33" s="4">
        <f t="shared" si="62"/>
        <v>35</v>
      </c>
      <c r="BW33" s="4">
        <f t="shared" si="62"/>
        <v>36</v>
      </c>
      <c r="BX33" s="4">
        <f t="shared" si="62"/>
        <v>36</v>
      </c>
      <c r="BY33" s="4">
        <f t="shared" si="62"/>
        <v>37</v>
      </c>
      <c r="BZ33" s="4">
        <f t="shared" si="62"/>
        <v>37</v>
      </c>
      <c r="CA33" s="4">
        <f t="shared" si="62"/>
        <v>38</v>
      </c>
      <c r="CB33" s="4">
        <f t="shared" si="62"/>
        <v>38</v>
      </c>
      <c r="CC33" s="4">
        <f t="shared" si="62"/>
        <v>39</v>
      </c>
      <c r="CD33" s="4">
        <f t="shared" si="62"/>
        <v>39</v>
      </c>
      <c r="CE33" s="4">
        <f t="shared" si="62"/>
        <v>40</v>
      </c>
      <c r="CF33" s="4">
        <f t="shared" si="62"/>
        <v>40</v>
      </c>
      <c r="CG33" s="4">
        <f t="shared" si="62"/>
        <v>41</v>
      </c>
      <c r="CH33" s="4">
        <f t="shared" si="62"/>
        <v>41</v>
      </c>
    </row>
    <row r="34" spans="1:86" x14ac:dyDescent="0.25">
      <c r="A34" s="3">
        <f ca="1">VLOOKUP(SMALL(B34:B39,1),B34:C39,2,0)</f>
        <v>6</v>
      </c>
      <c r="B34" s="4">
        <f ca="1">RANDBETWEEN(0,100000)</f>
        <v>31047</v>
      </c>
      <c r="C34" s="5">
        <v>1</v>
      </c>
      <c r="D34">
        <f ca="1">D32-SUM(D35:D39)</f>
        <v>0</v>
      </c>
      <c r="E34">
        <f t="shared" ref="E34:BP34" ca="1" si="63">E32-SUM(E35:E39)</f>
        <v>0</v>
      </c>
      <c r="F34">
        <f t="shared" ca="1" si="63"/>
        <v>0</v>
      </c>
      <c r="G34">
        <f t="shared" ca="1" si="63"/>
        <v>0</v>
      </c>
      <c r="H34">
        <f t="shared" ca="1" si="63"/>
        <v>0</v>
      </c>
      <c r="I34">
        <f t="shared" ca="1" si="63"/>
        <v>0</v>
      </c>
      <c r="J34">
        <f t="shared" ca="1" si="63"/>
        <v>0</v>
      </c>
      <c r="K34">
        <f t="shared" ca="1" si="63"/>
        <v>0</v>
      </c>
      <c r="L34">
        <f t="shared" ca="1" si="63"/>
        <v>0</v>
      </c>
      <c r="M34">
        <f t="shared" ca="1" si="63"/>
        <v>0</v>
      </c>
      <c r="N34">
        <f t="shared" ca="1" si="63"/>
        <v>0</v>
      </c>
      <c r="O34">
        <f t="shared" ca="1" si="63"/>
        <v>2</v>
      </c>
      <c r="P34">
        <f t="shared" ca="1" si="63"/>
        <v>0</v>
      </c>
      <c r="Q34">
        <f t="shared" ca="1" si="63"/>
        <v>0</v>
      </c>
      <c r="R34">
        <f t="shared" ca="1" si="63"/>
        <v>3</v>
      </c>
      <c r="S34">
        <f t="shared" ca="1" si="63"/>
        <v>4</v>
      </c>
      <c r="T34">
        <f t="shared" ca="1" si="63"/>
        <v>3</v>
      </c>
      <c r="U34">
        <f t="shared" ca="1" si="63"/>
        <v>0</v>
      </c>
      <c r="V34">
        <f t="shared" ca="1" si="63"/>
        <v>0</v>
      </c>
      <c r="W34">
        <f t="shared" ca="1" si="63"/>
        <v>4</v>
      </c>
      <c r="X34">
        <f t="shared" ca="1" si="63"/>
        <v>0</v>
      </c>
      <c r="Y34">
        <f t="shared" ca="1" si="63"/>
        <v>0</v>
      </c>
      <c r="Z34">
        <f t="shared" ca="1" si="63"/>
        <v>4</v>
      </c>
      <c r="AA34">
        <f t="shared" ca="1" si="63"/>
        <v>3</v>
      </c>
      <c r="AB34">
        <f t="shared" ca="1" si="63"/>
        <v>1</v>
      </c>
      <c r="AC34">
        <f t="shared" ca="1" si="63"/>
        <v>1</v>
      </c>
      <c r="AD34">
        <f t="shared" ca="1" si="63"/>
        <v>3</v>
      </c>
      <c r="AE34">
        <f t="shared" ca="1" si="63"/>
        <v>1</v>
      </c>
      <c r="AF34">
        <f t="shared" ca="1" si="63"/>
        <v>0</v>
      </c>
      <c r="AG34">
        <f t="shared" ca="1" si="63"/>
        <v>3</v>
      </c>
      <c r="AH34">
        <f t="shared" ca="1" si="63"/>
        <v>0</v>
      </c>
      <c r="AI34">
        <f t="shared" ca="1" si="63"/>
        <v>2</v>
      </c>
      <c r="AJ34">
        <f t="shared" ca="1" si="63"/>
        <v>0</v>
      </c>
      <c r="AK34">
        <f t="shared" ca="1" si="63"/>
        <v>1</v>
      </c>
      <c r="AL34">
        <f t="shared" ca="1" si="63"/>
        <v>2</v>
      </c>
      <c r="AM34">
        <f t="shared" ca="1" si="63"/>
        <v>1</v>
      </c>
      <c r="AN34">
        <f t="shared" ca="1" si="63"/>
        <v>0</v>
      </c>
      <c r="AO34">
        <f t="shared" ca="1" si="63"/>
        <v>0</v>
      </c>
      <c r="AP34">
        <f t="shared" ca="1" si="63"/>
        <v>1</v>
      </c>
      <c r="AQ34">
        <f t="shared" ca="1" si="63"/>
        <v>18</v>
      </c>
      <c r="AR34">
        <f t="shared" ca="1" si="63"/>
        <v>0</v>
      </c>
      <c r="AS34">
        <f t="shared" ca="1" si="63"/>
        <v>1</v>
      </c>
      <c r="AT34">
        <f t="shared" ca="1" si="63"/>
        <v>0</v>
      </c>
      <c r="AU34">
        <f t="shared" ca="1" si="63"/>
        <v>1</v>
      </c>
      <c r="AV34">
        <f t="shared" ca="1" si="63"/>
        <v>4</v>
      </c>
      <c r="AW34">
        <f t="shared" ca="1" si="63"/>
        <v>0</v>
      </c>
      <c r="AX34">
        <f t="shared" ca="1" si="63"/>
        <v>1</v>
      </c>
      <c r="AY34">
        <f t="shared" ca="1" si="63"/>
        <v>0</v>
      </c>
      <c r="AZ34">
        <f t="shared" ca="1" si="63"/>
        <v>1</v>
      </c>
      <c r="BA34">
        <f t="shared" ca="1" si="63"/>
        <v>2</v>
      </c>
      <c r="BB34">
        <f t="shared" ca="1" si="63"/>
        <v>3</v>
      </c>
      <c r="BC34">
        <f t="shared" ca="1" si="63"/>
        <v>0</v>
      </c>
      <c r="BD34">
        <f t="shared" ca="1" si="63"/>
        <v>0</v>
      </c>
      <c r="BE34">
        <f t="shared" ca="1" si="63"/>
        <v>10</v>
      </c>
      <c r="BF34">
        <f t="shared" ca="1" si="63"/>
        <v>2</v>
      </c>
      <c r="BG34">
        <f t="shared" ca="1" si="63"/>
        <v>2</v>
      </c>
      <c r="BH34">
        <f t="shared" ca="1" si="63"/>
        <v>4</v>
      </c>
      <c r="BI34">
        <f t="shared" ca="1" si="63"/>
        <v>1</v>
      </c>
      <c r="BJ34">
        <f t="shared" ca="1" si="63"/>
        <v>5</v>
      </c>
      <c r="BK34">
        <f t="shared" ca="1" si="63"/>
        <v>18</v>
      </c>
      <c r="BL34">
        <f t="shared" ca="1" si="63"/>
        <v>2</v>
      </c>
      <c r="BM34">
        <f t="shared" ca="1" si="63"/>
        <v>5</v>
      </c>
      <c r="BN34">
        <f t="shared" ca="1" si="63"/>
        <v>9</v>
      </c>
      <c r="BO34">
        <f t="shared" ca="1" si="63"/>
        <v>0</v>
      </c>
      <c r="BP34">
        <f t="shared" ca="1" si="63"/>
        <v>7</v>
      </c>
      <c r="BQ34">
        <f t="shared" ref="BQ34:CH34" ca="1" si="64">BQ32-SUM(BQ35:BQ39)</f>
        <v>1</v>
      </c>
      <c r="BR34">
        <f t="shared" ca="1" si="64"/>
        <v>0</v>
      </c>
      <c r="BS34">
        <f t="shared" ca="1" si="64"/>
        <v>2</v>
      </c>
      <c r="BT34">
        <f t="shared" ca="1" si="64"/>
        <v>3</v>
      </c>
      <c r="BU34">
        <f t="shared" ca="1" si="64"/>
        <v>5</v>
      </c>
      <c r="BV34">
        <f t="shared" ca="1" si="64"/>
        <v>0</v>
      </c>
      <c r="BW34">
        <f t="shared" ca="1" si="64"/>
        <v>0</v>
      </c>
      <c r="BX34">
        <f t="shared" ca="1" si="64"/>
        <v>15</v>
      </c>
      <c r="BY34">
        <f t="shared" ca="1" si="64"/>
        <v>23</v>
      </c>
      <c r="BZ34">
        <f t="shared" ca="1" si="64"/>
        <v>0</v>
      </c>
      <c r="CA34">
        <f t="shared" ca="1" si="64"/>
        <v>18</v>
      </c>
      <c r="CB34">
        <f t="shared" ca="1" si="64"/>
        <v>13</v>
      </c>
      <c r="CC34">
        <f t="shared" ca="1" si="64"/>
        <v>1</v>
      </c>
      <c r="CD34">
        <f t="shared" ca="1" si="64"/>
        <v>6</v>
      </c>
      <c r="CE34">
        <f t="shared" ca="1" si="64"/>
        <v>17</v>
      </c>
      <c r="CF34">
        <f t="shared" ca="1" si="64"/>
        <v>4</v>
      </c>
      <c r="CG34">
        <f t="shared" ca="1" si="64"/>
        <v>4</v>
      </c>
      <c r="CH34">
        <f t="shared" ca="1" si="64"/>
        <v>3</v>
      </c>
    </row>
    <row r="35" spans="1:86" x14ac:dyDescent="0.25">
      <c r="A35" s="3">
        <f ca="1">VLOOKUP(SMALL(B34:B39,2),B34:C39,2,0)</f>
        <v>5</v>
      </c>
      <c r="B35" s="4">
        <f t="shared" ref="B35:B39" ca="1" si="65">RANDBETWEEN(0,100000)</f>
        <v>66841</v>
      </c>
      <c r="C35" s="5">
        <v>2</v>
      </c>
      <c r="D35">
        <f ca="1">MIN(RANDBETWEEN(0,D32),ROUNDUP(D32*2/$C$31,0))</f>
        <v>0</v>
      </c>
      <c r="E35">
        <f t="shared" ref="E35:BP35" ca="1" si="66">MIN(RANDBETWEEN(0,E32),ROUNDUP(E32*2/$C$31,0))</f>
        <v>0</v>
      </c>
      <c r="F35">
        <f t="shared" ca="1" si="66"/>
        <v>1</v>
      </c>
      <c r="G35">
        <f t="shared" ca="1" si="66"/>
        <v>2</v>
      </c>
      <c r="H35">
        <f t="shared" ca="1" si="66"/>
        <v>1</v>
      </c>
      <c r="I35">
        <f t="shared" ca="1" si="66"/>
        <v>2</v>
      </c>
      <c r="J35">
        <f t="shared" ca="1" si="66"/>
        <v>3</v>
      </c>
      <c r="K35">
        <f t="shared" ca="1" si="66"/>
        <v>2</v>
      </c>
      <c r="L35">
        <f t="shared" ca="1" si="66"/>
        <v>3</v>
      </c>
      <c r="M35">
        <f t="shared" ca="1" si="66"/>
        <v>4</v>
      </c>
      <c r="N35">
        <f t="shared" ca="1" si="66"/>
        <v>4</v>
      </c>
      <c r="O35">
        <f t="shared" ca="1" si="66"/>
        <v>4</v>
      </c>
      <c r="P35">
        <f t="shared" ca="1" si="66"/>
        <v>5</v>
      </c>
      <c r="Q35">
        <f t="shared" ca="1" si="66"/>
        <v>5</v>
      </c>
      <c r="R35">
        <f t="shared" ca="1" si="66"/>
        <v>5</v>
      </c>
      <c r="S35">
        <f t="shared" ca="1" si="66"/>
        <v>1</v>
      </c>
      <c r="T35">
        <f t="shared" ca="1" si="66"/>
        <v>3</v>
      </c>
      <c r="U35">
        <f t="shared" ca="1" si="66"/>
        <v>6</v>
      </c>
      <c r="V35">
        <f t="shared" ca="1" si="66"/>
        <v>7</v>
      </c>
      <c r="W35">
        <f t="shared" ca="1" si="66"/>
        <v>7</v>
      </c>
      <c r="X35">
        <f t="shared" ca="1" si="66"/>
        <v>7</v>
      </c>
      <c r="Y35">
        <f t="shared" ca="1" si="66"/>
        <v>8</v>
      </c>
      <c r="Z35">
        <f t="shared" ca="1" si="66"/>
        <v>8</v>
      </c>
      <c r="AA35">
        <f t="shared" ca="1" si="66"/>
        <v>7</v>
      </c>
      <c r="AB35">
        <f t="shared" ca="1" si="66"/>
        <v>8</v>
      </c>
      <c r="AC35">
        <f t="shared" ca="1" si="66"/>
        <v>8</v>
      </c>
      <c r="AD35">
        <f t="shared" ca="1" si="66"/>
        <v>9</v>
      </c>
      <c r="AE35">
        <f t="shared" ca="1" si="66"/>
        <v>10</v>
      </c>
      <c r="AF35">
        <f t="shared" ca="1" si="66"/>
        <v>10</v>
      </c>
      <c r="AG35">
        <f t="shared" ca="1" si="66"/>
        <v>10</v>
      </c>
      <c r="AH35">
        <f t="shared" ca="1" si="66"/>
        <v>11</v>
      </c>
      <c r="AI35">
        <f t="shared" ca="1" si="66"/>
        <v>2</v>
      </c>
      <c r="AJ35">
        <f t="shared" ca="1" si="66"/>
        <v>4</v>
      </c>
      <c r="AK35">
        <f t="shared" ca="1" si="66"/>
        <v>12</v>
      </c>
      <c r="AL35">
        <f t="shared" ca="1" si="66"/>
        <v>4</v>
      </c>
      <c r="AM35">
        <f t="shared" ca="1" si="66"/>
        <v>12</v>
      </c>
      <c r="AN35">
        <f t="shared" ca="1" si="66"/>
        <v>5</v>
      </c>
      <c r="AO35">
        <f t="shared" ca="1" si="66"/>
        <v>13</v>
      </c>
      <c r="AP35">
        <f t="shared" ca="1" si="66"/>
        <v>8</v>
      </c>
      <c r="AQ35">
        <f t="shared" ca="1" si="66"/>
        <v>14</v>
      </c>
      <c r="AR35">
        <f t="shared" ca="1" si="66"/>
        <v>14</v>
      </c>
      <c r="AS35">
        <f t="shared" ca="1" si="66"/>
        <v>6</v>
      </c>
      <c r="AT35">
        <f t="shared" ca="1" si="66"/>
        <v>15</v>
      </c>
      <c r="AU35">
        <f t="shared" ca="1" si="66"/>
        <v>15</v>
      </c>
      <c r="AV35">
        <f t="shared" ca="1" si="66"/>
        <v>15</v>
      </c>
      <c r="AW35">
        <f t="shared" ca="1" si="66"/>
        <v>6</v>
      </c>
      <c r="AX35">
        <f t="shared" ca="1" si="66"/>
        <v>11</v>
      </c>
      <c r="AY35">
        <f t="shared" ca="1" si="66"/>
        <v>11</v>
      </c>
      <c r="AZ35">
        <f t="shared" ca="1" si="66"/>
        <v>17</v>
      </c>
      <c r="BA35">
        <f t="shared" ca="1" si="66"/>
        <v>9</v>
      </c>
      <c r="BB35">
        <f t="shared" ca="1" si="66"/>
        <v>17</v>
      </c>
      <c r="BC35">
        <f t="shared" ca="1" si="66"/>
        <v>18</v>
      </c>
      <c r="BD35">
        <f t="shared" ca="1" si="66"/>
        <v>18</v>
      </c>
      <c r="BE35">
        <f t="shared" ca="1" si="66"/>
        <v>0</v>
      </c>
      <c r="BF35">
        <f t="shared" ca="1" si="66"/>
        <v>19</v>
      </c>
      <c r="BG35">
        <f t="shared" ca="1" si="66"/>
        <v>19</v>
      </c>
      <c r="BH35">
        <f t="shared" ca="1" si="66"/>
        <v>19</v>
      </c>
      <c r="BI35">
        <f t="shared" ca="1" si="66"/>
        <v>13</v>
      </c>
      <c r="BJ35">
        <f t="shared" ca="1" si="66"/>
        <v>20</v>
      </c>
      <c r="BK35">
        <f t="shared" ca="1" si="66"/>
        <v>1</v>
      </c>
      <c r="BL35">
        <f t="shared" ca="1" si="66"/>
        <v>20</v>
      </c>
      <c r="BM35">
        <f t="shared" ca="1" si="66"/>
        <v>21</v>
      </c>
      <c r="BN35">
        <f t="shared" ca="1" si="66"/>
        <v>0</v>
      </c>
      <c r="BO35">
        <f t="shared" ca="1" si="66"/>
        <v>16</v>
      </c>
      <c r="BP35">
        <f t="shared" ca="1" si="66"/>
        <v>22</v>
      </c>
      <c r="BQ35">
        <f t="shared" ref="BQ35:CH35" ca="1" si="67">MIN(RANDBETWEEN(0,BQ32),ROUNDUP(BQ32*2/$C$31,0))</f>
        <v>3</v>
      </c>
      <c r="BR35">
        <f t="shared" ca="1" si="67"/>
        <v>23</v>
      </c>
      <c r="BS35">
        <f t="shared" ca="1" si="67"/>
        <v>23</v>
      </c>
      <c r="BT35">
        <f t="shared" ca="1" si="67"/>
        <v>6</v>
      </c>
      <c r="BU35">
        <f t="shared" ca="1" si="67"/>
        <v>20</v>
      </c>
      <c r="BV35">
        <f t="shared" ca="1" si="67"/>
        <v>24</v>
      </c>
      <c r="BW35">
        <f t="shared" ca="1" si="67"/>
        <v>7</v>
      </c>
      <c r="BX35">
        <f t="shared" ca="1" si="67"/>
        <v>25</v>
      </c>
      <c r="BY35">
        <f t="shared" ca="1" si="67"/>
        <v>25</v>
      </c>
      <c r="BZ35">
        <f t="shared" ca="1" si="67"/>
        <v>25</v>
      </c>
      <c r="CA35">
        <f t="shared" ca="1" si="67"/>
        <v>26</v>
      </c>
      <c r="CB35">
        <f t="shared" ca="1" si="67"/>
        <v>4</v>
      </c>
      <c r="CC35">
        <f t="shared" ca="1" si="67"/>
        <v>6</v>
      </c>
      <c r="CD35">
        <f t="shared" ca="1" si="67"/>
        <v>27</v>
      </c>
      <c r="CE35">
        <f t="shared" ca="1" si="67"/>
        <v>27</v>
      </c>
      <c r="CF35">
        <f t="shared" ca="1" si="67"/>
        <v>15</v>
      </c>
      <c r="CG35">
        <f t="shared" ca="1" si="67"/>
        <v>28</v>
      </c>
      <c r="CH35">
        <f t="shared" ca="1" si="67"/>
        <v>28</v>
      </c>
    </row>
    <row r="36" spans="1:86" x14ac:dyDescent="0.25">
      <c r="A36" s="3">
        <f ca="1">VLOOKUP(SMALL(B34:B39,3),B34:C39,2,0)</f>
        <v>1</v>
      </c>
      <c r="B36" s="4">
        <f t="shared" ca="1" si="65"/>
        <v>48402</v>
      </c>
      <c r="C36" s="5">
        <v>3</v>
      </c>
      <c r="D36">
        <f ca="1">IFERROR(MIN(RANDBETWEEN(0,D32-D35),ROUNDUP(D32*2/$C$31,0)),0)</f>
        <v>1</v>
      </c>
      <c r="E36">
        <f t="shared" ref="E36:BP36" ca="1" si="68">IFERROR(MIN(RANDBETWEEN(0,E32-E35),ROUNDUP(E32*2/$C$31,0)),0)</f>
        <v>1</v>
      </c>
      <c r="F36">
        <f t="shared" ca="1" si="68"/>
        <v>1</v>
      </c>
      <c r="G36">
        <f t="shared" ca="1" si="68"/>
        <v>1</v>
      </c>
      <c r="H36">
        <f t="shared" ca="1" si="68"/>
        <v>2</v>
      </c>
      <c r="I36">
        <f t="shared" ca="1" si="68"/>
        <v>2</v>
      </c>
      <c r="J36">
        <f t="shared" ca="1" si="68"/>
        <v>1</v>
      </c>
      <c r="K36">
        <f t="shared" ca="1" si="68"/>
        <v>3</v>
      </c>
      <c r="L36">
        <f t="shared" ca="1" si="68"/>
        <v>3</v>
      </c>
      <c r="M36">
        <f t="shared" ca="1" si="68"/>
        <v>4</v>
      </c>
      <c r="N36">
        <f t="shared" ca="1" si="68"/>
        <v>3</v>
      </c>
      <c r="O36">
        <f t="shared" ca="1" si="68"/>
        <v>3</v>
      </c>
      <c r="P36">
        <f t="shared" ca="1" si="68"/>
        <v>5</v>
      </c>
      <c r="Q36">
        <f t="shared" ca="1" si="68"/>
        <v>5</v>
      </c>
      <c r="R36">
        <f t="shared" ca="1" si="68"/>
        <v>3</v>
      </c>
      <c r="S36">
        <f t="shared" ca="1" si="68"/>
        <v>6</v>
      </c>
      <c r="T36">
        <f t="shared" ca="1" si="68"/>
        <v>4</v>
      </c>
      <c r="U36">
        <f t="shared" ca="1" si="68"/>
        <v>3</v>
      </c>
      <c r="V36">
        <f t="shared" ca="1" si="68"/>
        <v>4</v>
      </c>
      <c r="W36">
        <f t="shared" ca="1" si="68"/>
        <v>7</v>
      </c>
      <c r="X36">
        <f t="shared" ca="1" si="68"/>
        <v>7</v>
      </c>
      <c r="Y36">
        <f t="shared" ca="1" si="68"/>
        <v>1</v>
      </c>
      <c r="Z36">
        <f t="shared" ca="1" si="68"/>
        <v>8</v>
      </c>
      <c r="AA36">
        <f t="shared" ca="1" si="68"/>
        <v>4</v>
      </c>
      <c r="AB36">
        <f t="shared" ca="1" si="68"/>
        <v>2</v>
      </c>
      <c r="AC36">
        <f t="shared" ca="1" si="68"/>
        <v>9</v>
      </c>
      <c r="AD36">
        <f t="shared" ca="1" si="68"/>
        <v>9</v>
      </c>
      <c r="AE36">
        <f t="shared" ca="1" si="68"/>
        <v>4</v>
      </c>
      <c r="AF36">
        <f t="shared" ca="1" si="68"/>
        <v>9</v>
      </c>
      <c r="AG36">
        <f t="shared" ca="1" si="68"/>
        <v>1</v>
      </c>
      <c r="AH36">
        <f t="shared" ca="1" si="68"/>
        <v>0</v>
      </c>
      <c r="AI36">
        <f t="shared" ca="1" si="68"/>
        <v>11</v>
      </c>
      <c r="AJ36">
        <f t="shared" ca="1" si="68"/>
        <v>11</v>
      </c>
      <c r="AK36">
        <f t="shared" ca="1" si="68"/>
        <v>12</v>
      </c>
      <c r="AL36">
        <f t="shared" ca="1" si="68"/>
        <v>12</v>
      </c>
      <c r="AM36">
        <f t="shared" ca="1" si="68"/>
        <v>12</v>
      </c>
      <c r="AN36">
        <f t="shared" ca="1" si="68"/>
        <v>13</v>
      </c>
      <c r="AO36">
        <f t="shared" ca="1" si="68"/>
        <v>13</v>
      </c>
      <c r="AP36">
        <f t="shared" ca="1" si="68"/>
        <v>6</v>
      </c>
      <c r="AQ36">
        <f t="shared" ca="1" si="68"/>
        <v>2</v>
      </c>
      <c r="AR36">
        <f t="shared" ca="1" si="68"/>
        <v>14</v>
      </c>
      <c r="AS36">
        <f t="shared" ca="1" si="68"/>
        <v>14</v>
      </c>
      <c r="AT36">
        <f t="shared" ca="1" si="68"/>
        <v>15</v>
      </c>
      <c r="AU36">
        <f t="shared" ca="1" si="68"/>
        <v>15</v>
      </c>
      <c r="AV36">
        <f t="shared" ca="1" si="68"/>
        <v>7</v>
      </c>
      <c r="AW36">
        <f t="shared" ca="1" si="68"/>
        <v>14</v>
      </c>
      <c r="AX36">
        <f t="shared" ca="1" si="68"/>
        <v>12</v>
      </c>
      <c r="AY36">
        <f t="shared" ca="1" si="68"/>
        <v>16</v>
      </c>
      <c r="AZ36">
        <f t="shared" ca="1" si="68"/>
        <v>17</v>
      </c>
      <c r="BA36">
        <f t="shared" ca="1" si="68"/>
        <v>17</v>
      </c>
      <c r="BB36">
        <f t="shared" ca="1" si="68"/>
        <v>17</v>
      </c>
      <c r="BC36">
        <f t="shared" ca="1" si="68"/>
        <v>4</v>
      </c>
      <c r="BD36">
        <f t="shared" ca="1" si="68"/>
        <v>18</v>
      </c>
      <c r="BE36">
        <f t="shared" ca="1" si="68"/>
        <v>12</v>
      </c>
      <c r="BF36">
        <f t="shared" ca="1" si="68"/>
        <v>8</v>
      </c>
      <c r="BG36">
        <f t="shared" ca="1" si="68"/>
        <v>11</v>
      </c>
      <c r="BH36">
        <f t="shared" ca="1" si="68"/>
        <v>11</v>
      </c>
      <c r="BI36">
        <f t="shared" ca="1" si="68"/>
        <v>20</v>
      </c>
      <c r="BJ36">
        <f t="shared" ca="1" si="68"/>
        <v>12</v>
      </c>
      <c r="BK36">
        <f t="shared" ca="1" si="68"/>
        <v>19</v>
      </c>
      <c r="BL36">
        <f t="shared" ca="1" si="68"/>
        <v>21</v>
      </c>
      <c r="BM36">
        <f t="shared" ca="1" si="68"/>
        <v>3</v>
      </c>
      <c r="BN36">
        <f t="shared" ca="1" si="68"/>
        <v>10</v>
      </c>
      <c r="BO36">
        <f t="shared" ca="1" si="68"/>
        <v>22</v>
      </c>
      <c r="BP36">
        <f t="shared" ca="1" si="68"/>
        <v>3</v>
      </c>
      <c r="BQ36">
        <f t="shared" ref="BQ36:CH36" ca="1" si="69">IFERROR(MIN(RANDBETWEEN(0,BQ32-BQ35),ROUNDUP(BQ32*2/$C$31,0)),0)</f>
        <v>12</v>
      </c>
      <c r="BR36">
        <f t="shared" ca="1" si="69"/>
        <v>23</v>
      </c>
      <c r="BS36">
        <f t="shared" ca="1" si="69"/>
        <v>14</v>
      </c>
      <c r="BT36">
        <f t="shared" ca="1" si="69"/>
        <v>23</v>
      </c>
      <c r="BU36">
        <f t="shared" ca="1" si="69"/>
        <v>24</v>
      </c>
      <c r="BV36">
        <f t="shared" ca="1" si="69"/>
        <v>11</v>
      </c>
      <c r="BW36">
        <f t="shared" ca="1" si="69"/>
        <v>21</v>
      </c>
      <c r="BX36">
        <f t="shared" ca="1" si="69"/>
        <v>3</v>
      </c>
      <c r="BY36">
        <f t="shared" ca="1" si="69"/>
        <v>15</v>
      </c>
      <c r="BZ36">
        <f t="shared" ca="1" si="69"/>
        <v>25</v>
      </c>
      <c r="CA36">
        <f t="shared" ca="1" si="69"/>
        <v>26</v>
      </c>
      <c r="CB36">
        <f t="shared" ca="1" si="69"/>
        <v>26</v>
      </c>
      <c r="CC36">
        <f t="shared" ca="1" si="69"/>
        <v>26</v>
      </c>
      <c r="CD36">
        <f t="shared" ca="1" si="69"/>
        <v>27</v>
      </c>
      <c r="CE36">
        <f t="shared" ca="1" si="69"/>
        <v>2</v>
      </c>
      <c r="CF36">
        <f t="shared" ca="1" si="69"/>
        <v>27</v>
      </c>
      <c r="CG36">
        <f t="shared" ca="1" si="69"/>
        <v>28</v>
      </c>
      <c r="CH36">
        <f t="shared" ca="1" si="69"/>
        <v>28</v>
      </c>
    </row>
    <row r="37" spans="1:86" x14ac:dyDescent="0.25">
      <c r="A37" s="3">
        <f ca="1">VLOOKUP(SMALL(B34:B39,4),B34:C39,2,0)</f>
        <v>3</v>
      </c>
      <c r="B37" s="4">
        <f t="shared" ca="1" si="65"/>
        <v>60207</v>
      </c>
      <c r="C37" s="5">
        <v>4</v>
      </c>
      <c r="D37">
        <f ca="1">IFERROR(MIN(RANDBETWEEN(0,D32-SUM(D35:D36)),ROUNDUP(D32*2/$C$31,0)),0)</f>
        <v>0</v>
      </c>
      <c r="E37">
        <f t="shared" ref="E37:BP37" ca="1" si="70">IFERROR(MIN(RANDBETWEEN(0,E32-SUM(E35:E36)),ROUNDUP(E32*2/$C$31,0)),0)</f>
        <v>0</v>
      </c>
      <c r="F37">
        <f t="shared" ca="1" si="70"/>
        <v>0</v>
      </c>
      <c r="G37">
        <f t="shared" ca="1" si="70"/>
        <v>1</v>
      </c>
      <c r="H37">
        <f t="shared" ca="1" si="70"/>
        <v>2</v>
      </c>
      <c r="I37">
        <f t="shared" ca="1" si="70"/>
        <v>2</v>
      </c>
      <c r="J37">
        <f t="shared" ca="1" si="70"/>
        <v>3</v>
      </c>
      <c r="K37">
        <f t="shared" ca="1" si="70"/>
        <v>0</v>
      </c>
      <c r="L37">
        <f t="shared" ca="1" si="70"/>
        <v>1</v>
      </c>
      <c r="M37">
        <f t="shared" ca="1" si="70"/>
        <v>1</v>
      </c>
      <c r="N37">
        <f t="shared" ca="1" si="70"/>
        <v>2</v>
      </c>
      <c r="O37">
        <f t="shared" ca="1" si="70"/>
        <v>3</v>
      </c>
      <c r="P37">
        <f t="shared" ca="1" si="70"/>
        <v>1</v>
      </c>
      <c r="Q37">
        <f t="shared" ca="1" si="70"/>
        <v>4</v>
      </c>
      <c r="R37">
        <f t="shared" ca="1" si="70"/>
        <v>1</v>
      </c>
      <c r="S37">
        <f t="shared" ca="1" si="70"/>
        <v>2</v>
      </c>
      <c r="T37">
        <f t="shared" ca="1" si="70"/>
        <v>6</v>
      </c>
      <c r="U37">
        <f t="shared" ca="1" si="70"/>
        <v>4</v>
      </c>
      <c r="V37">
        <f t="shared" ca="1" si="70"/>
        <v>7</v>
      </c>
      <c r="W37">
        <f t="shared" ca="1" si="70"/>
        <v>1</v>
      </c>
      <c r="X37">
        <f t="shared" ca="1" si="70"/>
        <v>2</v>
      </c>
      <c r="Y37">
        <f t="shared" ca="1" si="70"/>
        <v>8</v>
      </c>
      <c r="Z37">
        <f t="shared" ca="1" si="70"/>
        <v>1</v>
      </c>
      <c r="AA37">
        <f t="shared" ca="1" si="70"/>
        <v>4</v>
      </c>
      <c r="AB37">
        <f t="shared" ca="1" si="70"/>
        <v>9</v>
      </c>
      <c r="AC37">
        <f t="shared" ca="1" si="70"/>
        <v>0</v>
      </c>
      <c r="AD37">
        <f t="shared" ca="1" si="70"/>
        <v>1</v>
      </c>
      <c r="AE37">
        <f t="shared" ca="1" si="70"/>
        <v>2</v>
      </c>
      <c r="AF37">
        <f t="shared" ca="1" si="70"/>
        <v>8</v>
      </c>
      <c r="AG37">
        <f t="shared" ca="1" si="70"/>
        <v>10</v>
      </c>
      <c r="AH37">
        <f t="shared" ca="1" si="70"/>
        <v>11</v>
      </c>
      <c r="AI37">
        <f t="shared" ca="1" si="70"/>
        <v>11</v>
      </c>
      <c r="AJ37">
        <f t="shared" ca="1" si="70"/>
        <v>11</v>
      </c>
      <c r="AK37">
        <f t="shared" ca="1" si="70"/>
        <v>8</v>
      </c>
      <c r="AL37">
        <f t="shared" ca="1" si="70"/>
        <v>9</v>
      </c>
      <c r="AM37">
        <f t="shared" ca="1" si="70"/>
        <v>0</v>
      </c>
      <c r="AN37">
        <f t="shared" ca="1" si="70"/>
        <v>13</v>
      </c>
      <c r="AO37">
        <f t="shared" ca="1" si="70"/>
        <v>8</v>
      </c>
      <c r="AP37">
        <f t="shared" ca="1" si="70"/>
        <v>11</v>
      </c>
      <c r="AQ37">
        <f t="shared" ca="1" si="70"/>
        <v>3</v>
      </c>
      <c r="AR37">
        <f t="shared" ca="1" si="70"/>
        <v>9</v>
      </c>
      <c r="AS37">
        <f t="shared" ca="1" si="70"/>
        <v>1</v>
      </c>
      <c r="AT37">
        <f t="shared" ca="1" si="70"/>
        <v>1</v>
      </c>
      <c r="AU37">
        <f t="shared" ca="1" si="70"/>
        <v>9</v>
      </c>
      <c r="AV37">
        <f t="shared" ca="1" si="70"/>
        <v>6</v>
      </c>
      <c r="AW37">
        <f t="shared" ca="1" si="70"/>
        <v>15</v>
      </c>
      <c r="AX37">
        <f t="shared" ca="1" si="70"/>
        <v>16</v>
      </c>
      <c r="AY37">
        <f t="shared" ca="1" si="70"/>
        <v>16</v>
      </c>
      <c r="AZ37">
        <f t="shared" ca="1" si="70"/>
        <v>13</v>
      </c>
      <c r="BA37">
        <f t="shared" ca="1" si="70"/>
        <v>16</v>
      </c>
      <c r="BB37">
        <f t="shared" ca="1" si="70"/>
        <v>7</v>
      </c>
      <c r="BC37">
        <f t="shared" ca="1" si="70"/>
        <v>18</v>
      </c>
      <c r="BD37">
        <f t="shared" ca="1" si="70"/>
        <v>15</v>
      </c>
      <c r="BE37">
        <f t="shared" ca="1" si="70"/>
        <v>14</v>
      </c>
      <c r="BF37">
        <f t="shared" ca="1" si="70"/>
        <v>19</v>
      </c>
      <c r="BG37">
        <f t="shared" ca="1" si="70"/>
        <v>18</v>
      </c>
      <c r="BH37">
        <f t="shared" ca="1" si="70"/>
        <v>8</v>
      </c>
      <c r="BI37">
        <f t="shared" ca="1" si="70"/>
        <v>12</v>
      </c>
      <c r="BJ37">
        <f t="shared" ca="1" si="70"/>
        <v>20</v>
      </c>
      <c r="BK37">
        <f t="shared" ca="1" si="70"/>
        <v>9</v>
      </c>
      <c r="BL37">
        <f t="shared" ca="1" si="70"/>
        <v>13</v>
      </c>
      <c r="BM37">
        <f t="shared" ca="1" si="70"/>
        <v>11</v>
      </c>
      <c r="BN37">
        <f t="shared" ca="1" si="70"/>
        <v>21</v>
      </c>
      <c r="BO37">
        <f t="shared" ca="1" si="70"/>
        <v>11</v>
      </c>
      <c r="BP37">
        <f t="shared" ca="1" si="70"/>
        <v>1</v>
      </c>
      <c r="BQ37">
        <f t="shared" ref="BQ37:CH37" ca="1" si="71">IFERROR(MIN(RANDBETWEEN(0,BQ32-SUM(BQ35:BQ36)),ROUNDUP(BQ32*2/$C$31,0)),0)</f>
        <v>13</v>
      </c>
      <c r="BR37">
        <f t="shared" ca="1" si="71"/>
        <v>14</v>
      </c>
      <c r="BS37">
        <f t="shared" ca="1" si="71"/>
        <v>23</v>
      </c>
      <c r="BT37">
        <f t="shared" ca="1" si="71"/>
        <v>10</v>
      </c>
      <c r="BU37">
        <f t="shared" ca="1" si="71"/>
        <v>4</v>
      </c>
      <c r="BV37">
        <f t="shared" ca="1" si="71"/>
        <v>7</v>
      </c>
      <c r="BW37">
        <f t="shared" ca="1" si="71"/>
        <v>24</v>
      </c>
      <c r="BX37">
        <f t="shared" ca="1" si="71"/>
        <v>25</v>
      </c>
      <c r="BY37">
        <f t="shared" ca="1" si="71"/>
        <v>3</v>
      </c>
      <c r="BZ37">
        <f t="shared" ca="1" si="71"/>
        <v>21</v>
      </c>
      <c r="CA37">
        <f t="shared" ca="1" si="71"/>
        <v>3</v>
      </c>
      <c r="CB37">
        <f t="shared" ca="1" si="71"/>
        <v>22</v>
      </c>
      <c r="CC37">
        <f t="shared" ca="1" si="71"/>
        <v>22</v>
      </c>
      <c r="CD37">
        <f t="shared" ca="1" si="71"/>
        <v>3</v>
      </c>
      <c r="CE37">
        <f t="shared" ca="1" si="71"/>
        <v>4</v>
      </c>
      <c r="CF37">
        <f t="shared" ca="1" si="71"/>
        <v>11</v>
      </c>
      <c r="CG37">
        <f t="shared" ca="1" si="71"/>
        <v>3</v>
      </c>
      <c r="CH37">
        <f t="shared" ca="1" si="71"/>
        <v>11</v>
      </c>
    </row>
    <row r="38" spans="1:86" x14ac:dyDescent="0.25">
      <c r="A38" s="3">
        <f ca="1">VLOOKUP(SMALL(B34:B39,5),B34:C39,2,0)</f>
        <v>4</v>
      </c>
      <c r="B38" s="4">
        <f t="shared" ca="1" si="65"/>
        <v>30235</v>
      </c>
      <c r="C38" s="5">
        <v>5</v>
      </c>
      <c r="D38">
        <f ca="1">IFERROR(MIN(RANDBETWEEN(0,D32-SUM(D35:D37)),ROUNDUP(D32*2/$C$31,0)),0)</f>
        <v>0</v>
      </c>
      <c r="E38">
        <f t="shared" ref="E38:BP38" ca="1" si="72">IFERROR(MIN(RANDBETWEEN(0,E32-SUM(E35:E37)),ROUNDUP(E32*2/$C$31,0)),0)</f>
        <v>1</v>
      </c>
      <c r="F38">
        <f t="shared" ca="1" si="72"/>
        <v>0</v>
      </c>
      <c r="G38">
        <f t="shared" ca="1" si="72"/>
        <v>0</v>
      </c>
      <c r="H38">
        <f t="shared" ca="1" si="72"/>
        <v>0</v>
      </c>
      <c r="I38">
        <f t="shared" ca="1" si="72"/>
        <v>0</v>
      </c>
      <c r="J38">
        <f t="shared" ca="1" si="72"/>
        <v>0</v>
      </c>
      <c r="K38">
        <f t="shared" ca="1" si="72"/>
        <v>1</v>
      </c>
      <c r="L38">
        <f t="shared" ca="1" si="72"/>
        <v>2</v>
      </c>
      <c r="M38">
        <f t="shared" ca="1" si="72"/>
        <v>1</v>
      </c>
      <c r="N38">
        <f t="shared" ca="1" si="72"/>
        <v>1</v>
      </c>
      <c r="O38">
        <f t="shared" ca="1" si="72"/>
        <v>0</v>
      </c>
      <c r="P38">
        <f t="shared" ca="1" si="72"/>
        <v>0</v>
      </c>
      <c r="Q38">
        <f t="shared" ca="1" si="72"/>
        <v>0</v>
      </c>
      <c r="R38">
        <f t="shared" ca="1" si="72"/>
        <v>0</v>
      </c>
      <c r="S38">
        <f t="shared" ca="1" si="72"/>
        <v>1</v>
      </c>
      <c r="T38">
        <f t="shared" ca="1" si="72"/>
        <v>0</v>
      </c>
      <c r="U38">
        <f t="shared" ca="1" si="72"/>
        <v>4</v>
      </c>
      <c r="V38">
        <f t="shared" ca="1" si="72"/>
        <v>0</v>
      </c>
      <c r="W38">
        <f t="shared" ca="1" si="72"/>
        <v>0</v>
      </c>
      <c r="X38">
        <f t="shared" ca="1" si="72"/>
        <v>3</v>
      </c>
      <c r="Y38">
        <f t="shared" ca="1" si="72"/>
        <v>3</v>
      </c>
      <c r="Z38">
        <f t="shared" ca="1" si="72"/>
        <v>1</v>
      </c>
      <c r="AA38">
        <f t="shared" ca="1" si="72"/>
        <v>4</v>
      </c>
      <c r="AB38">
        <f t="shared" ca="1" si="72"/>
        <v>2</v>
      </c>
      <c r="AC38">
        <f t="shared" ca="1" si="72"/>
        <v>1</v>
      </c>
      <c r="AD38">
        <f t="shared" ca="1" si="72"/>
        <v>2</v>
      </c>
      <c r="AE38">
        <f t="shared" ca="1" si="72"/>
        <v>10</v>
      </c>
      <c r="AF38">
        <f t="shared" ca="1" si="72"/>
        <v>2</v>
      </c>
      <c r="AG38">
        <f t="shared" ca="1" si="72"/>
        <v>6</v>
      </c>
      <c r="AH38">
        <f t="shared" ca="1" si="72"/>
        <v>6</v>
      </c>
      <c r="AI38">
        <f t="shared" ca="1" si="72"/>
        <v>6</v>
      </c>
      <c r="AJ38">
        <f t="shared" ca="1" si="72"/>
        <v>6</v>
      </c>
      <c r="AK38">
        <f t="shared" ca="1" si="72"/>
        <v>0</v>
      </c>
      <c r="AL38">
        <f t="shared" ca="1" si="72"/>
        <v>6</v>
      </c>
      <c r="AM38">
        <f t="shared" ca="1" si="72"/>
        <v>7</v>
      </c>
      <c r="AN38">
        <f t="shared" ca="1" si="72"/>
        <v>6</v>
      </c>
      <c r="AO38">
        <f t="shared" ca="1" si="72"/>
        <v>4</v>
      </c>
      <c r="AP38">
        <f t="shared" ca="1" si="72"/>
        <v>8</v>
      </c>
      <c r="AQ38">
        <f t="shared" ca="1" si="72"/>
        <v>1</v>
      </c>
      <c r="AR38">
        <f t="shared" ca="1" si="72"/>
        <v>0</v>
      </c>
      <c r="AS38">
        <f t="shared" ca="1" si="72"/>
        <v>11</v>
      </c>
      <c r="AT38">
        <f t="shared" ca="1" si="72"/>
        <v>8</v>
      </c>
      <c r="AU38">
        <f t="shared" ca="1" si="72"/>
        <v>2</v>
      </c>
      <c r="AV38">
        <f t="shared" ca="1" si="72"/>
        <v>7</v>
      </c>
      <c r="AW38">
        <f t="shared" ca="1" si="72"/>
        <v>0</v>
      </c>
      <c r="AX38">
        <f t="shared" ca="1" si="72"/>
        <v>1</v>
      </c>
      <c r="AY38">
        <f t="shared" ca="1" si="72"/>
        <v>4</v>
      </c>
      <c r="AZ38">
        <f t="shared" ca="1" si="72"/>
        <v>0</v>
      </c>
      <c r="BA38">
        <f t="shared" ca="1" si="72"/>
        <v>6</v>
      </c>
      <c r="BB38">
        <f t="shared" ca="1" si="72"/>
        <v>7</v>
      </c>
      <c r="BC38">
        <f t="shared" ca="1" si="72"/>
        <v>12</v>
      </c>
      <c r="BD38">
        <f t="shared" ca="1" si="72"/>
        <v>2</v>
      </c>
      <c r="BE38">
        <f t="shared" ca="1" si="72"/>
        <v>18</v>
      </c>
      <c r="BF38">
        <f t="shared" ca="1" si="72"/>
        <v>7</v>
      </c>
      <c r="BG38">
        <f t="shared" ca="1" si="72"/>
        <v>5</v>
      </c>
      <c r="BH38">
        <f t="shared" ca="1" si="72"/>
        <v>11</v>
      </c>
      <c r="BI38">
        <f t="shared" ca="1" si="72"/>
        <v>11</v>
      </c>
      <c r="BJ38">
        <f t="shared" ca="1" si="72"/>
        <v>0</v>
      </c>
      <c r="BK38">
        <f t="shared" ca="1" si="72"/>
        <v>12</v>
      </c>
      <c r="BL38">
        <f t="shared" ca="1" si="72"/>
        <v>4</v>
      </c>
      <c r="BM38">
        <f t="shared" ca="1" si="72"/>
        <v>11</v>
      </c>
      <c r="BN38">
        <f t="shared" ca="1" si="72"/>
        <v>20</v>
      </c>
      <c r="BO38">
        <f t="shared" ca="1" si="72"/>
        <v>5</v>
      </c>
      <c r="BP38">
        <f t="shared" ca="1" si="72"/>
        <v>10</v>
      </c>
      <c r="BQ38">
        <f t="shared" ref="BQ38:CH38" ca="1" si="73">IFERROR(MIN(RANDBETWEEN(0,BQ32-SUM(BQ35:BQ37)),ROUNDUP(BQ32*2/$C$31,0)),0)</f>
        <v>22</v>
      </c>
      <c r="BR38">
        <f t="shared" ca="1" si="73"/>
        <v>6</v>
      </c>
      <c r="BS38">
        <f t="shared" ca="1" si="73"/>
        <v>4</v>
      </c>
      <c r="BT38">
        <f t="shared" ca="1" si="73"/>
        <v>23</v>
      </c>
      <c r="BU38">
        <f t="shared" ca="1" si="73"/>
        <v>15</v>
      </c>
      <c r="BV38">
        <f t="shared" ca="1" si="73"/>
        <v>24</v>
      </c>
      <c r="BW38">
        <f t="shared" ca="1" si="73"/>
        <v>18</v>
      </c>
      <c r="BX38">
        <f t="shared" ca="1" si="73"/>
        <v>1</v>
      </c>
      <c r="BY38">
        <f t="shared" ca="1" si="73"/>
        <v>6</v>
      </c>
      <c r="BZ38">
        <f t="shared" ca="1" si="73"/>
        <v>2</v>
      </c>
      <c r="CA38">
        <f t="shared" ca="1" si="73"/>
        <v>1</v>
      </c>
      <c r="CB38">
        <f t="shared" ca="1" si="73"/>
        <v>10</v>
      </c>
      <c r="CC38">
        <f t="shared" ca="1" si="73"/>
        <v>9</v>
      </c>
      <c r="CD38">
        <f t="shared" ca="1" si="73"/>
        <v>9</v>
      </c>
      <c r="CE38">
        <f t="shared" ca="1" si="73"/>
        <v>27</v>
      </c>
      <c r="CF38">
        <f t="shared" ca="1" si="73"/>
        <v>19</v>
      </c>
      <c r="CG38">
        <f t="shared" ca="1" si="73"/>
        <v>15</v>
      </c>
      <c r="CH38">
        <f t="shared" ca="1" si="73"/>
        <v>0</v>
      </c>
    </row>
    <row r="39" spans="1:86" x14ac:dyDescent="0.25">
      <c r="A39" s="3">
        <f ca="1">VLOOKUP(SMALL(B34:B39,6),B34:C39,2,0)</f>
        <v>2</v>
      </c>
      <c r="B39" s="4">
        <f t="shared" ca="1" si="65"/>
        <v>11256</v>
      </c>
      <c r="C39" s="5">
        <v>6</v>
      </c>
      <c r="D39">
        <f ca="1">IFERROR(MIN(RANDBETWEEN(0,D32-SUM(D35:D38)),ROUNDUP(D32*2/$C$31,0)),0)</f>
        <v>0</v>
      </c>
      <c r="E39">
        <f t="shared" ref="E39:BP39" ca="1" si="74">IFERROR(MIN(RANDBETWEEN(0,E32-SUM(E35:E38)),ROUNDUP(E32*2/$C$31,0)),0)</f>
        <v>0</v>
      </c>
      <c r="F39">
        <f t="shared" ca="1" si="74"/>
        <v>1</v>
      </c>
      <c r="G39">
        <f t="shared" ca="1" si="74"/>
        <v>0</v>
      </c>
      <c r="H39">
        <f t="shared" ca="1" si="74"/>
        <v>0</v>
      </c>
      <c r="I39">
        <f t="shared" ca="1" si="74"/>
        <v>0</v>
      </c>
      <c r="J39">
        <f t="shared" ca="1" si="74"/>
        <v>0</v>
      </c>
      <c r="K39">
        <f t="shared" ca="1" si="74"/>
        <v>2</v>
      </c>
      <c r="L39">
        <f t="shared" ca="1" si="74"/>
        <v>0</v>
      </c>
      <c r="M39">
        <f t="shared" ca="1" si="74"/>
        <v>0</v>
      </c>
      <c r="N39">
        <f t="shared" ca="1" si="74"/>
        <v>1</v>
      </c>
      <c r="O39">
        <f t="shared" ca="1" si="74"/>
        <v>0</v>
      </c>
      <c r="P39">
        <f t="shared" ca="1" si="74"/>
        <v>2</v>
      </c>
      <c r="Q39">
        <f t="shared" ca="1" si="74"/>
        <v>0</v>
      </c>
      <c r="R39">
        <f t="shared" ca="1" si="74"/>
        <v>3</v>
      </c>
      <c r="S39">
        <f t="shared" ca="1" si="74"/>
        <v>2</v>
      </c>
      <c r="T39">
        <f t="shared" ca="1" si="74"/>
        <v>1</v>
      </c>
      <c r="U39">
        <f t="shared" ca="1" si="74"/>
        <v>1</v>
      </c>
      <c r="V39">
        <f t="shared" ca="1" si="74"/>
        <v>1</v>
      </c>
      <c r="W39">
        <f t="shared" ca="1" si="74"/>
        <v>1</v>
      </c>
      <c r="X39">
        <f t="shared" ca="1" si="74"/>
        <v>2</v>
      </c>
      <c r="Y39">
        <f t="shared" ca="1" si="74"/>
        <v>2</v>
      </c>
      <c r="Z39">
        <f t="shared" ca="1" si="74"/>
        <v>1</v>
      </c>
      <c r="AA39">
        <f t="shared" ca="1" si="74"/>
        <v>2</v>
      </c>
      <c r="AB39">
        <f t="shared" ca="1" si="74"/>
        <v>3</v>
      </c>
      <c r="AC39">
        <f t="shared" ca="1" si="74"/>
        <v>7</v>
      </c>
      <c r="AD39">
        <f t="shared" ca="1" si="74"/>
        <v>3</v>
      </c>
      <c r="AE39">
        <f t="shared" ca="1" si="74"/>
        <v>1</v>
      </c>
      <c r="AF39">
        <f t="shared" ca="1" si="74"/>
        <v>0</v>
      </c>
      <c r="AG39">
        <f t="shared" ca="1" si="74"/>
        <v>0</v>
      </c>
      <c r="AH39">
        <f t="shared" ca="1" si="74"/>
        <v>3</v>
      </c>
      <c r="AI39">
        <f t="shared" ca="1" si="74"/>
        <v>0</v>
      </c>
      <c r="AJ39">
        <f t="shared" ca="1" si="74"/>
        <v>1</v>
      </c>
      <c r="AK39">
        <f t="shared" ca="1" si="74"/>
        <v>1</v>
      </c>
      <c r="AL39">
        <f t="shared" ca="1" si="74"/>
        <v>2</v>
      </c>
      <c r="AM39">
        <f t="shared" ca="1" si="74"/>
        <v>4</v>
      </c>
      <c r="AN39">
        <f t="shared" ca="1" si="74"/>
        <v>0</v>
      </c>
      <c r="AO39">
        <f t="shared" ca="1" si="74"/>
        <v>0</v>
      </c>
      <c r="AP39">
        <f t="shared" ca="1" si="74"/>
        <v>5</v>
      </c>
      <c r="AQ39">
        <f t="shared" ca="1" si="74"/>
        <v>2</v>
      </c>
      <c r="AR39">
        <f t="shared" ca="1" si="74"/>
        <v>4</v>
      </c>
      <c r="AS39">
        <f t="shared" ca="1" si="74"/>
        <v>9</v>
      </c>
      <c r="AT39">
        <f t="shared" ca="1" si="74"/>
        <v>4</v>
      </c>
      <c r="AU39">
        <f t="shared" ca="1" si="74"/>
        <v>2</v>
      </c>
      <c r="AV39">
        <f t="shared" ca="1" si="74"/>
        <v>6</v>
      </c>
      <c r="AW39">
        <f t="shared" ca="1" si="74"/>
        <v>11</v>
      </c>
      <c r="AX39">
        <f t="shared" ca="1" si="74"/>
        <v>6</v>
      </c>
      <c r="AY39">
        <f t="shared" ca="1" si="74"/>
        <v>1</v>
      </c>
      <c r="AZ39">
        <f t="shared" ca="1" si="74"/>
        <v>1</v>
      </c>
      <c r="BA39">
        <f t="shared" ca="1" si="74"/>
        <v>0</v>
      </c>
      <c r="BB39">
        <f t="shared" ca="1" si="74"/>
        <v>0</v>
      </c>
      <c r="BC39">
        <f t="shared" ca="1" si="74"/>
        <v>0</v>
      </c>
      <c r="BD39">
        <f t="shared" ca="1" si="74"/>
        <v>0</v>
      </c>
      <c r="BE39">
        <f t="shared" ca="1" si="74"/>
        <v>0</v>
      </c>
      <c r="BF39">
        <f t="shared" ca="1" si="74"/>
        <v>0</v>
      </c>
      <c r="BG39">
        <f t="shared" ca="1" si="74"/>
        <v>1</v>
      </c>
      <c r="BH39">
        <f t="shared" ca="1" si="74"/>
        <v>4</v>
      </c>
      <c r="BI39">
        <f t="shared" ca="1" si="74"/>
        <v>1</v>
      </c>
      <c r="BJ39">
        <f t="shared" ca="1" si="74"/>
        <v>2</v>
      </c>
      <c r="BK39">
        <f t="shared" ca="1" si="74"/>
        <v>1</v>
      </c>
      <c r="BL39">
        <f t="shared" ca="1" si="74"/>
        <v>1</v>
      </c>
      <c r="BM39">
        <f t="shared" ca="1" si="74"/>
        <v>11</v>
      </c>
      <c r="BN39">
        <f t="shared" ca="1" si="74"/>
        <v>3</v>
      </c>
      <c r="BO39">
        <f t="shared" ca="1" si="74"/>
        <v>10</v>
      </c>
      <c r="BP39">
        <f t="shared" ca="1" si="74"/>
        <v>22</v>
      </c>
      <c r="BQ39">
        <f t="shared" ref="BQ39:CH39" ca="1" si="75">IFERROR(MIN(RANDBETWEEN(0,BQ32-SUM(BQ35:BQ38)),ROUNDUP(BQ32*2/$C$31,0)),0)</f>
        <v>15</v>
      </c>
      <c r="BR39">
        <f t="shared" ca="1" si="75"/>
        <v>1</v>
      </c>
      <c r="BS39">
        <f t="shared" ca="1" si="75"/>
        <v>2</v>
      </c>
      <c r="BT39">
        <f t="shared" ca="1" si="75"/>
        <v>4</v>
      </c>
      <c r="BU39">
        <f t="shared" ca="1" si="75"/>
        <v>2</v>
      </c>
      <c r="BV39">
        <f t="shared" ca="1" si="75"/>
        <v>5</v>
      </c>
      <c r="BW39">
        <f t="shared" ca="1" si="75"/>
        <v>2</v>
      </c>
      <c r="BX39">
        <f t="shared" ca="1" si="75"/>
        <v>4</v>
      </c>
      <c r="BY39">
        <f t="shared" ca="1" si="75"/>
        <v>2</v>
      </c>
      <c r="BZ39">
        <f t="shared" ca="1" si="75"/>
        <v>2</v>
      </c>
      <c r="CA39">
        <f t="shared" ca="1" si="75"/>
        <v>2</v>
      </c>
      <c r="CB39">
        <f t="shared" ca="1" si="75"/>
        <v>2</v>
      </c>
      <c r="CC39">
        <f t="shared" ca="1" si="75"/>
        <v>14</v>
      </c>
      <c r="CD39">
        <f t="shared" ca="1" si="75"/>
        <v>7</v>
      </c>
      <c r="CE39">
        <f t="shared" ca="1" si="75"/>
        <v>3</v>
      </c>
      <c r="CF39">
        <f t="shared" ca="1" si="75"/>
        <v>5</v>
      </c>
      <c r="CG39">
        <f t="shared" ca="1" si="75"/>
        <v>4</v>
      </c>
      <c r="CH39">
        <f t="shared" ca="1" si="75"/>
        <v>13</v>
      </c>
    </row>
    <row r="41" spans="1:86" x14ac:dyDescent="0.25">
      <c r="C41" s="5">
        <v>7</v>
      </c>
      <c r="D41" s="197" t="s">
        <v>82</v>
      </c>
      <c r="E41" s="197"/>
      <c r="F41" s="197"/>
      <c r="G41" s="197"/>
      <c r="H41" s="197"/>
      <c r="I41" s="197"/>
    </row>
    <row r="42" spans="1:86" x14ac:dyDescent="0.25">
      <c r="D42" s="3">
        <v>1</v>
      </c>
      <c r="E42" s="3">
        <v>2</v>
      </c>
      <c r="F42" s="3">
        <v>3</v>
      </c>
      <c r="G42" s="3">
        <v>4</v>
      </c>
      <c r="H42" s="3">
        <v>5</v>
      </c>
      <c r="I42" s="3">
        <v>6</v>
      </c>
      <c r="J42" s="3">
        <v>7</v>
      </c>
      <c r="K42" s="3">
        <v>8</v>
      </c>
      <c r="L42" s="3">
        <v>9</v>
      </c>
      <c r="M42" s="3">
        <v>10</v>
      </c>
      <c r="N42" s="3">
        <v>11</v>
      </c>
      <c r="O42" s="3">
        <v>12</v>
      </c>
      <c r="P42" s="3">
        <v>13</v>
      </c>
      <c r="Q42" s="3">
        <v>14</v>
      </c>
      <c r="R42" s="3">
        <v>15</v>
      </c>
      <c r="S42" s="3">
        <v>16</v>
      </c>
      <c r="T42" s="3">
        <v>17</v>
      </c>
      <c r="U42" s="3">
        <v>18</v>
      </c>
      <c r="V42" s="3">
        <v>19</v>
      </c>
      <c r="W42" s="3">
        <v>20</v>
      </c>
      <c r="X42" s="3">
        <v>21</v>
      </c>
      <c r="Y42" s="3">
        <v>22</v>
      </c>
      <c r="Z42" s="3">
        <v>23</v>
      </c>
      <c r="AA42" s="3">
        <v>24</v>
      </c>
      <c r="AB42" s="3">
        <v>25</v>
      </c>
      <c r="AC42" s="3">
        <v>26</v>
      </c>
      <c r="AD42" s="3">
        <v>27</v>
      </c>
      <c r="AE42" s="3">
        <v>28</v>
      </c>
      <c r="AF42" s="3">
        <v>29</v>
      </c>
      <c r="AG42" s="3">
        <v>30</v>
      </c>
      <c r="AH42" s="3">
        <v>31</v>
      </c>
      <c r="AI42" s="3">
        <v>32</v>
      </c>
      <c r="AJ42" s="3">
        <v>33</v>
      </c>
      <c r="AK42" s="3">
        <v>34</v>
      </c>
      <c r="AL42" s="3">
        <v>35</v>
      </c>
      <c r="AM42" s="3">
        <v>36</v>
      </c>
      <c r="AN42" s="3">
        <v>37</v>
      </c>
      <c r="AO42" s="3">
        <v>38</v>
      </c>
      <c r="AP42" s="3">
        <v>39</v>
      </c>
      <c r="AQ42" s="3">
        <v>40</v>
      </c>
      <c r="AR42" s="3">
        <v>41</v>
      </c>
      <c r="AS42" s="3">
        <v>42</v>
      </c>
      <c r="AT42" s="3">
        <v>43</v>
      </c>
      <c r="AU42" s="3">
        <v>44</v>
      </c>
      <c r="AV42" s="3">
        <v>45</v>
      </c>
      <c r="AW42" s="3">
        <v>46</v>
      </c>
      <c r="AX42" s="3">
        <v>47</v>
      </c>
      <c r="AY42" s="3">
        <v>48</v>
      </c>
      <c r="AZ42" s="3">
        <v>49</v>
      </c>
      <c r="BA42" s="3">
        <v>50</v>
      </c>
      <c r="BB42" s="3">
        <v>51</v>
      </c>
      <c r="BC42" s="3">
        <v>52</v>
      </c>
      <c r="BD42" s="3">
        <v>53</v>
      </c>
      <c r="BE42" s="3">
        <v>54</v>
      </c>
      <c r="BF42" s="3">
        <v>55</v>
      </c>
      <c r="BG42" s="3">
        <v>56</v>
      </c>
      <c r="BH42" s="3">
        <v>57</v>
      </c>
      <c r="BI42" s="3">
        <v>58</v>
      </c>
      <c r="BJ42" s="3">
        <v>59</v>
      </c>
      <c r="BK42" s="3">
        <v>60</v>
      </c>
      <c r="BL42" s="3">
        <v>61</v>
      </c>
      <c r="BM42" s="3">
        <v>62</v>
      </c>
      <c r="BN42" s="3">
        <v>63</v>
      </c>
      <c r="BO42" s="3">
        <v>64</v>
      </c>
      <c r="BP42" s="3">
        <v>65</v>
      </c>
      <c r="BQ42" s="3">
        <v>66</v>
      </c>
      <c r="BR42" s="3">
        <v>67</v>
      </c>
      <c r="BS42" s="3">
        <v>68</v>
      </c>
      <c r="BT42" s="3">
        <v>69</v>
      </c>
      <c r="BU42" s="3">
        <v>70</v>
      </c>
      <c r="BV42" s="3">
        <v>71</v>
      </c>
      <c r="BW42" s="3">
        <v>72</v>
      </c>
      <c r="BX42" s="3">
        <v>73</v>
      </c>
      <c r="BY42" s="3">
        <v>74</v>
      </c>
      <c r="BZ42" s="3">
        <v>75</v>
      </c>
      <c r="CA42" s="3">
        <v>76</v>
      </c>
      <c r="CB42" s="3">
        <v>77</v>
      </c>
      <c r="CC42" s="3">
        <v>78</v>
      </c>
      <c r="CD42" s="3">
        <v>79</v>
      </c>
      <c r="CE42" s="3">
        <v>80</v>
      </c>
      <c r="CF42" s="3">
        <v>81</v>
      </c>
      <c r="CG42" s="3">
        <v>82</v>
      </c>
      <c r="CH42" s="3">
        <v>83</v>
      </c>
    </row>
    <row r="43" spans="1:86" x14ac:dyDescent="0.25">
      <c r="C43" s="4"/>
      <c r="D43" s="4">
        <v>1</v>
      </c>
      <c r="E43" s="4">
        <v>2</v>
      </c>
      <c r="F43" s="4">
        <f t="shared" ref="F43:BQ43" si="76">ROUNDDOWN(F42*1/2,0)</f>
        <v>1</v>
      </c>
      <c r="G43" s="4">
        <f t="shared" si="76"/>
        <v>2</v>
      </c>
      <c r="H43" s="4">
        <f t="shared" si="76"/>
        <v>2</v>
      </c>
      <c r="I43" s="4">
        <f t="shared" si="76"/>
        <v>3</v>
      </c>
      <c r="J43" s="4">
        <f t="shared" si="76"/>
        <v>3</v>
      </c>
      <c r="K43" s="4">
        <f t="shared" si="76"/>
        <v>4</v>
      </c>
      <c r="L43" s="4">
        <f t="shared" si="76"/>
        <v>4</v>
      </c>
      <c r="M43" s="4">
        <f t="shared" si="76"/>
        <v>5</v>
      </c>
      <c r="N43" s="4">
        <f t="shared" si="76"/>
        <v>5</v>
      </c>
      <c r="O43" s="4">
        <f t="shared" si="76"/>
        <v>6</v>
      </c>
      <c r="P43" s="4">
        <f t="shared" si="76"/>
        <v>6</v>
      </c>
      <c r="Q43" s="4">
        <f t="shared" si="76"/>
        <v>7</v>
      </c>
      <c r="R43" s="4">
        <f t="shared" si="76"/>
        <v>7</v>
      </c>
      <c r="S43" s="4">
        <f t="shared" si="76"/>
        <v>8</v>
      </c>
      <c r="T43" s="4">
        <f t="shared" si="76"/>
        <v>8</v>
      </c>
      <c r="U43" s="4">
        <f t="shared" si="76"/>
        <v>9</v>
      </c>
      <c r="V43" s="4">
        <f t="shared" si="76"/>
        <v>9</v>
      </c>
      <c r="W43" s="4">
        <f t="shared" si="76"/>
        <v>10</v>
      </c>
      <c r="X43" s="4">
        <f t="shared" si="76"/>
        <v>10</v>
      </c>
      <c r="Y43" s="4">
        <f t="shared" si="76"/>
        <v>11</v>
      </c>
      <c r="Z43" s="4">
        <f t="shared" si="76"/>
        <v>11</v>
      </c>
      <c r="AA43" s="4">
        <f t="shared" si="76"/>
        <v>12</v>
      </c>
      <c r="AB43" s="4">
        <f t="shared" si="76"/>
        <v>12</v>
      </c>
      <c r="AC43" s="4">
        <f t="shared" si="76"/>
        <v>13</v>
      </c>
      <c r="AD43" s="4">
        <f t="shared" si="76"/>
        <v>13</v>
      </c>
      <c r="AE43" s="4">
        <f t="shared" si="76"/>
        <v>14</v>
      </c>
      <c r="AF43" s="4">
        <f t="shared" si="76"/>
        <v>14</v>
      </c>
      <c r="AG43" s="4">
        <f t="shared" si="76"/>
        <v>15</v>
      </c>
      <c r="AH43" s="4">
        <f t="shared" si="76"/>
        <v>15</v>
      </c>
      <c r="AI43" s="4">
        <f t="shared" si="76"/>
        <v>16</v>
      </c>
      <c r="AJ43" s="4">
        <f t="shared" si="76"/>
        <v>16</v>
      </c>
      <c r="AK43" s="4">
        <f t="shared" si="76"/>
        <v>17</v>
      </c>
      <c r="AL43" s="4">
        <f t="shared" si="76"/>
        <v>17</v>
      </c>
      <c r="AM43" s="4">
        <f t="shared" si="76"/>
        <v>18</v>
      </c>
      <c r="AN43" s="4">
        <f t="shared" si="76"/>
        <v>18</v>
      </c>
      <c r="AO43" s="4">
        <f t="shared" si="76"/>
        <v>19</v>
      </c>
      <c r="AP43" s="4">
        <f t="shared" si="76"/>
        <v>19</v>
      </c>
      <c r="AQ43" s="4">
        <f t="shared" si="76"/>
        <v>20</v>
      </c>
      <c r="AR43" s="4">
        <f t="shared" si="76"/>
        <v>20</v>
      </c>
      <c r="AS43" s="4">
        <f t="shared" si="76"/>
        <v>21</v>
      </c>
      <c r="AT43" s="4">
        <f t="shared" si="76"/>
        <v>21</v>
      </c>
      <c r="AU43" s="4">
        <f t="shared" si="76"/>
        <v>22</v>
      </c>
      <c r="AV43" s="4">
        <f t="shared" si="76"/>
        <v>22</v>
      </c>
      <c r="AW43" s="4">
        <f t="shared" si="76"/>
        <v>23</v>
      </c>
      <c r="AX43" s="4">
        <f t="shared" si="76"/>
        <v>23</v>
      </c>
      <c r="AY43" s="4">
        <f t="shared" si="76"/>
        <v>24</v>
      </c>
      <c r="AZ43" s="4">
        <f t="shared" si="76"/>
        <v>24</v>
      </c>
      <c r="BA43" s="4">
        <f t="shared" si="76"/>
        <v>25</v>
      </c>
      <c r="BB43" s="4">
        <f t="shared" si="76"/>
        <v>25</v>
      </c>
      <c r="BC43" s="4">
        <f t="shared" si="76"/>
        <v>26</v>
      </c>
      <c r="BD43" s="4">
        <f t="shared" si="76"/>
        <v>26</v>
      </c>
      <c r="BE43" s="4">
        <f t="shared" si="76"/>
        <v>27</v>
      </c>
      <c r="BF43" s="4">
        <f t="shared" si="76"/>
        <v>27</v>
      </c>
      <c r="BG43" s="4">
        <f t="shared" si="76"/>
        <v>28</v>
      </c>
      <c r="BH43" s="4">
        <f t="shared" si="76"/>
        <v>28</v>
      </c>
      <c r="BI43" s="4">
        <f t="shared" si="76"/>
        <v>29</v>
      </c>
      <c r="BJ43" s="4">
        <f t="shared" si="76"/>
        <v>29</v>
      </c>
      <c r="BK43" s="4">
        <f t="shared" si="76"/>
        <v>30</v>
      </c>
      <c r="BL43" s="4">
        <f t="shared" si="76"/>
        <v>30</v>
      </c>
      <c r="BM43" s="4">
        <f t="shared" si="76"/>
        <v>31</v>
      </c>
      <c r="BN43" s="4">
        <f t="shared" si="76"/>
        <v>31</v>
      </c>
      <c r="BO43" s="4">
        <f t="shared" si="76"/>
        <v>32</v>
      </c>
      <c r="BP43" s="4">
        <f t="shared" si="76"/>
        <v>32</v>
      </c>
      <c r="BQ43" s="4">
        <f t="shared" si="76"/>
        <v>33</v>
      </c>
      <c r="BR43" s="4">
        <f t="shared" ref="BR43:CH43" si="77">ROUNDDOWN(BR42*1/2,0)</f>
        <v>33</v>
      </c>
      <c r="BS43" s="4">
        <f t="shared" si="77"/>
        <v>34</v>
      </c>
      <c r="BT43" s="4">
        <f t="shared" si="77"/>
        <v>34</v>
      </c>
      <c r="BU43" s="4">
        <f t="shared" si="77"/>
        <v>35</v>
      </c>
      <c r="BV43" s="4">
        <f t="shared" si="77"/>
        <v>35</v>
      </c>
      <c r="BW43" s="4">
        <f t="shared" si="77"/>
        <v>36</v>
      </c>
      <c r="BX43" s="4">
        <f t="shared" si="77"/>
        <v>36</v>
      </c>
      <c r="BY43" s="4">
        <f t="shared" si="77"/>
        <v>37</v>
      </c>
      <c r="BZ43" s="4">
        <f t="shared" si="77"/>
        <v>37</v>
      </c>
      <c r="CA43" s="4">
        <f t="shared" si="77"/>
        <v>38</v>
      </c>
      <c r="CB43" s="4">
        <f t="shared" si="77"/>
        <v>38</v>
      </c>
      <c r="CC43" s="4">
        <f t="shared" si="77"/>
        <v>39</v>
      </c>
      <c r="CD43" s="4">
        <f t="shared" si="77"/>
        <v>39</v>
      </c>
      <c r="CE43" s="4">
        <f t="shared" si="77"/>
        <v>40</v>
      </c>
      <c r="CF43" s="4">
        <f t="shared" si="77"/>
        <v>40</v>
      </c>
      <c r="CG43" s="4">
        <f t="shared" si="77"/>
        <v>41</v>
      </c>
      <c r="CH43" s="4">
        <f t="shared" si="77"/>
        <v>41</v>
      </c>
    </row>
    <row r="44" spans="1:86" x14ac:dyDescent="0.25">
      <c r="A44" s="3">
        <f ca="1">VLOOKUP(SMALL(B44:B50,1),B44:C50,2,0)</f>
        <v>4</v>
      </c>
      <c r="B44" s="4">
        <f ca="1">RANDBETWEEN(0,100000)</f>
        <v>74778</v>
      </c>
      <c r="C44" s="5">
        <v>1</v>
      </c>
      <c r="D44">
        <f ca="1">D42-SUM(D45:D50)</f>
        <v>0</v>
      </c>
      <c r="E44">
        <f t="shared" ref="E44:BP44" ca="1" si="78">E42-SUM(E45:E50)</f>
        <v>0</v>
      </c>
      <c r="F44">
        <f t="shared" ca="1" si="78"/>
        <v>0</v>
      </c>
      <c r="G44">
        <f t="shared" ca="1" si="78"/>
        <v>0</v>
      </c>
      <c r="H44">
        <f t="shared" ca="1" si="78"/>
        <v>0</v>
      </c>
      <c r="I44">
        <f t="shared" ca="1" si="78"/>
        <v>0</v>
      </c>
      <c r="J44">
        <f t="shared" ca="1" si="78"/>
        <v>1</v>
      </c>
      <c r="K44">
        <f t="shared" ca="1" si="78"/>
        <v>0</v>
      </c>
      <c r="L44">
        <f t="shared" ca="1" si="78"/>
        <v>3</v>
      </c>
      <c r="M44">
        <f t="shared" ca="1" si="78"/>
        <v>0</v>
      </c>
      <c r="N44">
        <f t="shared" ca="1" si="78"/>
        <v>2</v>
      </c>
      <c r="O44">
        <f t="shared" ca="1" si="78"/>
        <v>0</v>
      </c>
      <c r="P44">
        <f t="shared" ca="1" si="78"/>
        <v>0</v>
      </c>
      <c r="Q44">
        <f t="shared" ca="1" si="78"/>
        <v>2</v>
      </c>
      <c r="R44">
        <f t="shared" ca="1" si="78"/>
        <v>0</v>
      </c>
      <c r="S44">
        <f t="shared" ca="1" si="78"/>
        <v>0</v>
      </c>
      <c r="T44">
        <f t="shared" ca="1" si="78"/>
        <v>0</v>
      </c>
      <c r="U44">
        <f t="shared" ca="1" si="78"/>
        <v>2</v>
      </c>
      <c r="V44">
        <f t="shared" ca="1" si="78"/>
        <v>1</v>
      </c>
      <c r="W44">
        <f t="shared" ca="1" si="78"/>
        <v>0</v>
      </c>
      <c r="X44">
        <f t="shared" ca="1" si="78"/>
        <v>1</v>
      </c>
      <c r="Y44">
        <f t="shared" ca="1" si="78"/>
        <v>2</v>
      </c>
      <c r="Z44">
        <f t="shared" ca="1" si="78"/>
        <v>3</v>
      </c>
      <c r="AA44">
        <f t="shared" ca="1" si="78"/>
        <v>0</v>
      </c>
      <c r="AB44">
        <f t="shared" ca="1" si="78"/>
        <v>2</v>
      </c>
      <c r="AC44">
        <f t="shared" ca="1" si="78"/>
        <v>3</v>
      </c>
      <c r="AD44">
        <f t="shared" ca="1" si="78"/>
        <v>2</v>
      </c>
      <c r="AE44">
        <f t="shared" ca="1" si="78"/>
        <v>1</v>
      </c>
      <c r="AF44">
        <f t="shared" ca="1" si="78"/>
        <v>2</v>
      </c>
      <c r="AG44">
        <f t="shared" ca="1" si="78"/>
        <v>0</v>
      </c>
      <c r="AH44">
        <f t="shared" ca="1" si="78"/>
        <v>1</v>
      </c>
      <c r="AI44">
        <f t="shared" ca="1" si="78"/>
        <v>0</v>
      </c>
      <c r="AJ44">
        <f t="shared" ca="1" si="78"/>
        <v>1</v>
      </c>
      <c r="AK44">
        <f t="shared" ca="1" si="78"/>
        <v>1</v>
      </c>
      <c r="AL44">
        <f t="shared" ca="1" si="78"/>
        <v>1</v>
      </c>
      <c r="AM44">
        <f t="shared" ca="1" si="78"/>
        <v>5</v>
      </c>
      <c r="AN44">
        <f t="shared" ca="1" si="78"/>
        <v>12</v>
      </c>
      <c r="AO44">
        <f t="shared" ca="1" si="78"/>
        <v>0</v>
      </c>
      <c r="AP44">
        <f t="shared" ca="1" si="78"/>
        <v>7</v>
      </c>
      <c r="AQ44">
        <f t="shared" ca="1" si="78"/>
        <v>0</v>
      </c>
      <c r="AR44">
        <f t="shared" ca="1" si="78"/>
        <v>6</v>
      </c>
      <c r="AS44">
        <f t="shared" ca="1" si="78"/>
        <v>4</v>
      </c>
      <c r="AT44">
        <f t="shared" ca="1" si="78"/>
        <v>0</v>
      </c>
      <c r="AU44">
        <f t="shared" ca="1" si="78"/>
        <v>3</v>
      </c>
      <c r="AV44">
        <f t="shared" ca="1" si="78"/>
        <v>1</v>
      </c>
      <c r="AW44">
        <f t="shared" ca="1" si="78"/>
        <v>2</v>
      </c>
      <c r="AX44">
        <f t="shared" ca="1" si="78"/>
        <v>0</v>
      </c>
      <c r="AY44">
        <f t="shared" ca="1" si="78"/>
        <v>9</v>
      </c>
      <c r="AZ44">
        <f t="shared" ca="1" si="78"/>
        <v>3</v>
      </c>
      <c r="BA44">
        <f t="shared" ca="1" si="78"/>
        <v>2</v>
      </c>
      <c r="BB44">
        <f t="shared" ca="1" si="78"/>
        <v>6</v>
      </c>
      <c r="BC44">
        <f t="shared" ca="1" si="78"/>
        <v>0</v>
      </c>
      <c r="BD44">
        <f t="shared" ca="1" si="78"/>
        <v>1</v>
      </c>
      <c r="BE44">
        <f t="shared" ca="1" si="78"/>
        <v>0</v>
      </c>
      <c r="BF44">
        <f t="shared" ca="1" si="78"/>
        <v>0</v>
      </c>
      <c r="BG44">
        <f t="shared" ca="1" si="78"/>
        <v>0</v>
      </c>
      <c r="BH44">
        <f t="shared" ca="1" si="78"/>
        <v>5</v>
      </c>
      <c r="BI44">
        <f t="shared" ca="1" si="78"/>
        <v>0</v>
      </c>
      <c r="BJ44">
        <f t="shared" ca="1" si="78"/>
        <v>1</v>
      </c>
      <c r="BK44">
        <f t="shared" ca="1" si="78"/>
        <v>1</v>
      </c>
      <c r="BL44">
        <f t="shared" ca="1" si="78"/>
        <v>0</v>
      </c>
      <c r="BM44">
        <f t="shared" ca="1" si="78"/>
        <v>0</v>
      </c>
      <c r="BN44">
        <f t="shared" ca="1" si="78"/>
        <v>2</v>
      </c>
      <c r="BO44">
        <f t="shared" ca="1" si="78"/>
        <v>0</v>
      </c>
      <c r="BP44">
        <f t="shared" ca="1" si="78"/>
        <v>0</v>
      </c>
      <c r="BQ44">
        <f t="shared" ref="BQ44:CH44" ca="1" si="79">BQ42-SUM(BQ45:BQ50)</f>
        <v>4</v>
      </c>
      <c r="BR44">
        <f t="shared" ca="1" si="79"/>
        <v>0</v>
      </c>
      <c r="BS44">
        <f t="shared" ca="1" si="79"/>
        <v>1</v>
      </c>
      <c r="BT44">
        <f t="shared" ca="1" si="79"/>
        <v>2</v>
      </c>
      <c r="BU44">
        <f t="shared" ca="1" si="79"/>
        <v>14</v>
      </c>
      <c r="BV44">
        <f t="shared" ca="1" si="79"/>
        <v>1</v>
      </c>
      <c r="BW44">
        <f t="shared" ca="1" si="79"/>
        <v>6</v>
      </c>
      <c r="BX44">
        <f t="shared" ca="1" si="79"/>
        <v>0</v>
      </c>
      <c r="BY44">
        <f t="shared" ca="1" si="79"/>
        <v>0</v>
      </c>
      <c r="BZ44">
        <f t="shared" ca="1" si="79"/>
        <v>4</v>
      </c>
      <c r="CA44">
        <f t="shared" ca="1" si="79"/>
        <v>3</v>
      </c>
      <c r="CB44">
        <f t="shared" ca="1" si="79"/>
        <v>2</v>
      </c>
      <c r="CC44">
        <f t="shared" ca="1" si="79"/>
        <v>3</v>
      </c>
      <c r="CD44">
        <f t="shared" ca="1" si="79"/>
        <v>4</v>
      </c>
      <c r="CE44">
        <f t="shared" ca="1" si="79"/>
        <v>1</v>
      </c>
      <c r="CF44">
        <f t="shared" ca="1" si="79"/>
        <v>0</v>
      </c>
      <c r="CG44">
        <f t="shared" ca="1" si="79"/>
        <v>7</v>
      </c>
      <c r="CH44">
        <f t="shared" ca="1" si="79"/>
        <v>0</v>
      </c>
    </row>
    <row r="45" spans="1:86" x14ac:dyDescent="0.25">
      <c r="A45" s="3">
        <f ca="1">VLOOKUP(SMALL(B44:B50,2),B44:C50,2,0)</f>
        <v>5</v>
      </c>
      <c r="B45" s="4">
        <f t="shared" ref="B45:B50" ca="1" si="80">RANDBETWEEN(0,100000)</f>
        <v>70553</v>
      </c>
      <c r="C45" s="5">
        <v>2</v>
      </c>
      <c r="D45">
        <f ca="1">MIN(RANDBETWEEN(0,D42),ROUNDUP(D42*2/$C$41,0))</f>
        <v>0</v>
      </c>
      <c r="E45">
        <f t="shared" ref="E45:BP45" ca="1" si="81">MIN(RANDBETWEEN(0,E42),ROUNDUP(E42*2/$C$41,0))</f>
        <v>0</v>
      </c>
      <c r="F45">
        <f t="shared" ca="1" si="81"/>
        <v>1</v>
      </c>
      <c r="G45">
        <f t="shared" ca="1" si="81"/>
        <v>0</v>
      </c>
      <c r="H45">
        <f t="shared" ca="1" si="81"/>
        <v>2</v>
      </c>
      <c r="I45">
        <f t="shared" ca="1" si="81"/>
        <v>2</v>
      </c>
      <c r="J45">
        <f t="shared" ca="1" si="81"/>
        <v>1</v>
      </c>
      <c r="K45">
        <f t="shared" ca="1" si="81"/>
        <v>0</v>
      </c>
      <c r="L45">
        <f t="shared" ca="1" si="81"/>
        <v>0</v>
      </c>
      <c r="M45">
        <f t="shared" ca="1" si="81"/>
        <v>3</v>
      </c>
      <c r="N45">
        <f t="shared" ca="1" si="81"/>
        <v>4</v>
      </c>
      <c r="O45">
        <f t="shared" ca="1" si="81"/>
        <v>4</v>
      </c>
      <c r="P45">
        <f t="shared" ca="1" si="81"/>
        <v>3</v>
      </c>
      <c r="Q45">
        <f t="shared" ca="1" si="81"/>
        <v>4</v>
      </c>
      <c r="R45">
        <f t="shared" ca="1" si="81"/>
        <v>5</v>
      </c>
      <c r="S45">
        <f t="shared" ca="1" si="81"/>
        <v>5</v>
      </c>
      <c r="T45">
        <f t="shared" ca="1" si="81"/>
        <v>1</v>
      </c>
      <c r="U45">
        <f t="shared" ca="1" si="81"/>
        <v>2</v>
      </c>
      <c r="V45">
        <f t="shared" ca="1" si="81"/>
        <v>6</v>
      </c>
      <c r="W45">
        <f t="shared" ca="1" si="81"/>
        <v>6</v>
      </c>
      <c r="X45">
        <f t="shared" ca="1" si="81"/>
        <v>6</v>
      </c>
      <c r="Y45">
        <f t="shared" ca="1" si="81"/>
        <v>3</v>
      </c>
      <c r="Z45">
        <f t="shared" ca="1" si="81"/>
        <v>7</v>
      </c>
      <c r="AA45">
        <f t="shared" ca="1" si="81"/>
        <v>6</v>
      </c>
      <c r="AB45">
        <f t="shared" ca="1" si="81"/>
        <v>6</v>
      </c>
      <c r="AC45">
        <f t="shared" ca="1" si="81"/>
        <v>8</v>
      </c>
      <c r="AD45">
        <f t="shared" ca="1" si="81"/>
        <v>8</v>
      </c>
      <c r="AE45">
        <f t="shared" ca="1" si="81"/>
        <v>8</v>
      </c>
      <c r="AF45">
        <f t="shared" ca="1" si="81"/>
        <v>8</v>
      </c>
      <c r="AG45">
        <f t="shared" ca="1" si="81"/>
        <v>0</v>
      </c>
      <c r="AH45">
        <f t="shared" ca="1" si="81"/>
        <v>5</v>
      </c>
      <c r="AI45">
        <f t="shared" ca="1" si="81"/>
        <v>0</v>
      </c>
      <c r="AJ45">
        <f t="shared" ca="1" si="81"/>
        <v>10</v>
      </c>
      <c r="AK45">
        <f t="shared" ca="1" si="81"/>
        <v>10</v>
      </c>
      <c r="AL45">
        <f t="shared" ca="1" si="81"/>
        <v>10</v>
      </c>
      <c r="AM45">
        <f t="shared" ca="1" si="81"/>
        <v>11</v>
      </c>
      <c r="AN45">
        <f t="shared" ca="1" si="81"/>
        <v>8</v>
      </c>
      <c r="AO45">
        <f t="shared" ca="1" si="81"/>
        <v>1</v>
      </c>
      <c r="AP45">
        <f t="shared" ca="1" si="81"/>
        <v>0</v>
      </c>
      <c r="AQ45">
        <f t="shared" ca="1" si="81"/>
        <v>12</v>
      </c>
      <c r="AR45">
        <f t="shared" ca="1" si="81"/>
        <v>12</v>
      </c>
      <c r="AS45">
        <f t="shared" ca="1" si="81"/>
        <v>12</v>
      </c>
      <c r="AT45">
        <f t="shared" ca="1" si="81"/>
        <v>13</v>
      </c>
      <c r="AU45">
        <f t="shared" ca="1" si="81"/>
        <v>13</v>
      </c>
      <c r="AV45">
        <f t="shared" ca="1" si="81"/>
        <v>3</v>
      </c>
      <c r="AW45">
        <f t="shared" ca="1" si="81"/>
        <v>8</v>
      </c>
      <c r="AX45">
        <f t="shared" ca="1" si="81"/>
        <v>0</v>
      </c>
      <c r="AY45">
        <f t="shared" ca="1" si="81"/>
        <v>7</v>
      </c>
      <c r="AZ45">
        <f t="shared" ca="1" si="81"/>
        <v>11</v>
      </c>
      <c r="BA45">
        <f t="shared" ca="1" si="81"/>
        <v>5</v>
      </c>
      <c r="BB45">
        <f t="shared" ca="1" si="81"/>
        <v>15</v>
      </c>
      <c r="BC45">
        <f t="shared" ca="1" si="81"/>
        <v>4</v>
      </c>
      <c r="BD45">
        <f t="shared" ca="1" si="81"/>
        <v>16</v>
      </c>
      <c r="BE45">
        <f t="shared" ca="1" si="81"/>
        <v>16</v>
      </c>
      <c r="BF45">
        <f t="shared" ca="1" si="81"/>
        <v>16</v>
      </c>
      <c r="BG45">
        <f t="shared" ca="1" si="81"/>
        <v>16</v>
      </c>
      <c r="BH45">
        <f t="shared" ca="1" si="81"/>
        <v>17</v>
      </c>
      <c r="BI45">
        <f t="shared" ca="1" si="81"/>
        <v>17</v>
      </c>
      <c r="BJ45">
        <f t="shared" ca="1" si="81"/>
        <v>17</v>
      </c>
      <c r="BK45">
        <f t="shared" ca="1" si="81"/>
        <v>18</v>
      </c>
      <c r="BL45">
        <f t="shared" ca="1" si="81"/>
        <v>2</v>
      </c>
      <c r="BM45">
        <f t="shared" ca="1" si="81"/>
        <v>18</v>
      </c>
      <c r="BN45">
        <f t="shared" ca="1" si="81"/>
        <v>18</v>
      </c>
      <c r="BO45">
        <f t="shared" ca="1" si="81"/>
        <v>19</v>
      </c>
      <c r="BP45">
        <f t="shared" ca="1" si="81"/>
        <v>19</v>
      </c>
      <c r="BQ45">
        <f t="shared" ref="BQ45:CH45" ca="1" si="82">MIN(RANDBETWEEN(0,BQ42),ROUNDUP(BQ42*2/$C$41,0))</f>
        <v>19</v>
      </c>
      <c r="BR45">
        <f t="shared" ca="1" si="82"/>
        <v>20</v>
      </c>
      <c r="BS45">
        <f t="shared" ca="1" si="82"/>
        <v>20</v>
      </c>
      <c r="BT45">
        <f t="shared" ca="1" si="82"/>
        <v>20</v>
      </c>
      <c r="BU45">
        <f t="shared" ca="1" si="82"/>
        <v>20</v>
      </c>
      <c r="BV45">
        <f t="shared" ca="1" si="82"/>
        <v>21</v>
      </c>
      <c r="BW45">
        <f t="shared" ca="1" si="82"/>
        <v>0</v>
      </c>
      <c r="BX45">
        <f t="shared" ca="1" si="82"/>
        <v>21</v>
      </c>
      <c r="BY45">
        <f t="shared" ca="1" si="82"/>
        <v>22</v>
      </c>
      <c r="BZ45">
        <f t="shared" ca="1" si="82"/>
        <v>22</v>
      </c>
      <c r="CA45">
        <f t="shared" ca="1" si="82"/>
        <v>22</v>
      </c>
      <c r="CB45">
        <f t="shared" ca="1" si="82"/>
        <v>2</v>
      </c>
      <c r="CC45">
        <f t="shared" ca="1" si="82"/>
        <v>23</v>
      </c>
      <c r="CD45">
        <f t="shared" ca="1" si="82"/>
        <v>23</v>
      </c>
      <c r="CE45">
        <f t="shared" ca="1" si="82"/>
        <v>23</v>
      </c>
      <c r="CF45">
        <f t="shared" ca="1" si="82"/>
        <v>24</v>
      </c>
      <c r="CG45">
        <f t="shared" ca="1" si="82"/>
        <v>24</v>
      </c>
      <c r="CH45">
        <f t="shared" ca="1" si="82"/>
        <v>8</v>
      </c>
    </row>
    <row r="46" spans="1:86" x14ac:dyDescent="0.25">
      <c r="A46" s="3">
        <f ca="1">VLOOKUP(SMALL(B44:B50,3),B44:C50,2,0)</f>
        <v>3</v>
      </c>
      <c r="B46" s="4">
        <f t="shared" ca="1" si="80"/>
        <v>38082</v>
      </c>
      <c r="C46" s="5">
        <v>3</v>
      </c>
      <c r="D46">
        <f ca="1">IFERROR(MIN(RANDBETWEEN(0,D42-D45),ROUNDUP(D42*2/$C$41,0)),0)</f>
        <v>1</v>
      </c>
      <c r="E46">
        <f t="shared" ref="E46:BP46" ca="1" si="83">IFERROR(MIN(RANDBETWEEN(0,E42-E45),ROUNDUP(E42*2/$C$41,0)),0)</f>
        <v>1</v>
      </c>
      <c r="F46">
        <f t="shared" ca="1" si="83"/>
        <v>1</v>
      </c>
      <c r="G46">
        <f t="shared" ca="1" si="83"/>
        <v>2</v>
      </c>
      <c r="H46">
        <f t="shared" ca="1" si="83"/>
        <v>1</v>
      </c>
      <c r="I46">
        <f t="shared" ca="1" si="83"/>
        <v>2</v>
      </c>
      <c r="J46">
        <f t="shared" ca="1" si="83"/>
        <v>1</v>
      </c>
      <c r="K46">
        <f t="shared" ca="1" si="83"/>
        <v>1</v>
      </c>
      <c r="L46">
        <f t="shared" ca="1" si="83"/>
        <v>0</v>
      </c>
      <c r="M46">
        <f t="shared" ca="1" si="83"/>
        <v>0</v>
      </c>
      <c r="N46">
        <f t="shared" ca="1" si="83"/>
        <v>4</v>
      </c>
      <c r="O46">
        <f t="shared" ca="1" si="83"/>
        <v>0</v>
      </c>
      <c r="P46">
        <f t="shared" ca="1" si="83"/>
        <v>4</v>
      </c>
      <c r="Q46">
        <f t="shared" ca="1" si="83"/>
        <v>4</v>
      </c>
      <c r="R46">
        <f t="shared" ca="1" si="83"/>
        <v>5</v>
      </c>
      <c r="S46">
        <f t="shared" ca="1" si="83"/>
        <v>3</v>
      </c>
      <c r="T46">
        <f t="shared" ca="1" si="83"/>
        <v>5</v>
      </c>
      <c r="U46">
        <f t="shared" ca="1" si="83"/>
        <v>3</v>
      </c>
      <c r="V46">
        <f t="shared" ca="1" si="83"/>
        <v>6</v>
      </c>
      <c r="W46">
        <f t="shared" ca="1" si="83"/>
        <v>6</v>
      </c>
      <c r="X46">
        <f t="shared" ca="1" si="83"/>
        <v>6</v>
      </c>
      <c r="Y46">
        <f t="shared" ca="1" si="83"/>
        <v>2</v>
      </c>
      <c r="Z46">
        <f t="shared" ca="1" si="83"/>
        <v>2</v>
      </c>
      <c r="AA46">
        <f t="shared" ca="1" si="83"/>
        <v>5</v>
      </c>
      <c r="AB46">
        <f t="shared" ca="1" si="83"/>
        <v>5</v>
      </c>
      <c r="AC46">
        <f t="shared" ca="1" si="83"/>
        <v>8</v>
      </c>
      <c r="AD46">
        <f t="shared" ca="1" si="83"/>
        <v>8</v>
      </c>
      <c r="AE46">
        <f t="shared" ca="1" si="83"/>
        <v>2</v>
      </c>
      <c r="AF46">
        <f t="shared" ca="1" si="83"/>
        <v>7</v>
      </c>
      <c r="AG46">
        <f t="shared" ca="1" si="83"/>
        <v>9</v>
      </c>
      <c r="AH46">
        <f t="shared" ca="1" si="83"/>
        <v>4</v>
      </c>
      <c r="AI46">
        <f t="shared" ca="1" si="83"/>
        <v>7</v>
      </c>
      <c r="AJ46">
        <f t="shared" ca="1" si="83"/>
        <v>10</v>
      </c>
      <c r="AK46">
        <f t="shared" ca="1" si="83"/>
        <v>10</v>
      </c>
      <c r="AL46">
        <f t="shared" ca="1" si="83"/>
        <v>6</v>
      </c>
      <c r="AM46">
        <f t="shared" ca="1" si="83"/>
        <v>0</v>
      </c>
      <c r="AN46">
        <f t="shared" ca="1" si="83"/>
        <v>3</v>
      </c>
      <c r="AO46">
        <f t="shared" ca="1" si="83"/>
        <v>11</v>
      </c>
      <c r="AP46">
        <f t="shared" ca="1" si="83"/>
        <v>3</v>
      </c>
      <c r="AQ46">
        <f t="shared" ca="1" si="83"/>
        <v>12</v>
      </c>
      <c r="AR46">
        <f t="shared" ca="1" si="83"/>
        <v>2</v>
      </c>
      <c r="AS46">
        <f t="shared" ca="1" si="83"/>
        <v>11</v>
      </c>
      <c r="AT46">
        <f t="shared" ca="1" si="83"/>
        <v>7</v>
      </c>
      <c r="AU46">
        <f t="shared" ca="1" si="83"/>
        <v>4</v>
      </c>
      <c r="AV46">
        <f t="shared" ca="1" si="83"/>
        <v>12</v>
      </c>
      <c r="AW46">
        <f t="shared" ca="1" si="83"/>
        <v>14</v>
      </c>
      <c r="AX46">
        <f t="shared" ca="1" si="83"/>
        <v>14</v>
      </c>
      <c r="AY46">
        <f t="shared" ca="1" si="83"/>
        <v>9</v>
      </c>
      <c r="AZ46">
        <f t="shared" ca="1" si="83"/>
        <v>14</v>
      </c>
      <c r="BA46">
        <f t="shared" ca="1" si="83"/>
        <v>1</v>
      </c>
      <c r="BB46">
        <f t="shared" ca="1" si="83"/>
        <v>3</v>
      </c>
      <c r="BC46">
        <f t="shared" ca="1" si="83"/>
        <v>13</v>
      </c>
      <c r="BD46">
        <f t="shared" ca="1" si="83"/>
        <v>16</v>
      </c>
      <c r="BE46">
        <f t="shared" ca="1" si="83"/>
        <v>16</v>
      </c>
      <c r="BF46">
        <f t="shared" ca="1" si="83"/>
        <v>16</v>
      </c>
      <c r="BG46">
        <f t="shared" ca="1" si="83"/>
        <v>16</v>
      </c>
      <c r="BH46">
        <f t="shared" ca="1" si="83"/>
        <v>17</v>
      </c>
      <c r="BI46">
        <f t="shared" ca="1" si="83"/>
        <v>17</v>
      </c>
      <c r="BJ46">
        <f t="shared" ca="1" si="83"/>
        <v>17</v>
      </c>
      <c r="BK46">
        <f t="shared" ca="1" si="83"/>
        <v>18</v>
      </c>
      <c r="BL46">
        <f t="shared" ca="1" si="83"/>
        <v>18</v>
      </c>
      <c r="BM46">
        <f t="shared" ca="1" si="83"/>
        <v>7</v>
      </c>
      <c r="BN46">
        <f t="shared" ca="1" si="83"/>
        <v>18</v>
      </c>
      <c r="BO46">
        <f t="shared" ca="1" si="83"/>
        <v>0</v>
      </c>
      <c r="BP46">
        <f t="shared" ca="1" si="83"/>
        <v>10</v>
      </c>
      <c r="BQ46">
        <f t="shared" ref="BQ46:CH46" ca="1" si="84">IFERROR(MIN(RANDBETWEEN(0,BQ42-BQ45),ROUNDUP(BQ42*2/$C$41,0)),0)</f>
        <v>17</v>
      </c>
      <c r="BR46">
        <f t="shared" ca="1" si="84"/>
        <v>20</v>
      </c>
      <c r="BS46">
        <f t="shared" ca="1" si="84"/>
        <v>20</v>
      </c>
      <c r="BT46">
        <f t="shared" ca="1" si="84"/>
        <v>20</v>
      </c>
      <c r="BU46">
        <f t="shared" ca="1" si="84"/>
        <v>20</v>
      </c>
      <c r="BV46">
        <f t="shared" ca="1" si="84"/>
        <v>11</v>
      </c>
      <c r="BW46">
        <f t="shared" ca="1" si="84"/>
        <v>16</v>
      </c>
      <c r="BX46">
        <f t="shared" ca="1" si="84"/>
        <v>21</v>
      </c>
      <c r="BY46">
        <f t="shared" ca="1" si="84"/>
        <v>8</v>
      </c>
      <c r="BZ46">
        <f t="shared" ca="1" si="84"/>
        <v>22</v>
      </c>
      <c r="CA46">
        <f t="shared" ca="1" si="84"/>
        <v>22</v>
      </c>
      <c r="CB46">
        <f t="shared" ca="1" si="84"/>
        <v>22</v>
      </c>
      <c r="CC46">
        <f t="shared" ca="1" si="84"/>
        <v>23</v>
      </c>
      <c r="CD46">
        <f t="shared" ca="1" si="84"/>
        <v>13</v>
      </c>
      <c r="CE46">
        <f t="shared" ca="1" si="84"/>
        <v>16</v>
      </c>
      <c r="CF46">
        <f t="shared" ca="1" si="84"/>
        <v>22</v>
      </c>
      <c r="CG46">
        <f t="shared" ca="1" si="84"/>
        <v>9</v>
      </c>
      <c r="CH46">
        <f t="shared" ca="1" si="84"/>
        <v>24</v>
      </c>
    </row>
    <row r="47" spans="1:86" x14ac:dyDescent="0.25">
      <c r="A47" s="3">
        <f ca="1">VLOOKUP(SMALL(B44:B50,4),B44:C50,2,0)</f>
        <v>2</v>
      </c>
      <c r="B47" s="4">
        <f t="shared" ca="1" si="80"/>
        <v>29560</v>
      </c>
      <c r="C47" s="5">
        <v>4</v>
      </c>
      <c r="D47">
        <f ca="1">IFERROR(MIN(RANDBETWEEN(0,D42-SUM(D45:D46)),ROUNDUP(D42*2/$C$41,0)),0)</f>
        <v>0</v>
      </c>
      <c r="E47">
        <f t="shared" ref="E47:BP47" ca="1" si="85">IFERROR(MIN(RANDBETWEEN(0,E42-SUM(E45:E46)),ROUNDUP(E42*2/$C$41,0)),0)</f>
        <v>0</v>
      </c>
      <c r="F47">
        <f t="shared" ca="1" si="85"/>
        <v>1</v>
      </c>
      <c r="G47">
        <f t="shared" ca="1" si="85"/>
        <v>2</v>
      </c>
      <c r="H47">
        <f t="shared" ca="1" si="85"/>
        <v>1</v>
      </c>
      <c r="I47">
        <f t="shared" ca="1" si="85"/>
        <v>2</v>
      </c>
      <c r="J47">
        <f t="shared" ca="1" si="85"/>
        <v>1</v>
      </c>
      <c r="K47">
        <f t="shared" ca="1" si="85"/>
        <v>1</v>
      </c>
      <c r="L47">
        <f t="shared" ca="1" si="85"/>
        <v>3</v>
      </c>
      <c r="M47">
        <f t="shared" ca="1" si="85"/>
        <v>3</v>
      </c>
      <c r="N47">
        <f t="shared" ca="1" si="85"/>
        <v>1</v>
      </c>
      <c r="O47">
        <f t="shared" ca="1" si="85"/>
        <v>4</v>
      </c>
      <c r="P47">
        <f t="shared" ca="1" si="85"/>
        <v>4</v>
      </c>
      <c r="Q47">
        <f t="shared" ca="1" si="85"/>
        <v>2</v>
      </c>
      <c r="R47">
        <f t="shared" ca="1" si="85"/>
        <v>4</v>
      </c>
      <c r="S47">
        <f t="shared" ca="1" si="85"/>
        <v>2</v>
      </c>
      <c r="T47">
        <f t="shared" ca="1" si="85"/>
        <v>5</v>
      </c>
      <c r="U47">
        <f t="shared" ca="1" si="85"/>
        <v>1</v>
      </c>
      <c r="V47">
        <f t="shared" ca="1" si="85"/>
        <v>4</v>
      </c>
      <c r="W47">
        <f t="shared" ca="1" si="85"/>
        <v>1</v>
      </c>
      <c r="X47">
        <f t="shared" ca="1" si="85"/>
        <v>0</v>
      </c>
      <c r="Y47">
        <f t="shared" ca="1" si="85"/>
        <v>7</v>
      </c>
      <c r="Z47">
        <f t="shared" ca="1" si="85"/>
        <v>0</v>
      </c>
      <c r="AA47">
        <f t="shared" ca="1" si="85"/>
        <v>2</v>
      </c>
      <c r="AB47">
        <f t="shared" ca="1" si="85"/>
        <v>4</v>
      </c>
      <c r="AC47">
        <f t="shared" ca="1" si="85"/>
        <v>3</v>
      </c>
      <c r="AD47">
        <f t="shared" ca="1" si="85"/>
        <v>8</v>
      </c>
      <c r="AE47">
        <f t="shared" ca="1" si="85"/>
        <v>8</v>
      </c>
      <c r="AF47">
        <f t="shared" ca="1" si="85"/>
        <v>9</v>
      </c>
      <c r="AG47">
        <f t="shared" ca="1" si="85"/>
        <v>5</v>
      </c>
      <c r="AH47">
        <f t="shared" ca="1" si="85"/>
        <v>9</v>
      </c>
      <c r="AI47">
        <f t="shared" ca="1" si="85"/>
        <v>10</v>
      </c>
      <c r="AJ47">
        <f t="shared" ca="1" si="85"/>
        <v>1</v>
      </c>
      <c r="AK47">
        <f t="shared" ca="1" si="85"/>
        <v>0</v>
      </c>
      <c r="AL47">
        <f t="shared" ca="1" si="85"/>
        <v>10</v>
      </c>
      <c r="AM47">
        <f t="shared" ca="1" si="85"/>
        <v>3</v>
      </c>
      <c r="AN47">
        <f t="shared" ca="1" si="85"/>
        <v>1</v>
      </c>
      <c r="AO47">
        <f t="shared" ca="1" si="85"/>
        <v>11</v>
      </c>
      <c r="AP47">
        <f t="shared" ca="1" si="85"/>
        <v>5</v>
      </c>
      <c r="AQ47">
        <f t="shared" ca="1" si="85"/>
        <v>12</v>
      </c>
      <c r="AR47">
        <f t="shared" ca="1" si="85"/>
        <v>2</v>
      </c>
      <c r="AS47">
        <f t="shared" ca="1" si="85"/>
        <v>12</v>
      </c>
      <c r="AT47">
        <f t="shared" ca="1" si="85"/>
        <v>13</v>
      </c>
      <c r="AU47">
        <f t="shared" ca="1" si="85"/>
        <v>11</v>
      </c>
      <c r="AV47">
        <f t="shared" ca="1" si="85"/>
        <v>13</v>
      </c>
      <c r="AW47">
        <f t="shared" ca="1" si="85"/>
        <v>9</v>
      </c>
      <c r="AX47">
        <f t="shared" ca="1" si="85"/>
        <v>14</v>
      </c>
      <c r="AY47">
        <f t="shared" ca="1" si="85"/>
        <v>5</v>
      </c>
      <c r="AZ47">
        <f t="shared" ca="1" si="85"/>
        <v>14</v>
      </c>
      <c r="BA47">
        <f t="shared" ca="1" si="85"/>
        <v>15</v>
      </c>
      <c r="BB47">
        <f t="shared" ca="1" si="85"/>
        <v>15</v>
      </c>
      <c r="BC47">
        <f t="shared" ca="1" si="85"/>
        <v>15</v>
      </c>
      <c r="BD47">
        <f t="shared" ca="1" si="85"/>
        <v>12</v>
      </c>
      <c r="BE47">
        <f t="shared" ca="1" si="85"/>
        <v>2</v>
      </c>
      <c r="BF47">
        <f t="shared" ca="1" si="85"/>
        <v>3</v>
      </c>
      <c r="BG47">
        <f t="shared" ca="1" si="85"/>
        <v>6</v>
      </c>
      <c r="BH47">
        <f t="shared" ca="1" si="85"/>
        <v>11</v>
      </c>
      <c r="BI47">
        <f t="shared" ca="1" si="85"/>
        <v>7</v>
      </c>
      <c r="BJ47">
        <f t="shared" ca="1" si="85"/>
        <v>10</v>
      </c>
      <c r="BK47">
        <f t="shared" ca="1" si="85"/>
        <v>14</v>
      </c>
      <c r="BL47">
        <f t="shared" ca="1" si="85"/>
        <v>18</v>
      </c>
      <c r="BM47">
        <f t="shared" ca="1" si="85"/>
        <v>16</v>
      </c>
      <c r="BN47">
        <f t="shared" ca="1" si="85"/>
        <v>18</v>
      </c>
      <c r="BO47">
        <f t="shared" ca="1" si="85"/>
        <v>14</v>
      </c>
      <c r="BP47">
        <f t="shared" ca="1" si="85"/>
        <v>10</v>
      </c>
      <c r="BQ47">
        <f t="shared" ref="BQ47:CH47" ca="1" si="86">IFERROR(MIN(RANDBETWEEN(0,BQ42-SUM(BQ45:BQ46)),ROUNDUP(BQ42*2/$C$41,0)),0)</f>
        <v>4</v>
      </c>
      <c r="BR47">
        <f t="shared" ca="1" si="86"/>
        <v>20</v>
      </c>
      <c r="BS47">
        <f t="shared" ca="1" si="86"/>
        <v>20</v>
      </c>
      <c r="BT47">
        <f t="shared" ca="1" si="86"/>
        <v>20</v>
      </c>
      <c r="BU47">
        <f t="shared" ca="1" si="86"/>
        <v>12</v>
      </c>
      <c r="BV47">
        <f t="shared" ca="1" si="86"/>
        <v>5</v>
      </c>
      <c r="BW47">
        <f t="shared" ca="1" si="86"/>
        <v>21</v>
      </c>
      <c r="BX47">
        <f t="shared" ca="1" si="86"/>
        <v>21</v>
      </c>
      <c r="BY47">
        <f t="shared" ca="1" si="86"/>
        <v>22</v>
      </c>
      <c r="BZ47">
        <f t="shared" ca="1" si="86"/>
        <v>22</v>
      </c>
      <c r="CA47">
        <f t="shared" ca="1" si="86"/>
        <v>22</v>
      </c>
      <c r="CB47">
        <f t="shared" ca="1" si="86"/>
        <v>16</v>
      </c>
      <c r="CC47">
        <f t="shared" ca="1" si="86"/>
        <v>10</v>
      </c>
      <c r="CD47">
        <f t="shared" ca="1" si="86"/>
        <v>23</v>
      </c>
      <c r="CE47">
        <f t="shared" ca="1" si="86"/>
        <v>23</v>
      </c>
      <c r="CF47">
        <f t="shared" ca="1" si="86"/>
        <v>24</v>
      </c>
      <c r="CG47">
        <f t="shared" ca="1" si="86"/>
        <v>24</v>
      </c>
      <c r="CH47">
        <f t="shared" ca="1" si="86"/>
        <v>24</v>
      </c>
    </row>
    <row r="48" spans="1:86" x14ac:dyDescent="0.25">
      <c r="A48" s="3">
        <f ca="1">VLOOKUP(SMALL(B44:B50,5),B44:C50,2,0)</f>
        <v>1</v>
      </c>
      <c r="B48" s="4">
        <f t="shared" ca="1" si="80"/>
        <v>29798</v>
      </c>
      <c r="C48" s="5">
        <v>5</v>
      </c>
      <c r="D48">
        <f ca="1">IFERROR(MIN(RANDBETWEEN(0,D42-SUM(D45:D47)),ROUNDUP(D42*2/$C$41,0)),0)</f>
        <v>0</v>
      </c>
      <c r="E48">
        <f t="shared" ref="E48:BP48" ca="1" si="87">IFERROR(MIN(RANDBETWEEN(0,E42-SUM(E45:E47)),ROUNDUP(E42*2/$C$41,0)),0)</f>
        <v>1</v>
      </c>
      <c r="F48">
        <f t="shared" ca="1" si="87"/>
        <v>0</v>
      </c>
      <c r="G48">
        <f t="shared" ca="1" si="87"/>
        <v>0</v>
      </c>
      <c r="H48">
        <f t="shared" ca="1" si="87"/>
        <v>1</v>
      </c>
      <c r="I48">
        <f t="shared" ca="1" si="87"/>
        <v>0</v>
      </c>
      <c r="J48">
        <f t="shared" ca="1" si="87"/>
        <v>2</v>
      </c>
      <c r="K48">
        <f t="shared" ca="1" si="87"/>
        <v>3</v>
      </c>
      <c r="L48">
        <f t="shared" ca="1" si="87"/>
        <v>0</v>
      </c>
      <c r="M48">
        <f t="shared" ca="1" si="87"/>
        <v>3</v>
      </c>
      <c r="N48">
        <f t="shared" ca="1" si="87"/>
        <v>0</v>
      </c>
      <c r="O48">
        <f t="shared" ca="1" si="87"/>
        <v>3</v>
      </c>
      <c r="P48">
        <f t="shared" ca="1" si="87"/>
        <v>2</v>
      </c>
      <c r="Q48">
        <f t="shared" ca="1" si="87"/>
        <v>0</v>
      </c>
      <c r="R48">
        <f t="shared" ca="1" si="87"/>
        <v>0</v>
      </c>
      <c r="S48">
        <f t="shared" ca="1" si="87"/>
        <v>5</v>
      </c>
      <c r="T48">
        <f t="shared" ca="1" si="87"/>
        <v>1</v>
      </c>
      <c r="U48">
        <f t="shared" ca="1" si="87"/>
        <v>5</v>
      </c>
      <c r="V48">
        <f t="shared" ca="1" si="87"/>
        <v>1</v>
      </c>
      <c r="W48">
        <f t="shared" ca="1" si="87"/>
        <v>6</v>
      </c>
      <c r="X48">
        <f t="shared" ca="1" si="87"/>
        <v>2</v>
      </c>
      <c r="Y48">
        <f t="shared" ca="1" si="87"/>
        <v>0</v>
      </c>
      <c r="Z48">
        <f t="shared" ca="1" si="87"/>
        <v>7</v>
      </c>
      <c r="AA48">
        <f t="shared" ca="1" si="87"/>
        <v>7</v>
      </c>
      <c r="AB48">
        <f t="shared" ca="1" si="87"/>
        <v>3</v>
      </c>
      <c r="AC48">
        <f t="shared" ca="1" si="87"/>
        <v>2</v>
      </c>
      <c r="AD48">
        <f t="shared" ca="1" si="87"/>
        <v>0</v>
      </c>
      <c r="AE48">
        <f t="shared" ca="1" si="87"/>
        <v>3</v>
      </c>
      <c r="AF48">
        <f t="shared" ca="1" si="87"/>
        <v>2</v>
      </c>
      <c r="AG48">
        <f t="shared" ca="1" si="87"/>
        <v>9</v>
      </c>
      <c r="AH48">
        <f t="shared" ca="1" si="87"/>
        <v>9</v>
      </c>
      <c r="AI48">
        <f t="shared" ca="1" si="87"/>
        <v>10</v>
      </c>
      <c r="AJ48">
        <f t="shared" ca="1" si="87"/>
        <v>1</v>
      </c>
      <c r="AK48">
        <f t="shared" ca="1" si="87"/>
        <v>3</v>
      </c>
      <c r="AL48">
        <f t="shared" ca="1" si="87"/>
        <v>5</v>
      </c>
      <c r="AM48">
        <f t="shared" ca="1" si="87"/>
        <v>1</v>
      </c>
      <c r="AN48">
        <f t="shared" ca="1" si="87"/>
        <v>5</v>
      </c>
      <c r="AO48">
        <f t="shared" ca="1" si="87"/>
        <v>5</v>
      </c>
      <c r="AP48">
        <f t="shared" ca="1" si="87"/>
        <v>6</v>
      </c>
      <c r="AQ48">
        <f t="shared" ca="1" si="87"/>
        <v>4</v>
      </c>
      <c r="AR48">
        <f t="shared" ca="1" si="87"/>
        <v>12</v>
      </c>
      <c r="AS48">
        <f t="shared" ca="1" si="87"/>
        <v>2</v>
      </c>
      <c r="AT48">
        <f t="shared" ca="1" si="87"/>
        <v>4</v>
      </c>
      <c r="AU48">
        <f t="shared" ca="1" si="87"/>
        <v>4</v>
      </c>
      <c r="AV48">
        <f t="shared" ca="1" si="87"/>
        <v>11</v>
      </c>
      <c r="AW48">
        <f t="shared" ca="1" si="87"/>
        <v>3</v>
      </c>
      <c r="AX48">
        <f t="shared" ca="1" si="87"/>
        <v>14</v>
      </c>
      <c r="AY48">
        <f t="shared" ca="1" si="87"/>
        <v>12</v>
      </c>
      <c r="AZ48">
        <f t="shared" ca="1" si="87"/>
        <v>2</v>
      </c>
      <c r="BA48">
        <f t="shared" ca="1" si="87"/>
        <v>7</v>
      </c>
      <c r="BB48">
        <f t="shared" ca="1" si="87"/>
        <v>3</v>
      </c>
      <c r="BC48">
        <f t="shared" ca="1" si="87"/>
        <v>15</v>
      </c>
      <c r="BD48">
        <f t="shared" ca="1" si="87"/>
        <v>5</v>
      </c>
      <c r="BE48">
        <f t="shared" ca="1" si="87"/>
        <v>15</v>
      </c>
      <c r="BF48">
        <f t="shared" ca="1" si="87"/>
        <v>10</v>
      </c>
      <c r="BG48">
        <f t="shared" ca="1" si="87"/>
        <v>9</v>
      </c>
      <c r="BH48">
        <f t="shared" ca="1" si="87"/>
        <v>2</v>
      </c>
      <c r="BI48">
        <f t="shared" ca="1" si="87"/>
        <v>1</v>
      </c>
      <c r="BJ48">
        <f t="shared" ca="1" si="87"/>
        <v>1</v>
      </c>
      <c r="BK48">
        <f t="shared" ca="1" si="87"/>
        <v>6</v>
      </c>
      <c r="BL48">
        <f t="shared" ca="1" si="87"/>
        <v>2</v>
      </c>
      <c r="BM48">
        <f t="shared" ca="1" si="87"/>
        <v>10</v>
      </c>
      <c r="BN48">
        <f t="shared" ca="1" si="87"/>
        <v>4</v>
      </c>
      <c r="BO48">
        <f t="shared" ca="1" si="87"/>
        <v>19</v>
      </c>
      <c r="BP48">
        <f t="shared" ca="1" si="87"/>
        <v>9</v>
      </c>
      <c r="BQ48">
        <f t="shared" ref="BQ48:CH48" ca="1" si="88">IFERROR(MIN(RANDBETWEEN(0,BQ42-SUM(BQ45:BQ47)),ROUNDUP(BQ42*2/$C$41,0)),0)</f>
        <v>8</v>
      </c>
      <c r="BR48">
        <f t="shared" ca="1" si="88"/>
        <v>3</v>
      </c>
      <c r="BS48">
        <f t="shared" ca="1" si="88"/>
        <v>0</v>
      </c>
      <c r="BT48">
        <f t="shared" ca="1" si="88"/>
        <v>3</v>
      </c>
      <c r="BU48">
        <f t="shared" ca="1" si="88"/>
        <v>4</v>
      </c>
      <c r="BV48">
        <f t="shared" ca="1" si="88"/>
        <v>9</v>
      </c>
      <c r="BW48">
        <f t="shared" ca="1" si="88"/>
        <v>17</v>
      </c>
      <c r="BX48">
        <f t="shared" ca="1" si="88"/>
        <v>10</v>
      </c>
      <c r="BY48">
        <f t="shared" ca="1" si="88"/>
        <v>20</v>
      </c>
      <c r="BZ48">
        <f t="shared" ca="1" si="88"/>
        <v>3</v>
      </c>
      <c r="CA48">
        <f t="shared" ca="1" si="88"/>
        <v>2</v>
      </c>
      <c r="CB48">
        <f t="shared" ca="1" si="88"/>
        <v>18</v>
      </c>
      <c r="CC48">
        <f t="shared" ca="1" si="88"/>
        <v>13</v>
      </c>
      <c r="CD48">
        <f t="shared" ca="1" si="88"/>
        <v>10</v>
      </c>
      <c r="CE48">
        <f t="shared" ca="1" si="88"/>
        <v>12</v>
      </c>
      <c r="CF48">
        <f t="shared" ca="1" si="88"/>
        <v>6</v>
      </c>
      <c r="CG48">
        <f t="shared" ca="1" si="88"/>
        <v>7</v>
      </c>
      <c r="CH48">
        <f t="shared" ca="1" si="88"/>
        <v>14</v>
      </c>
    </row>
    <row r="49" spans="1:86" x14ac:dyDescent="0.25">
      <c r="A49" s="3">
        <f ca="1">VLOOKUP(SMALL(B44:B50,6),B44:C50,2,0)</f>
        <v>7</v>
      </c>
      <c r="B49" s="4">
        <f t="shared" ca="1" si="80"/>
        <v>89297</v>
      </c>
      <c r="C49" s="5">
        <v>6</v>
      </c>
      <c r="D49">
        <f ca="1">IFERROR(MIN(RANDBETWEEN(0,D42-SUM(D45:D48)),ROUNDUP(D42*2/$C$41,0)),0)</f>
        <v>0</v>
      </c>
      <c r="E49">
        <f t="shared" ref="E49:BP49" ca="1" si="89">IFERROR(MIN(RANDBETWEEN(0,E42-SUM(E45:E48)),ROUNDUP(E42*2/$C$41,0)),0)</f>
        <v>0</v>
      </c>
      <c r="F49">
        <f t="shared" ca="1" si="89"/>
        <v>0</v>
      </c>
      <c r="G49">
        <f t="shared" ca="1" si="89"/>
        <v>0</v>
      </c>
      <c r="H49">
        <f t="shared" ca="1" si="89"/>
        <v>0</v>
      </c>
      <c r="I49">
        <f t="shared" ca="1" si="89"/>
        <v>0</v>
      </c>
      <c r="J49">
        <f t="shared" ca="1" si="89"/>
        <v>1</v>
      </c>
      <c r="K49">
        <f t="shared" ca="1" si="89"/>
        <v>3</v>
      </c>
      <c r="L49">
        <f t="shared" ca="1" si="89"/>
        <v>0</v>
      </c>
      <c r="M49">
        <f t="shared" ca="1" si="89"/>
        <v>1</v>
      </c>
      <c r="N49">
        <f t="shared" ca="1" si="89"/>
        <v>0</v>
      </c>
      <c r="O49">
        <f t="shared" ca="1" si="89"/>
        <v>0</v>
      </c>
      <c r="P49">
        <f t="shared" ca="1" si="89"/>
        <v>0</v>
      </c>
      <c r="Q49">
        <f t="shared" ca="1" si="89"/>
        <v>0</v>
      </c>
      <c r="R49">
        <f t="shared" ca="1" si="89"/>
        <v>0</v>
      </c>
      <c r="S49">
        <f t="shared" ca="1" si="89"/>
        <v>0</v>
      </c>
      <c r="T49">
        <f t="shared" ca="1" si="89"/>
        <v>3</v>
      </c>
      <c r="U49">
        <f t="shared" ca="1" si="89"/>
        <v>5</v>
      </c>
      <c r="V49">
        <f t="shared" ca="1" si="89"/>
        <v>1</v>
      </c>
      <c r="W49">
        <f t="shared" ca="1" si="89"/>
        <v>1</v>
      </c>
      <c r="X49">
        <f t="shared" ca="1" si="89"/>
        <v>6</v>
      </c>
      <c r="Y49">
        <f t="shared" ca="1" si="89"/>
        <v>7</v>
      </c>
      <c r="Z49">
        <f t="shared" ca="1" si="89"/>
        <v>3</v>
      </c>
      <c r="AA49">
        <f t="shared" ca="1" si="89"/>
        <v>3</v>
      </c>
      <c r="AB49">
        <f t="shared" ca="1" si="89"/>
        <v>3</v>
      </c>
      <c r="AC49">
        <f t="shared" ca="1" si="89"/>
        <v>2</v>
      </c>
      <c r="AD49">
        <f t="shared" ca="1" si="89"/>
        <v>0</v>
      </c>
      <c r="AE49">
        <f t="shared" ca="1" si="89"/>
        <v>5</v>
      </c>
      <c r="AF49">
        <f t="shared" ca="1" si="89"/>
        <v>1</v>
      </c>
      <c r="AG49">
        <f t="shared" ca="1" si="89"/>
        <v>6</v>
      </c>
      <c r="AH49">
        <f t="shared" ca="1" si="89"/>
        <v>3</v>
      </c>
      <c r="AI49">
        <f t="shared" ca="1" si="89"/>
        <v>1</v>
      </c>
      <c r="AJ49">
        <f t="shared" ca="1" si="89"/>
        <v>7</v>
      </c>
      <c r="AK49">
        <f t="shared" ca="1" si="89"/>
        <v>10</v>
      </c>
      <c r="AL49">
        <f t="shared" ca="1" si="89"/>
        <v>3</v>
      </c>
      <c r="AM49">
        <f t="shared" ca="1" si="89"/>
        <v>9</v>
      </c>
      <c r="AN49">
        <f t="shared" ca="1" si="89"/>
        <v>6</v>
      </c>
      <c r="AO49">
        <f t="shared" ca="1" si="89"/>
        <v>9</v>
      </c>
      <c r="AP49">
        <f t="shared" ca="1" si="89"/>
        <v>12</v>
      </c>
      <c r="AQ49">
        <f t="shared" ca="1" si="89"/>
        <v>0</v>
      </c>
      <c r="AR49">
        <f t="shared" ca="1" si="89"/>
        <v>4</v>
      </c>
      <c r="AS49">
        <f t="shared" ca="1" si="89"/>
        <v>0</v>
      </c>
      <c r="AT49">
        <f t="shared" ca="1" si="89"/>
        <v>6</v>
      </c>
      <c r="AU49">
        <f t="shared" ca="1" si="89"/>
        <v>2</v>
      </c>
      <c r="AV49">
        <f t="shared" ca="1" si="89"/>
        <v>5</v>
      </c>
      <c r="AW49">
        <f t="shared" ca="1" si="89"/>
        <v>10</v>
      </c>
      <c r="AX49">
        <f t="shared" ca="1" si="89"/>
        <v>3</v>
      </c>
      <c r="AY49">
        <f t="shared" ca="1" si="89"/>
        <v>6</v>
      </c>
      <c r="AZ49">
        <f t="shared" ca="1" si="89"/>
        <v>5</v>
      </c>
      <c r="BA49">
        <f t="shared" ca="1" si="89"/>
        <v>11</v>
      </c>
      <c r="BB49">
        <f t="shared" ca="1" si="89"/>
        <v>4</v>
      </c>
      <c r="BC49">
        <f t="shared" ca="1" si="89"/>
        <v>3</v>
      </c>
      <c r="BD49">
        <f t="shared" ca="1" si="89"/>
        <v>3</v>
      </c>
      <c r="BE49">
        <f t="shared" ca="1" si="89"/>
        <v>5</v>
      </c>
      <c r="BF49">
        <f t="shared" ca="1" si="89"/>
        <v>9</v>
      </c>
      <c r="BG49">
        <f t="shared" ca="1" si="89"/>
        <v>9</v>
      </c>
      <c r="BH49">
        <f t="shared" ca="1" si="89"/>
        <v>4</v>
      </c>
      <c r="BI49">
        <f t="shared" ca="1" si="89"/>
        <v>13</v>
      </c>
      <c r="BJ49">
        <f t="shared" ca="1" si="89"/>
        <v>11</v>
      </c>
      <c r="BK49">
        <f t="shared" ca="1" si="89"/>
        <v>3</v>
      </c>
      <c r="BL49">
        <f t="shared" ca="1" si="89"/>
        <v>7</v>
      </c>
      <c r="BM49">
        <f t="shared" ca="1" si="89"/>
        <v>8</v>
      </c>
      <c r="BN49">
        <f t="shared" ca="1" si="89"/>
        <v>2</v>
      </c>
      <c r="BO49">
        <f t="shared" ca="1" si="89"/>
        <v>11</v>
      </c>
      <c r="BP49">
        <f t="shared" ca="1" si="89"/>
        <v>16</v>
      </c>
      <c r="BQ49">
        <f t="shared" ref="BQ49:CH49" ca="1" si="90">IFERROR(MIN(RANDBETWEEN(0,BQ42-SUM(BQ45:BQ48)),ROUNDUP(BQ42*2/$C$41,0)),0)</f>
        <v>14</v>
      </c>
      <c r="BR49">
        <f t="shared" ca="1" si="90"/>
        <v>4</v>
      </c>
      <c r="BS49">
        <f t="shared" ca="1" si="90"/>
        <v>6</v>
      </c>
      <c r="BT49">
        <f t="shared" ca="1" si="90"/>
        <v>2</v>
      </c>
      <c r="BU49">
        <f t="shared" ca="1" si="90"/>
        <v>0</v>
      </c>
      <c r="BV49">
        <f t="shared" ca="1" si="90"/>
        <v>21</v>
      </c>
      <c r="BW49">
        <f t="shared" ca="1" si="90"/>
        <v>12</v>
      </c>
      <c r="BX49">
        <f t="shared" ca="1" si="90"/>
        <v>0</v>
      </c>
      <c r="BY49">
        <f t="shared" ca="1" si="90"/>
        <v>2</v>
      </c>
      <c r="BZ49">
        <f t="shared" ca="1" si="90"/>
        <v>1</v>
      </c>
      <c r="CA49">
        <f t="shared" ca="1" si="90"/>
        <v>0</v>
      </c>
      <c r="CB49">
        <f t="shared" ca="1" si="90"/>
        <v>17</v>
      </c>
      <c r="CC49">
        <f t="shared" ca="1" si="90"/>
        <v>6</v>
      </c>
      <c r="CD49">
        <f t="shared" ca="1" si="90"/>
        <v>2</v>
      </c>
      <c r="CE49">
        <f t="shared" ca="1" si="90"/>
        <v>1</v>
      </c>
      <c r="CF49">
        <f t="shared" ca="1" si="90"/>
        <v>1</v>
      </c>
      <c r="CG49">
        <f t="shared" ca="1" si="90"/>
        <v>10</v>
      </c>
      <c r="CH49">
        <f t="shared" ca="1" si="90"/>
        <v>12</v>
      </c>
    </row>
    <row r="50" spans="1:86" x14ac:dyDescent="0.25">
      <c r="A50" s="3">
        <f ca="1">VLOOKUP(SMALL(B44:B50,7),B44:C50,2,0)</f>
        <v>6</v>
      </c>
      <c r="B50" s="4">
        <f t="shared" ca="1" si="80"/>
        <v>78368</v>
      </c>
      <c r="C50" s="5">
        <v>7</v>
      </c>
      <c r="D50">
        <f ca="1">IFERROR(MIN(RANDBETWEEN(0,D42-SUM(D45:D49)),ROUNDUP(D42*2/$C$41,0)),0)</f>
        <v>0</v>
      </c>
      <c r="E50">
        <f t="shared" ref="E50:BP50" ca="1" si="91">IFERROR(MIN(RANDBETWEEN(0,E42-SUM(E45:E49)),ROUNDUP(E42*2/$C$41,0)),0)</f>
        <v>0</v>
      </c>
      <c r="F50">
        <f t="shared" ca="1" si="91"/>
        <v>0</v>
      </c>
      <c r="G50">
        <f t="shared" ca="1" si="91"/>
        <v>0</v>
      </c>
      <c r="H50">
        <f t="shared" ca="1" si="91"/>
        <v>0</v>
      </c>
      <c r="I50">
        <f t="shared" ca="1" si="91"/>
        <v>0</v>
      </c>
      <c r="J50">
        <f t="shared" ca="1" si="91"/>
        <v>0</v>
      </c>
      <c r="K50">
        <f t="shared" ca="1" si="91"/>
        <v>0</v>
      </c>
      <c r="L50">
        <f t="shared" ca="1" si="91"/>
        <v>3</v>
      </c>
      <c r="M50">
        <f t="shared" ca="1" si="91"/>
        <v>0</v>
      </c>
      <c r="N50">
        <f t="shared" ca="1" si="91"/>
        <v>0</v>
      </c>
      <c r="O50">
        <f t="shared" ca="1" si="91"/>
        <v>1</v>
      </c>
      <c r="P50">
        <f t="shared" ca="1" si="91"/>
        <v>0</v>
      </c>
      <c r="Q50">
        <f t="shared" ca="1" si="91"/>
        <v>2</v>
      </c>
      <c r="R50">
        <f t="shared" ca="1" si="91"/>
        <v>1</v>
      </c>
      <c r="S50">
        <f t="shared" ca="1" si="91"/>
        <v>1</v>
      </c>
      <c r="T50">
        <f t="shared" ca="1" si="91"/>
        <v>2</v>
      </c>
      <c r="U50">
        <f t="shared" ca="1" si="91"/>
        <v>0</v>
      </c>
      <c r="V50">
        <f t="shared" ca="1" si="91"/>
        <v>0</v>
      </c>
      <c r="W50">
        <f t="shared" ca="1" si="91"/>
        <v>0</v>
      </c>
      <c r="X50">
        <f t="shared" ca="1" si="91"/>
        <v>0</v>
      </c>
      <c r="Y50">
        <f t="shared" ca="1" si="91"/>
        <v>1</v>
      </c>
      <c r="Z50">
        <f t="shared" ca="1" si="91"/>
        <v>1</v>
      </c>
      <c r="AA50">
        <f t="shared" ca="1" si="91"/>
        <v>1</v>
      </c>
      <c r="AB50">
        <f t="shared" ca="1" si="91"/>
        <v>2</v>
      </c>
      <c r="AC50">
        <f t="shared" ca="1" si="91"/>
        <v>0</v>
      </c>
      <c r="AD50">
        <f t="shared" ca="1" si="91"/>
        <v>1</v>
      </c>
      <c r="AE50">
        <f t="shared" ca="1" si="91"/>
        <v>1</v>
      </c>
      <c r="AF50">
        <f t="shared" ca="1" si="91"/>
        <v>0</v>
      </c>
      <c r="AG50">
        <f t="shared" ca="1" si="91"/>
        <v>1</v>
      </c>
      <c r="AH50">
        <f t="shared" ca="1" si="91"/>
        <v>0</v>
      </c>
      <c r="AI50">
        <f t="shared" ca="1" si="91"/>
        <v>4</v>
      </c>
      <c r="AJ50">
        <f t="shared" ca="1" si="91"/>
        <v>3</v>
      </c>
      <c r="AK50">
        <f t="shared" ca="1" si="91"/>
        <v>0</v>
      </c>
      <c r="AL50">
        <f t="shared" ca="1" si="91"/>
        <v>0</v>
      </c>
      <c r="AM50">
        <f t="shared" ca="1" si="91"/>
        <v>7</v>
      </c>
      <c r="AN50">
        <f t="shared" ca="1" si="91"/>
        <v>2</v>
      </c>
      <c r="AO50">
        <f t="shared" ca="1" si="91"/>
        <v>1</v>
      </c>
      <c r="AP50">
        <f t="shared" ca="1" si="91"/>
        <v>6</v>
      </c>
      <c r="AQ50">
        <f t="shared" ca="1" si="91"/>
        <v>0</v>
      </c>
      <c r="AR50">
        <f t="shared" ca="1" si="91"/>
        <v>3</v>
      </c>
      <c r="AS50">
        <f t="shared" ca="1" si="91"/>
        <v>1</v>
      </c>
      <c r="AT50">
        <f t="shared" ca="1" si="91"/>
        <v>0</v>
      </c>
      <c r="AU50">
        <f t="shared" ca="1" si="91"/>
        <v>7</v>
      </c>
      <c r="AV50">
        <f t="shared" ca="1" si="91"/>
        <v>0</v>
      </c>
      <c r="AW50">
        <f t="shared" ca="1" si="91"/>
        <v>0</v>
      </c>
      <c r="AX50">
        <f t="shared" ca="1" si="91"/>
        <v>2</v>
      </c>
      <c r="AY50">
        <f t="shared" ca="1" si="91"/>
        <v>0</v>
      </c>
      <c r="AZ50">
        <f t="shared" ca="1" si="91"/>
        <v>0</v>
      </c>
      <c r="BA50">
        <f t="shared" ca="1" si="91"/>
        <v>9</v>
      </c>
      <c r="BB50">
        <f t="shared" ca="1" si="91"/>
        <v>5</v>
      </c>
      <c r="BC50">
        <f t="shared" ca="1" si="91"/>
        <v>2</v>
      </c>
      <c r="BD50">
        <f t="shared" ca="1" si="91"/>
        <v>0</v>
      </c>
      <c r="BE50">
        <f t="shared" ca="1" si="91"/>
        <v>0</v>
      </c>
      <c r="BF50">
        <f t="shared" ca="1" si="91"/>
        <v>1</v>
      </c>
      <c r="BG50">
        <f t="shared" ca="1" si="91"/>
        <v>0</v>
      </c>
      <c r="BH50">
        <f t="shared" ca="1" si="91"/>
        <v>1</v>
      </c>
      <c r="BI50">
        <f t="shared" ca="1" si="91"/>
        <v>3</v>
      </c>
      <c r="BJ50">
        <f t="shared" ca="1" si="91"/>
        <v>2</v>
      </c>
      <c r="BK50">
        <f t="shared" ca="1" si="91"/>
        <v>0</v>
      </c>
      <c r="BL50">
        <f t="shared" ca="1" si="91"/>
        <v>14</v>
      </c>
      <c r="BM50">
        <f t="shared" ca="1" si="91"/>
        <v>3</v>
      </c>
      <c r="BN50">
        <f t="shared" ca="1" si="91"/>
        <v>1</v>
      </c>
      <c r="BO50">
        <f t="shared" ca="1" si="91"/>
        <v>1</v>
      </c>
      <c r="BP50">
        <f t="shared" ca="1" si="91"/>
        <v>1</v>
      </c>
      <c r="BQ50">
        <f t="shared" ref="BQ50:CH50" ca="1" si="92">IFERROR(MIN(RANDBETWEEN(0,BQ42-SUM(BQ45:BQ49)),ROUNDUP(BQ42*2/$C$41,0)),0)</f>
        <v>0</v>
      </c>
      <c r="BR50">
        <f t="shared" ca="1" si="92"/>
        <v>0</v>
      </c>
      <c r="BS50">
        <f t="shared" ca="1" si="92"/>
        <v>1</v>
      </c>
      <c r="BT50">
        <f t="shared" ca="1" si="92"/>
        <v>2</v>
      </c>
      <c r="BU50">
        <f t="shared" ca="1" si="92"/>
        <v>0</v>
      </c>
      <c r="BV50">
        <f t="shared" ca="1" si="92"/>
        <v>3</v>
      </c>
      <c r="BW50">
        <f t="shared" ca="1" si="92"/>
        <v>0</v>
      </c>
      <c r="BX50">
        <f t="shared" ca="1" si="92"/>
        <v>0</v>
      </c>
      <c r="BY50">
        <f t="shared" ca="1" si="92"/>
        <v>0</v>
      </c>
      <c r="BZ50">
        <f t="shared" ca="1" si="92"/>
        <v>1</v>
      </c>
      <c r="CA50">
        <f t="shared" ca="1" si="92"/>
        <v>5</v>
      </c>
      <c r="CB50">
        <f t="shared" ca="1" si="92"/>
        <v>0</v>
      </c>
      <c r="CC50">
        <f t="shared" ca="1" si="92"/>
        <v>0</v>
      </c>
      <c r="CD50">
        <f t="shared" ca="1" si="92"/>
        <v>4</v>
      </c>
      <c r="CE50">
        <f t="shared" ca="1" si="92"/>
        <v>4</v>
      </c>
      <c r="CF50">
        <f t="shared" ca="1" si="92"/>
        <v>4</v>
      </c>
      <c r="CG50">
        <f t="shared" ca="1" si="92"/>
        <v>1</v>
      </c>
      <c r="CH50">
        <f t="shared" ca="1" si="92"/>
        <v>1</v>
      </c>
    </row>
    <row r="52" spans="1:86" x14ac:dyDescent="0.25">
      <c r="C52" s="5">
        <v>8</v>
      </c>
      <c r="D52" s="197" t="s">
        <v>83</v>
      </c>
      <c r="E52" s="197"/>
      <c r="F52" s="197"/>
      <c r="G52" s="197"/>
      <c r="H52" s="197"/>
      <c r="I52" s="197"/>
    </row>
    <row r="53" spans="1:86" x14ac:dyDescent="0.25">
      <c r="D53" s="3">
        <v>1</v>
      </c>
      <c r="E53" s="3">
        <v>2</v>
      </c>
      <c r="F53" s="3">
        <v>3</v>
      </c>
      <c r="G53" s="3">
        <v>4</v>
      </c>
      <c r="H53" s="3">
        <v>5</v>
      </c>
      <c r="I53" s="3">
        <v>6</v>
      </c>
      <c r="J53" s="3">
        <v>7</v>
      </c>
      <c r="K53" s="3">
        <v>8</v>
      </c>
      <c r="L53" s="3">
        <v>9</v>
      </c>
      <c r="M53" s="3">
        <v>10</v>
      </c>
      <c r="N53" s="3">
        <v>11</v>
      </c>
      <c r="O53" s="3">
        <v>12</v>
      </c>
      <c r="P53" s="3">
        <v>13</v>
      </c>
      <c r="Q53" s="3">
        <v>14</v>
      </c>
      <c r="R53" s="3">
        <v>15</v>
      </c>
      <c r="S53" s="3">
        <v>16</v>
      </c>
      <c r="T53" s="3">
        <v>17</v>
      </c>
      <c r="U53" s="3">
        <v>18</v>
      </c>
      <c r="V53" s="3">
        <v>19</v>
      </c>
      <c r="W53" s="3">
        <v>20</v>
      </c>
      <c r="X53" s="3">
        <v>21</v>
      </c>
      <c r="Y53" s="3">
        <v>22</v>
      </c>
      <c r="Z53" s="3">
        <v>23</v>
      </c>
      <c r="AA53" s="3">
        <v>24</v>
      </c>
      <c r="AB53" s="3">
        <v>25</v>
      </c>
      <c r="AC53" s="3">
        <v>26</v>
      </c>
      <c r="AD53" s="3">
        <v>27</v>
      </c>
      <c r="AE53" s="3">
        <v>28</v>
      </c>
      <c r="AF53" s="3">
        <v>29</v>
      </c>
      <c r="AG53" s="3">
        <v>30</v>
      </c>
      <c r="AH53" s="3">
        <v>31</v>
      </c>
      <c r="AI53" s="3">
        <v>32</v>
      </c>
      <c r="AJ53" s="3">
        <v>33</v>
      </c>
      <c r="AK53" s="3">
        <v>34</v>
      </c>
      <c r="AL53" s="3">
        <v>35</v>
      </c>
      <c r="AM53" s="3">
        <v>36</v>
      </c>
      <c r="AN53" s="3">
        <v>37</v>
      </c>
      <c r="AO53" s="3">
        <v>38</v>
      </c>
      <c r="AP53" s="3">
        <v>39</v>
      </c>
      <c r="AQ53" s="3">
        <v>40</v>
      </c>
      <c r="AR53" s="3">
        <v>41</v>
      </c>
      <c r="AS53" s="3">
        <v>42</v>
      </c>
      <c r="AT53" s="3">
        <v>43</v>
      </c>
      <c r="AU53" s="3">
        <v>44</v>
      </c>
      <c r="AV53" s="3">
        <v>45</v>
      </c>
      <c r="AW53" s="3">
        <v>46</v>
      </c>
      <c r="AX53" s="3">
        <v>47</v>
      </c>
      <c r="AY53" s="3">
        <v>48</v>
      </c>
      <c r="AZ53" s="3">
        <v>49</v>
      </c>
      <c r="BA53" s="3">
        <v>50</v>
      </c>
      <c r="BB53" s="3">
        <v>51</v>
      </c>
      <c r="BC53" s="3">
        <v>52</v>
      </c>
      <c r="BD53" s="3">
        <v>53</v>
      </c>
      <c r="BE53" s="3">
        <v>54</v>
      </c>
      <c r="BF53" s="3">
        <v>55</v>
      </c>
      <c r="BG53" s="3">
        <v>56</v>
      </c>
      <c r="BH53" s="3">
        <v>57</v>
      </c>
      <c r="BI53" s="3">
        <v>58</v>
      </c>
      <c r="BJ53" s="3">
        <v>59</v>
      </c>
      <c r="BK53" s="3">
        <v>60</v>
      </c>
      <c r="BL53" s="3">
        <v>61</v>
      </c>
      <c r="BM53" s="3">
        <v>62</v>
      </c>
      <c r="BN53" s="3">
        <v>63</v>
      </c>
      <c r="BO53" s="3">
        <v>64</v>
      </c>
      <c r="BP53" s="3">
        <v>65</v>
      </c>
      <c r="BQ53" s="3">
        <v>66</v>
      </c>
      <c r="BR53" s="3">
        <v>67</v>
      </c>
      <c r="BS53" s="3">
        <v>68</v>
      </c>
      <c r="BT53" s="3">
        <v>69</v>
      </c>
      <c r="BU53" s="3">
        <v>70</v>
      </c>
      <c r="BV53" s="3">
        <v>71</v>
      </c>
      <c r="BW53" s="3">
        <v>72</v>
      </c>
      <c r="BX53" s="3">
        <v>73</v>
      </c>
      <c r="BY53" s="3">
        <v>74</v>
      </c>
      <c r="BZ53" s="3">
        <v>75</v>
      </c>
      <c r="CA53" s="3">
        <v>76</v>
      </c>
      <c r="CB53" s="3">
        <v>77</v>
      </c>
      <c r="CC53" s="3">
        <v>78</v>
      </c>
      <c r="CD53" s="3">
        <v>79</v>
      </c>
      <c r="CE53" s="3">
        <v>80</v>
      </c>
      <c r="CF53" s="3">
        <v>81</v>
      </c>
      <c r="CG53" s="3">
        <v>82</v>
      </c>
      <c r="CH53" s="3">
        <v>83</v>
      </c>
    </row>
    <row r="54" spans="1:86" x14ac:dyDescent="0.25">
      <c r="C54" s="4"/>
      <c r="D54" s="4">
        <v>1</v>
      </c>
      <c r="E54" s="4">
        <v>2</v>
      </c>
      <c r="F54" s="4">
        <f t="shared" ref="F54:BQ54" si="93">ROUNDDOWN(F53*1/2,0)</f>
        <v>1</v>
      </c>
      <c r="G54" s="4">
        <f t="shared" si="93"/>
        <v>2</v>
      </c>
      <c r="H54" s="4">
        <f t="shared" si="93"/>
        <v>2</v>
      </c>
      <c r="I54" s="4">
        <f t="shared" si="93"/>
        <v>3</v>
      </c>
      <c r="J54" s="4">
        <f t="shared" si="93"/>
        <v>3</v>
      </c>
      <c r="K54" s="4">
        <f t="shared" si="93"/>
        <v>4</v>
      </c>
      <c r="L54" s="4">
        <f t="shared" si="93"/>
        <v>4</v>
      </c>
      <c r="M54" s="4">
        <f t="shared" si="93"/>
        <v>5</v>
      </c>
      <c r="N54" s="4">
        <f t="shared" si="93"/>
        <v>5</v>
      </c>
      <c r="O54" s="4">
        <f t="shared" si="93"/>
        <v>6</v>
      </c>
      <c r="P54" s="4">
        <f t="shared" si="93"/>
        <v>6</v>
      </c>
      <c r="Q54" s="4">
        <f t="shared" si="93"/>
        <v>7</v>
      </c>
      <c r="R54" s="4">
        <f t="shared" si="93"/>
        <v>7</v>
      </c>
      <c r="S54" s="4">
        <f t="shared" si="93"/>
        <v>8</v>
      </c>
      <c r="T54" s="4">
        <f t="shared" si="93"/>
        <v>8</v>
      </c>
      <c r="U54" s="4">
        <f t="shared" si="93"/>
        <v>9</v>
      </c>
      <c r="V54" s="4">
        <f t="shared" si="93"/>
        <v>9</v>
      </c>
      <c r="W54" s="4">
        <f t="shared" si="93"/>
        <v>10</v>
      </c>
      <c r="X54" s="4">
        <f t="shared" si="93"/>
        <v>10</v>
      </c>
      <c r="Y54" s="4">
        <f t="shared" si="93"/>
        <v>11</v>
      </c>
      <c r="Z54" s="4">
        <f t="shared" si="93"/>
        <v>11</v>
      </c>
      <c r="AA54" s="4">
        <f t="shared" si="93"/>
        <v>12</v>
      </c>
      <c r="AB54" s="4">
        <f t="shared" si="93"/>
        <v>12</v>
      </c>
      <c r="AC54" s="4">
        <f t="shared" si="93"/>
        <v>13</v>
      </c>
      <c r="AD54" s="4">
        <f t="shared" si="93"/>
        <v>13</v>
      </c>
      <c r="AE54" s="4">
        <f t="shared" si="93"/>
        <v>14</v>
      </c>
      <c r="AF54" s="4">
        <f t="shared" si="93"/>
        <v>14</v>
      </c>
      <c r="AG54" s="4">
        <f t="shared" si="93"/>
        <v>15</v>
      </c>
      <c r="AH54" s="4">
        <f t="shared" si="93"/>
        <v>15</v>
      </c>
      <c r="AI54" s="4">
        <f t="shared" si="93"/>
        <v>16</v>
      </c>
      <c r="AJ54" s="4">
        <f t="shared" si="93"/>
        <v>16</v>
      </c>
      <c r="AK54" s="4">
        <f t="shared" si="93"/>
        <v>17</v>
      </c>
      <c r="AL54" s="4">
        <f t="shared" si="93"/>
        <v>17</v>
      </c>
      <c r="AM54" s="4">
        <f t="shared" si="93"/>
        <v>18</v>
      </c>
      <c r="AN54" s="4">
        <f t="shared" si="93"/>
        <v>18</v>
      </c>
      <c r="AO54" s="4">
        <f t="shared" si="93"/>
        <v>19</v>
      </c>
      <c r="AP54" s="4">
        <f t="shared" si="93"/>
        <v>19</v>
      </c>
      <c r="AQ54" s="4">
        <f t="shared" si="93"/>
        <v>20</v>
      </c>
      <c r="AR54" s="4">
        <f t="shared" si="93"/>
        <v>20</v>
      </c>
      <c r="AS54" s="4">
        <f t="shared" si="93"/>
        <v>21</v>
      </c>
      <c r="AT54" s="4">
        <f t="shared" si="93"/>
        <v>21</v>
      </c>
      <c r="AU54" s="4">
        <f t="shared" si="93"/>
        <v>22</v>
      </c>
      <c r="AV54" s="4">
        <f t="shared" si="93"/>
        <v>22</v>
      </c>
      <c r="AW54" s="4">
        <f t="shared" si="93"/>
        <v>23</v>
      </c>
      <c r="AX54" s="4">
        <f t="shared" si="93"/>
        <v>23</v>
      </c>
      <c r="AY54" s="4">
        <f t="shared" si="93"/>
        <v>24</v>
      </c>
      <c r="AZ54" s="4">
        <f t="shared" si="93"/>
        <v>24</v>
      </c>
      <c r="BA54" s="4">
        <f t="shared" si="93"/>
        <v>25</v>
      </c>
      <c r="BB54" s="4">
        <f t="shared" si="93"/>
        <v>25</v>
      </c>
      <c r="BC54" s="4">
        <f t="shared" si="93"/>
        <v>26</v>
      </c>
      <c r="BD54" s="4">
        <f t="shared" si="93"/>
        <v>26</v>
      </c>
      <c r="BE54" s="4">
        <f t="shared" si="93"/>
        <v>27</v>
      </c>
      <c r="BF54" s="4">
        <f t="shared" si="93"/>
        <v>27</v>
      </c>
      <c r="BG54" s="4">
        <f t="shared" si="93"/>
        <v>28</v>
      </c>
      <c r="BH54" s="4">
        <f t="shared" si="93"/>
        <v>28</v>
      </c>
      <c r="BI54" s="4">
        <f t="shared" si="93"/>
        <v>29</v>
      </c>
      <c r="BJ54" s="4">
        <f t="shared" si="93"/>
        <v>29</v>
      </c>
      <c r="BK54" s="4">
        <f t="shared" si="93"/>
        <v>30</v>
      </c>
      <c r="BL54" s="4">
        <f t="shared" si="93"/>
        <v>30</v>
      </c>
      <c r="BM54" s="4">
        <f t="shared" si="93"/>
        <v>31</v>
      </c>
      <c r="BN54" s="4">
        <f t="shared" si="93"/>
        <v>31</v>
      </c>
      <c r="BO54" s="4">
        <f t="shared" si="93"/>
        <v>32</v>
      </c>
      <c r="BP54" s="4">
        <f t="shared" si="93"/>
        <v>32</v>
      </c>
      <c r="BQ54" s="4">
        <f t="shared" si="93"/>
        <v>33</v>
      </c>
      <c r="BR54" s="4">
        <f t="shared" ref="BR54:CH54" si="94">ROUNDDOWN(BR53*1/2,0)</f>
        <v>33</v>
      </c>
      <c r="BS54" s="4">
        <f t="shared" si="94"/>
        <v>34</v>
      </c>
      <c r="BT54" s="4">
        <f t="shared" si="94"/>
        <v>34</v>
      </c>
      <c r="BU54" s="4">
        <f t="shared" si="94"/>
        <v>35</v>
      </c>
      <c r="BV54" s="4">
        <f t="shared" si="94"/>
        <v>35</v>
      </c>
      <c r="BW54" s="4">
        <f t="shared" si="94"/>
        <v>36</v>
      </c>
      <c r="BX54" s="4">
        <f t="shared" si="94"/>
        <v>36</v>
      </c>
      <c r="BY54" s="4">
        <f t="shared" si="94"/>
        <v>37</v>
      </c>
      <c r="BZ54" s="4">
        <f t="shared" si="94"/>
        <v>37</v>
      </c>
      <c r="CA54" s="4">
        <f t="shared" si="94"/>
        <v>38</v>
      </c>
      <c r="CB54" s="4">
        <f t="shared" si="94"/>
        <v>38</v>
      </c>
      <c r="CC54" s="4">
        <f t="shared" si="94"/>
        <v>39</v>
      </c>
      <c r="CD54" s="4">
        <f t="shared" si="94"/>
        <v>39</v>
      </c>
      <c r="CE54" s="4">
        <f t="shared" si="94"/>
        <v>40</v>
      </c>
      <c r="CF54" s="4">
        <f t="shared" si="94"/>
        <v>40</v>
      </c>
      <c r="CG54" s="4">
        <f t="shared" si="94"/>
        <v>41</v>
      </c>
      <c r="CH54" s="4">
        <f t="shared" si="94"/>
        <v>41</v>
      </c>
    </row>
    <row r="55" spans="1:86" x14ac:dyDescent="0.25">
      <c r="A55" s="3">
        <f ca="1">VLOOKUP(SMALL(B55:B62,1),B55:C62,2,0)</f>
        <v>6</v>
      </c>
      <c r="B55" s="4">
        <f ca="1">RANDBETWEEN(0,100000)</f>
        <v>79817</v>
      </c>
      <c r="C55" s="5">
        <v>1</v>
      </c>
      <c r="D55">
        <f ca="1">D53-SUM(D56:D62)</f>
        <v>0</v>
      </c>
      <c r="E55">
        <f t="shared" ref="E55:BP55" ca="1" si="95">E53-SUM(E56:E62)</f>
        <v>0</v>
      </c>
      <c r="F55">
        <f t="shared" ca="1" si="95"/>
        <v>1</v>
      </c>
      <c r="G55">
        <f t="shared" ca="1" si="95"/>
        <v>0</v>
      </c>
      <c r="H55">
        <f t="shared" ca="1" si="95"/>
        <v>0</v>
      </c>
      <c r="I55">
        <f t="shared" ca="1" si="95"/>
        <v>0</v>
      </c>
      <c r="J55">
        <f t="shared" ca="1" si="95"/>
        <v>0</v>
      </c>
      <c r="K55">
        <f t="shared" ca="1" si="95"/>
        <v>0</v>
      </c>
      <c r="L55">
        <f t="shared" ca="1" si="95"/>
        <v>0</v>
      </c>
      <c r="M55">
        <f t="shared" ca="1" si="95"/>
        <v>0</v>
      </c>
      <c r="N55">
        <f t="shared" ca="1" si="95"/>
        <v>1</v>
      </c>
      <c r="O55">
        <f t="shared" ca="1" si="95"/>
        <v>0</v>
      </c>
      <c r="P55">
        <f t="shared" ca="1" si="95"/>
        <v>0</v>
      </c>
      <c r="Q55">
        <f t="shared" ca="1" si="95"/>
        <v>0</v>
      </c>
      <c r="R55">
        <f t="shared" ca="1" si="95"/>
        <v>0</v>
      </c>
      <c r="S55">
        <f t="shared" ca="1" si="95"/>
        <v>0</v>
      </c>
      <c r="T55">
        <f t="shared" ca="1" si="95"/>
        <v>0</v>
      </c>
      <c r="U55">
        <f t="shared" ca="1" si="95"/>
        <v>2</v>
      </c>
      <c r="V55">
        <f t="shared" ca="1" si="95"/>
        <v>0</v>
      </c>
      <c r="W55">
        <f t="shared" ca="1" si="95"/>
        <v>0</v>
      </c>
      <c r="X55">
        <f t="shared" ca="1" si="95"/>
        <v>0</v>
      </c>
      <c r="Y55">
        <f t="shared" ca="1" si="95"/>
        <v>0</v>
      </c>
      <c r="Z55">
        <f t="shared" ca="1" si="95"/>
        <v>0</v>
      </c>
      <c r="AA55">
        <f t="shared" ca="1" si="95"/>
        <v>3</v>
      </c>
      <c r="AB55">
        <f t="shared" ca="1" si="95"/>
        <v>1</v>
      </c>
      <c r="AC55">
        <f t="shared" ca="1" si="95"/>
        <v>1</v>
      </c>
      <c r="AD55">
        <f t="shared" ca="1" si="95"/>
        <v>3</v>
      </c>
      <c r="AE55">
        <f t="shared" ca="1" si="95"/>
        <v>1</v>
      </c>
      <c r="AF55">
        <f t="shared" ca="1" si="95"/>
        <v>0</v>
      </c>
      <c r="AG55">
        <f t="shared" ca="1" si="95"/>
        <v>2</v>
      </c>
      <c r="AH55">
        <f t="shared" ca="1" si="95"/>
        <v>0</v>
      </c>
      <c r="AI55">
        <f t="shared" ca="1" si="95"/>
        <v>0</v>
      </c>
      <c r="AJ55">
        <f t="shared" ca="1" si="95"/>
        <v>0</v>
      </c>
      <c r="AK55">
        <f t="shared" ca="1" si="95"/>
        <v>0</v>
      </c>
      <c r="AL55">
        <f t="shared" ca="1" si="95"/>
        <v>2</v>
      </c>
      <c r="AM55">
        <f t="shared" ca="1" si="95"/>
        <v>1</v>
      </c>
      <c r="AN55">
        <f t="shared" ca="1" si="95"/>
        <v>1</v>
      </c>
      <c r="AO55">
        <f t="shared" ca="1" si="95"/>
        <v>1</v>
      </c>
      <c r="AP55">
        <f t="shared" ca="1" si="95"/>
        <v>3</v>
      </c>
      <c r="AQ55">
        <f t="shared" ca="1" si="95"/>
        <v>1</v>
      </c>
      <c r="AR55">
        <f t="shared" ca="1" si="95"/>
        <v>2</v>
      </c>
      <c r="AS55">
        <f t="shared" ca="1" si="95"/>
        <v>1</v>
      </c>
      <c r="AT55">
        <f t="shared" ca="1" si="95"/>
        <v>0</v>
      </c>
      <c r="AU55">
        <f t="shared" ca="1" si="95"/>
        <v>0</v>
      </c>
      <c r="AV55">
        <f t="shared" ca="1" si="95"/>
        <v>0</v>
      </c>
      <c r="AW55">
        <f t="shared" ca="1" si="95"/>
        <v>0</v>
      </c>
      <c r="AX55">
        <f t="shared" ca="1" si="95"/>
        <v>1</v>
      </c>
      <c r="AY55">
        <f t="shared" ca="1" si="95"/>
        <v>0</v>
      </c>
      <c r="AZ55">
        <f t="shared" ca="1" si="95"/>
        <v>1</v>
      </c>
      <c r="BA55">
        <f t="shared" ca="1" si="95"/>
        <v>2</v>
      </c>
      <c r="BB55">
        <f t="shared" ca="1" si="95"/>
        <v>1</v>
      </c>
      <c r="BC55">
        <f t="shared" ca="1" si="95"/>
        <v>4</v>
      </c>
      <c r="BD55">
        <f t="shared" ca="1" si="95"/>
        <v>1</v>
      </c>
      <c r="BE55">
        <f t="shared" ca="1" si="95"/>
        <v>0</v>
      </c>
      <c r="BF55">
        <f t="shared" ca="1" si="95"/>
        <v>4</v>
      </c>
      <c r="BG55">
        <f t="shared" ca="1" si="95"/>
        <v>2</v>
      </c>
      <c r="BH55">
        <f t="shared" ca="1" si="95"/>
        <v>1</v>
      </c>
      <c r="BI55">
        <f t="shared" ca="1" si="95"/>
        <v>0</v>
      </c>
      <c r="BJ55">
        <f t="shared" ca="1" si="95"/>
        <v>0</v>
      </c>
      <c r="BK55">
        <f t="shared" ca="1" si="95"/>
        <v>0</v>
      </c>
      <c r="BL55">
        <f t="shared" ca="1" si="95"/>
        <v>1</v>
      </c>
      <c r="BM55">
        <f t="shared" ca="1" si="95"/>
        <v>0</v>
      </c>
      <c r="BN55">
        <f t="shared" ca="1" si="95"/>
        <v>0</v>
      </c>
      <c r="BO55">
        <f t="shared" ca="1" si="95"/>
        <v>2</v>
      </c>
      <c r="BP55">
        <f t="shared" ca="1" si="95"/>
        <v>3</v>
      </c>
      <c r="BQ55">
        <f t="shared" ref="BQ55:CH55" ca="1" si="96">BQ53-SUM(BQ56:BQ62)</f>
        <v>0</v>
      </c>
      <c r="BR55">
        <f t="shared" ca="1" si="96"/>
        <v>0</v>
      </c>
      <c r="BS55">
        <f t="shared" ca="1" si="96"/>
        <v>8</v>
      </c>
      <c r="BT55">
        <f t="shared" ca="1" si="96"/>
        <v>0</v>
      </c>
      <c r="BU55">
        <f t="shared" ca="1" si="96"/>
        <v>8</v>
      </c>
      <c r="BV55">
        <f t="shared" ca="1" si="96"/>
        <v>4</v>
      </c>
      <c r="BW55">
        <f t="shared" ca="1" si="96"/>
        <v>0</v>
      </c>
      <c r="BX55">
        <f t="shared" ca="1" si="96"/>
        <v>0</v>
      </c>
      <c r="BY55">
        <f t="shared" ca="1" si="96"/>
        <v>1</v>
      </c>
      <c r="BZ55">
        <f t="shared" ca="1" si="96"/>
        <v>0</v>
      </c>
      <c r="CA55">
        <f t="shared" ca="1" si="96"/>
        <v>1</v>
      </c>
      <c r="CB55">
        <f t="shared" ca="1" si="96"/>
        <v>4</v>
      </c>
      <c r="CC55">
        <f t="shared" ca="1" si="96"/>
        <v>1</v>
      </c>
      <c r="CD55">
        <f t="shared" ca="1" si="96"/>
        <v>3</v>
      </c>
      <c r="CE55">
        <f t="shared" ca="1" si="96"/>
        <v>1</v>
      </c>
      <c r="CF55">
        <f t="shared" ca="1" si="96"/>
        <v>2</v>
      </c>
      <c r="CG55">
        <f t="shared" ca="1" si="96"/>
        <v>1</v>
      </c>
      <c r="CH55">
        <f t="shared" ca="1" si="96"/>
        <v>0</v>
      </c>
    </row>
    <row r="56" spans="1:86" x14ac:dyDescent="0.25">
      <c r="A56" s="3">
        <f ca="1">VLOOKUP(SMALL(B55:B62,2),B55:C62,2,0)</f>
        <v>3</v>
      </c>
      <c r="B56" s="4">
        <f t="shared" ref="B56:B62" ca="1" si="97">RANDBETWEEN(0,100000)</f>
        <v>99411</v>
      </c>
      <c r="C56" s="5">
        <v>2</v>
      </c>
      <c r="D56">
        <f ca="1">MIN(RANDBETWEEN(0,D53),ROUNDUP(D53*2/$C$52,0))</f>
        <v>1</v>
      </c>
      <c r="E56">
        <f t="shared" ref="E56:BP56" ca="1" si="98">MIN(RANDBETWEEN(0,E53),ROUNDUP(E53*2/$C$52,0))</f>
        <v>1</v>
      </c>
      <c r="F56">
        <f t="shared" ca="1" si="98"/>
        <v>1</v>
      </c>
      <c r="G56">
        <f t="shared" ca="1" si="98"/>
        <v>1</v>
      </c>
      <c r="H56">
        <f t="shared" ca="1" si="98"/>
        <v>2</v>
      </c>
      <c r="I56">
        <f t="shared" ca="1" si="98"/>
        <v>2</v>
      </c>
      <c r="J56">
        <f t="shared" ca="1" si="98"/>
        <v>2</v>
      </c>
      <c r="K56">
        <f t="shared" ca="1" si="98"/>
        <v>0</v>
      </c>
      <c r="L56">
        <f t="shared" ca="1" si="98"/>
        <v>0</v>
      </c>
      <c r="M56">
        <f t="shared" ca="1" si="98"/>
        <v>3</v>
      </c>
      <c r="N56">
        <f t="shared" ca="1" si="98"/>
        <v>3</v>
      </c>
      <c r="O56">
        <f t="shared" ca="1" si="98"/>
        <v>0</v>
      </c>
      <c r="P56">
        <f t="shared" ca="1" si="98"/>
        <v>1</v>
      </c>
      <c r="Q56">
        <f t="shared" ca="1" si="98"/>
        <v>1</v>
      </c>
      <c r="R56">
        <f t="shared" ca="1" si="98"/>
        <v>4</v>
      </c>
      <c r="S56">
        <f t="shared" ca="1" si="98"/>
        <v>4</v>
      </c>
      <c r="T56">
        <f t="shared" ca="1" si="98"/>
        <v>5</v>
      </c>
      <c r="U56">
        <f t="shared" ca="1" si="98"/>
        <v>5</v>
      </c>
      <c r="V56">
        <f t="shared" ca="1" si="98"/>
        <v>1</v>
      </c>
      <c r="W56">
        <f t="shared" ca="1" si="98"/>
        <v>5</v>
      </c>
      <c r="X56">
        <f t="shared" ca="1" si="98"/>
        <v>6</v>
      </c>
      <c r="Y56">
        <f t="shared" ca="1" si="98"/>
        <v>6</v>
      </c>
      <c r="Z56">
        <f t="shared" ca="1" si="98"/>
        <v>6</v>
      </c>
      <c r="AA56">
        <f t="shared" ca="1" si="98"/>
        <v>6</v>
      </c>
      <c r="AB56">
        <f t="shared" ca="1" si="98"/>
        <v>4</v>
      </c>
      <c r="AC56">
        <f t="shared" ca="1" si="98"/>
        <v>6</v>
      </c>
      <c r="AD56">
        <f t="shared" ca="1" si="98"/>
        <v>7</v>
      </c>
      <c r="AE56">
        <f t="shared" ca="1" si="98"/>
        <v>7</v>
      </c>
      <c r="AF56">
        <f t="shared" ca="1" si="98"/>
        <v>8</v>
      </c>
      <c r="AG56">
        <f t="shared" ca="1" si="98"/>
        <v>5</v>
      </c>
      <c r="AH56">
        <f t="shared" ca="1" si="98"/>
        <v>8</v>
      </c>
      <c r="AI56">
        <f t="shared" ca="1" si="98"/>
        <v>6</v>
      </c>
      <c r="AJ56">
        <f t="shared" ca="1" si="98"/>
        <v>1</v>
      </c>
      <c r="AK56">
        <f t="shared" ca="1" si="98"/>
        <v>9</v>
      </c>
      <c r="AL56">
        <f t="shared" ca="1" si="98"/>
        <v>9</v>
      </c>
      <c r="AM56">
        <f t="shared" ca="1" si="98"/>
        <v>9</v>
      </c>
      <c r="AN56">
        <f t="shared" ca="1" si="98"/>
        <v>10</v>
      </c>
      <c r="AO56">
        <f t="shared" ca="1" si="98"/>
        <v>4</v>
      </c>
      <c r="AP56">
        <f t="shared" ca="1" si="98"/>
        <v>10</v>
      </c>
      <c r="AQ56">
        <f t="shared" ca="1" si="98"/>
        <v>10</v>
      </c>
      <c r="AR56">
        <f t="shared" ca="1" si="98"/>
        <v>11</v>
      </c>
      <c r="AS56">
        <f t="shared" ca="1" si="98"/>
        <v>10</v>
      </c>
      <c r="AT56">
        <f t="shared" ca="1" si="98"/>
        <v>11</v>
      </c>
      <c r="AU56">
        <f t="shared" ca="1" si="98"/>
        <v>3</v>
      </c>
      <c r="AV56">
        <f t="shared" ca="1" si="98"/>
        <v>12</v>
      </c>
      <c r="AW56">
        <f t="shared" ca="1" si="98"/>
        <v>12</v>
      </c>
      <c r="AX56">
        <f t="shared" ca="1" si="98"/>
        <v>12</v>
      </c>
      <c r="AY56">
        <f t="shared" ca="1" si="98"/>
        <v>12</v>
      </c>
      <c r="AZ56">
        <f t="shared" ca="1" si="98"/>
        <v>7</v>
      </c>
      <c r="BA56">
        <f t="shared" ca="1" si="98"/>
        <v>8</v>
      </c>
      <c r="BB56">
        <f t="shared" ca="1" si="98"/>
        <v>13</v>
      </c>
      <c r="BC56">
        <f t="shared" ca="1" si="98"/>
        <v>13</v>
      </c>
      <c r="BD56">
        <f t="shared" ca="1" si="98"/>
        <v>14</v>
      </c>
      <c r="BE56">
        <f t="shared" ca="1" si="98"/>
        <v>14</v>
      </c>
      <c r="BF56">
        <f t="shared" ca="1" si="98"/>
        <v>14</v>
      </c>
      <c r="BG56">
        <f t="shared" ca="1" si="98"/>
        <v>14</v>
      </c>
      <c r="BH56">
        <f t="shared" ca="1" si="98"/>
        <v>15</v>
      </c>
      <c r="BI56">
        <f t="shared" ca="1" si="98"/>
        <v>15</v>
      </c>
      <c r="BJ56">
        <f t="shared" ca="1" si="98"/>
        <v>15</v>
      </c>
      <c r="BK56">
        <f t="shared" ca="1" si="98"/>
        <v>10</v>
      </c>
      <c r="BL56">
        <f t="shared" ca="1" si="98"/>
        <v>16</v>
      </c>
      <c r="BM56">
        <f t="shared" ca="1" si="98"/>
        <v>11</v>
      </c>
      <c r="BN56">
        <f t="shared" ca="1" si="98"/>
        <v>3</v>
      </c>
      <c r="BO56">
        <f t="shared" ca="1" si="98"/>
        <v>16</v>
      </c>
      <c r="BP56">
        <f t="shared" ca="1" si="98"/>
        <v>1</v>
      </c>
      <c r="BQ56">
        <f t="shared" ref="BQ56:CH56" ca="1" si="99">MIN(RANDBETWEEN(0,BQ53),ROUNDUP(BQ53*2/$C$52,0))</f>
        <v>17</v>
      </c>
      <c r="BR56">
        <f t="shared" ca="1" si="99"/>
        <v>10</v>
      </c>
      <c r="BS56">
        <f t="shared" ca="1" si="99"/>
        <v>12</v>
      </c>
      <c r="BT56">
        <f t="shared" ca="1" si="99"/>
        <v>18</v>
      </c>
      <c r="BU56">
        <f t="shared" ca="1" si="99"/>
        <v>18</v>
      </c>
      <c r="BV56">
        <f t="shared" ca="1" si="99"/>
        <v>18</v>
      </c>
      <c r="BW56">
        <f t="shared" ca="1" si="99"/>
        <v>18</v>
      </c>
      <c r="BX56">
        <f t="shared" ca="1" si="99"/>
        <v>19</v>
      </c>
      <c r="BY56">
        <f t="shared" ca="1" si="99"/>
        <v>19</v>
      </c>
      <c r="BZ56">
        <f t="shared" ca="1" si="99"/>
        <v>19</v>
      </c>
      <c r="CA56">
        <f t="shared" ca="1" si="99"/>
        <v>9</v>
      </c>
      <c r="CB56">
        <f t="shared" ca="1" si="99"/>
        <v>20</v>
      </c>
      <c r="CC56">
        <f t="shared" ca="1" si="99"/>
        <v>20</v>
      </c>
      <c r="CD56">
        <f t="shared" ca="1" si="99"/>
        <v>3</v>
      </c>
      <c r="CE56">
        <f t="shared" ca="1" si="99"/>
        <v>20</v>
      </c>
      <c r="CF56">
        <f t="shared" ca="1" si="99"/>
        <v>21</v>
      </c>
      <c r="CG56">
        <f t="shared" ca="1" si="99"/>
        <v>6</v>
      </c>
      <c r="CH56">
        <f t="shared" ca="1" si="99"/>
        <v>21</v>
      </c>
    </row>
    <row r="57" spans="1:86" x14ac:dyDescent="0.25">
      <c r="A57" s="3">
        <f ca="1">VLOOKUP(SMALL(B55:B62,3),B55:C62,2,0)</f>
        <v>4</v>
      </c>
      <c r="B57" s="4">
        <f t="shared" ca="1" si="97"/>
        <v>45118</v>
      </c>
      <c r="C57" s="5">
        <v>3</v>
      </c>
      <c r="D57">
        <f ca="1">IFERROR(MIN(RANDBETWEEN(0,D53-D56),ROUNDUP(D53*2/$C$52,0)),0)</f>
        <v>0</v>
      </c>
      <c r="E57">
        <f t="shared" ref="E57:BP57" ca="1" si="100">IFERROR(MIN(RANDBETWEEN(0,E53-E56),ROUNDUP(E53*2/$C$52,0)),0)</f>
        <v>0</v>
      </c>
      <c r="F57">
        <f t="shared" ca="1" si="100"/>
        <v>0</v>
      </c>
      <c r="G57">
        <f t="shared" ca="1" si="100"/>
        <v>1</v>
      </c>
      <c r="H57">
        <f t="shared" ca="1" si="100"/>
        <v>2</v>
      </c>
      <c r="I57">
        <f t="shared" ca="1" si="100"/>
        <v>2</v>
      </c>
      <c r="J57">
        <f t="shared" ca="1" si="100"/>
        <v>2</v>
      </c>
      <c r="K57">
        <f t="shared" ca="1" si="100"/>
        <v>1</v>
      </c>
      <c r="L57">
        <f t="shared" ca="1" si="100"/>
        <v>3</v>
      </c>
      <c r="M57">
        <f t="shared" ca="1" si="100"/>
        <v>3</v>
      </c>
      <c r="N57">
        <f t="shared" ca="1" si="100"/>
        <v>1</v>
      </c>
      <c r="O57">
        <f t="shared" ca="1" si="100"/>
        <v>3</v>
      </c>
      <c r="P57">
        <f t="shared" ca="1" si="100"/>
        <v>4</v>
      </c>
      <c r="Q57">
        <f t="shared" ca="1" si="100"/>
        <v>4</v>
      </c>
      <c r="R57">
        <f t="shared" ca="1" si="100"/>
        <v>4</v>
      </c>
      <c r="S57">
        <f t="shared" ca="1" si="100"/>
        <v>4</v>
      </c>
      <c r="T57">
        <f t="shared" ca="1" si="100"/>
        <v>5</v>
      </c>
      <c r="U57">
        <f t="shared" ca="1" si="100"/>
        <v>1</v>
      </c>
      <c r="V57">
        <f t="shared" ca="1" si="100"/>
        <v>2</v>
      </c>
      <c r="W57">
        <f t="shared" ca="1" si="100"/>
        <v>5</v>
      </c>
      <c r="X57">
        <f t="shared" ca="1" si="100"/>
        <v>6</v>
      </c>
      <c r="Y57">
        <f t="shared" ca="1" si="100"/>
        <v>1</v>
      </c>
      <c r="Z57">
        <f t="shared" ca="1" si="100"/>
        <v>6</v>
      </c>
      <c r="AA57">
        <f t="shared" ca="1" si="100"/>
        <v>4</v>
      </c>
      <c r="AB57">
        <f t="shared" ca="1" si="100"/>
        <v>7</v>
      </c>
      <c r="AC57">
        <f t="shared" ca="1" si="100"/>
        <v>7</v>
      </c>
      <c r="AD57">
        <f t="shared" ca="1" si="100"/>
        <v>7</v>
      </c>
      <c r="AE57">
        <f t="shared" ca="1" si="100"/>
        <v>7</v>
      </c>
      <c r="AF57">
        <f t="shared" ca="1" si="100"/>
        <v>8</v>
      </c>
      <c r="AG57">
        <f t="shared" ca="1" si="100"/>
        <v>8</v>
      </c>
      <c r="AH57">
        <f t="shared" ca="1" si="100"/>
        <v>8</v>
      </c>
      <c r="AI57">
        <f t="shared" ca="1" si="100"/>
        <v>8</v>
      </c>
      <c r="AJ57">
        <f t="shared" ca="1" si="100"/>
        <v>9</v>
      </c>
      <c r="AK57">
        <f t="shared" ca="1" si="100"/>
        <v>9</v>
      </c>
      <c r="AL57">
        <f t="shared" ca="1" si="100"/>
        <v>9</v>
      </c>
      <c r="AM57">
        <f t="shared" ca="1" si="100"/>
        <v>9</v>
      </c>
      <c r="AN57">
        <f t="shared" ca="1" si="100"/>
        <v>10</v>
      </c>
      <c r="AO57">
        <f t="shared" ca="1" si="100"/>
        <v>10</v>
      </c>
      <c r="AP57">
        <f t="shared" ca="1" si="100"/>
        <v>2</v>
      </c>
      <c r="AQ57">
        <f t="shared" ca="1" si="100"/>
        <v>4</v>
      </c>
      <c r="AR57">
        <f t="shared" ca="1" si="100"/>
        <v>1</v>
      </c>
      <c r="AS57">
        <f t="shared" ca="1" si="100"/>
        <v>4</v>
      </c>
      <c r="AT57">
        <f t="shared" ca="1" si="100"/>
        <v>11</v>
      </c>
      <c r="AU57">
        <f t="shared" ca="1" si="100"/>
        <v>11</v>
      </c>
      <c r="AV57">
        <f t="shared" ca="1" si="100"/>
        <v>12</v>
      </c>
      <c r="AW57">
        <f t="shared" ca="1" si="100"/>
        <v>12</v>
      </c>
      <c r="AX57">
        <f t="shared" ca="1" si="100"/>
        <v>12</v>
      </c>
      <c r="AY57">
        <f t="shared" ca="1" si="100"/>
        <v>12</v>
      </c>
      <c r="AZ57">
        <f t="shared" ca="1" si="100"/>
        <v>13</v>
      </c>
      <c r="BA57">
        <f t="shared" ca="1" si="100"/>
        <v>5</v>
      </c>
      <c r="BB57">
        <f t="shared" ca="1" si="100"/>
        <v>13</v>
      </c>
      <c r="BC57">
        <f t="shared" ca="1" si="100"/>
        <v>13</v>
      </c>
      <c r="BD57">
        <f t="shared" ca="1" si="100"/>
        <v>14</v>
      </c>
      <c r="BE57">
        <f t="shared" ca="1" si="100"/>
        <v>12</v>
      </c>
      <c r="BF57">
        <f t="shared" ca="1" si="100"/>
        <v>14</v>
      </c>
      <c r="BG57">
        <f t="shared" ca="1" si="100"/>
        <v>8</v>
      </c>
      <c r="BH57">
        <f t="shared" ca="1" si="100"/>
        <v>15</v>
      </c>
      <c r="BI57">
        <f t="shared" ca="1" si="100"/>
        <v>15</v>
      </c>
      <c r="BJ57">
        <f t="shared" ca="1" si="100"/>
        <v>15</v>
      </c>
      <c r="BK57">
        <f t="shared" ca="1" si="100"/>
        <v>15</v>
      </c>
      <c r="BL57">
        <f t="shared" ca="1" si="100"/>
        <v>16</v>
      </c>
      <c r="BM57">
        <f t="shared" ca="1" si="100"/>
        <v>16</v>
      </c>
      <c r="BN57">
        <f t="shared" ca="1" si="100"/>
        <v>16</v>
      </c>
      <c r="BO57">
        <f t="shared" ca="1" si="100"/>
        <v>11</v>
      </c>
      <c r="BP57">
        <f t="shared" ca="1" si="100"/>
        <v>17</v>
      </c>
      <c r="BQ57">
        <f t="shared" ref="BQ57:CH57" ca="1" si="101">IFERROR(MIN(RANDBETWEEN(0,BQ53-BQ56),ROUNDUP(BQ53*2/$C$52,0)),0)</f>
        <v>17</v>
      </c>
      <c r="BR57">
        <f t="shared" ca="1" si="101"/>
        <v>17</v>
      </c>
      <c r="BS57">
        <f t="shared" ca="1" si="101"/>
        <v>17</v>
      </c>
      <c r="BT57">
        <f t="shared" ca="1" si="101"/>
        <v>18</v>
      </c>
      <c r="BU57">
        <f t="shared" ca="1" si="101"/>
        <v>18</v>
      </c>
      <c r="BV57">
        <f t="shared" ca="1" si="101"/>
        <v>0</v>
      </c>
      <c r="BW57">
        <f t="shared" ca="1" si="101"/>
        <v>18</v>
      </c>
      <c r="BX57">
        <f t="shared" ca="1" si="101"/>
        <v>19</v>
      </c>
      <c r="BY57">
        <f t="shared" ca="1" si="101"/>
        <v>19</v>
      </c>
      <c r="BZ57">
        <f t="shared" ca="1" si="101"/>
        <v>19</v>
      </c>
      <c r="CA57">
        <f t="shared" ca="1" si="101"/>
        <v>19</v>
      </c>
      <c r="CB57">
        <f t="shared" ca="1" si="101"/>
        <v>20</v>
      </c>
      <c r="CC57">
        <f t="shared" ca="1" si="101"/>
        <v>20</v>
      </c>
      <c r="CD57">
        <f t="shared" ca="1" si="101"/>
        <v>20</v>
      </c>
      <c r="CE57">
        <f t="shared" ca="1" si="101"/>
        <v>20</v>
      </c>
      <c r="CF57">
        <f t="shared" ca="1" si="101"/>
        <v>2</v>
      </c>
      <c r="CG57">
        <f t="shared" ca="1" si="101"/>
        <v>21</v>
      </c>
      <c r="CH57">
        <f t="shared" ca="1" si="101"/>
        <v>6</v>
      </c>
    </row>
    <row r="58" spans="1:86" x14ac:dyDescent="0.25">
      <c r="A58" s="3">
        <f ca="1">VLOOKUP(SMALL(B55:B62,4),B55:C62,2,0)</f>
        <v>7</v>
      </c>
      <c r="B58" s="4">
        <f t="shared" ca="1" si="97"/>
        <v>59856</v>
      </c>
      <c r="C58" s="5">
        <v>4</v>
      </c>
      <c r="D58">
        <f ca="1">IFERROR(MIN(RANDBETWEEN(0,D53-SUM(D56:D57)),ROUNDUP(D53*2/$C$52,0)),0)</f>
        <v>0</v>
      </c>
      <c r="E58">
        <f t="shared" ref="E58:BP58" ca="1" si="102">IFERROR(MIN(RANDBETWEEN(0,E53-SUM(E56:E57)),ROUNDUP(E53*2/$C$52,0)),0)</f>
        <v>0</v>
      </c>
      <c r="F58">
        <f t="shared" ca="1" si="102"/>
        <v>1</v>
      </c>
      <c r="G58">
        <f t="shared" ca="1" si="102"/>
        <v>0</v>
      </c>
      <c r="H58">
        <f t="shared" ca="1" si="102"/>
        <v>1</v>
      </c>
      <c r="I58">
        <f t="shared" ca="1" si="102"/>
        <v>2</v>
      </c>
      <c r="J58">
        <f t="shared" ca="1" si="102"/>
        <v>2</v>
      </c>
      <c r="K58">
        <f t="shared" ca="1" si="102"/>
        <v>2</v>
      </c>
      <c r="L58">
        <f t="shared" ca="1" si="102"/>
        <v>3</v>
      </c>
      <c r="M58">
        <f t="shared" ca="1" si="102"/>
        <v>3</v>
      </c>
      <c r="N58">
        <f t="shared" ca="1" si="102"/>
        <v>3</v>
      </c>
      <c r="O58">
        <f t="shared" ca="1" si="102"/>
        <v>3</v>
      </c>
      <c r="P58">
        <f t="shared" ca="1" si="102"/>
        <v>4</v>
      </c>
      <c r="Q58">
        <f t="shared" ca="1" si="102"/>
        <v>4</v>
      </c>
      <c r="R58">
        <f t="shared" ca="1" si="102"/>
        <v>4</v>
      </c>
      <c r="S58">
        <f t="shared" ca="1" si="102"/>
        <v>3</v>
      </c>
      <c r="T58">
        <f t="shared" ca="1" si="102"/>
        <v>5</v>
      </c>
      <c r="U58">
        <f t="shared" ca="1" si="102"/>
        <v>4</v>
      </c>
      <c r="V58">
        <f t="shared" ca="1" si="102"/>
        <v>4</v>
      </c>
      <c r="W58">
        <f t="shared" ca="1" si="102"/>
        <v>5</v>
      </c>
      <c r="X58">
        <f t="shared" ca="1" si="102"/>
        <v>6</v>
      </c>
      <c r="Y58">
        <f t="shared" ca="1" si="102"/>
        <v>6</v>
      </c>
      <c r="Z58">
        <f t="shared" ca="1" si="102"/>
        <v>3</v>
      </c>
      <c r="AA58">
        <f t="shared" ca="1" si="102"/>
        <v>2</v>
      </c>
      <c r="AB58">
        <f t="shared" ca="1" si="102"/>
        <v>4</v>
      </c>
      <c r="AC58">
        <f t="shared" ca="1" si="102"/>
        <v>1</v>
      </c>
      <c r="AD58">
        <f t="shared" ca="1" si="102"/>
        <v>0</v>
      </c>
      <c r="AE58">
        <f t="shared" ca="1" si="102"/>
        <v>7</v>
      </c>
      <c r="AF58">
        <f t="shared" ca="1" si="102"/>
        <v>4</v>
      </c>
      <c r="AG58">
        <f t="shared" ca="1" si="102"/>
        <v>0</v>
      </c>
      <c r="AH58">
        <f t="shared" ca="1" si="102"/>
        <v>8</v>
      </c>
      <c r="AI58">
        <f t="shared" ca="1" si="102"/>
        <v>8</v>
      </c>
      <c r="AJ58">
        <f t="shared" ca="1" si="102"/>
        <v>4</v>
      </c>
      <c r="AK58">
        <f t="shared" ca="1" si="102"/>
        <v>2</v>
      </c>
      <c r="AL58">
        <f t="shared" ca="1" si="102"/>
        <v>1</v>
      </c>
      <c r="AM58">
        <f t="shared" ca="1" si="102"/>
        <v>9</v>
      </c>
      <c r="AN58">
        <f t="shared" ca="1" si="102"/>
        <v>10</v>
      </c>
      <c r="AO58">
        <f t="shared" ca="1" si="102"/>
        <v>10</v>
      </c>
      <c r="AP58">
        <f t="shared" ca="1" si="102"/>
        <v>10</v>
      </c>
      <c r="AQ58">
        <f t="shared" ca="1" si="102"/>
        <v>2</v>
      </c>
      <c r="AR58">
        <f t="shared" ca="1" si="102"/>
        <v>11</v>
      </c>
      <c r="AS58">
        <f t="shared" ca="1" si="102"/>
        <v>5</v>
      </c>
      <c r="AT58">
        <f t="shared" ca="1" si="102"/>
        <v>11</v>
      </c>
      <c r="AU58">
        <f t="shared" ca="1" si="102"/>
        <v>11</v>
      </c>
      <c r="AV58">
        <f t="shared" ca="1" si="102"/>
        <v>12</v>
      </c>
      <c r="AW58">
        <f t="shared" ca="1" si="102"/>
        <v>12</v>
      </c>
      <c r="AX58">
        <f t="shared" ca="1" si="102"/>
        <v>0</v>
      </c>
      <c r="AY58">
        <f t="shared" ca="1" si="102"/>
        <v>12</v>
      </c>
      <c r="AZ58">
        <f t="shared" ca="1" si="102"/>
        <v>13</v>
      </c>
      <c r="BA58">
        <f t="shared" ca="1" si="102"/>
        <v>8</v>
      </c>
      <c r="BB58">
        <f t="shared" ca="1" si="102"/>
        <v>3</v>
      </c>
      <c r="BC58">
        <f t="shared" ca="1" si="102"/>
        <v>13</v>
      </c>
      <c r="BD58">
        <f t="shared" ca="1" si="102"/>
        <v>14</v>
      </c>
      <c r="BE58">
        <f t="shared" ca="1" si="102"/>
        <v>14</v>
      </c>
      <c r="BF58">
        <f t="shared" ca="1" si="102"/>
        <v>8</v>
      </c>
      <c r="BG58">
        <f t="shared" ca="1" si="102"/>
        <v>12</v>
      </c>
      <c r="BH58">
        <f t="shared" ca="1" si="102"/>
        <v>15</v>
      </c>
      <c r="BI58">
        <f t="shared" ca="1" si="102"/>
        <v>15</v>
      </c>
      <c r="BJ58">
        <f t="shared" ca="1" si="102"/>
        <v>15</v>
      </c>
      <c r="BK58">
        <f t="shared" ca="1" si="102"/>
        <v>15</v>
      </c>
      <c r="BL58">
        <f t="shared" ca="1" si="102"/>
        <v>16</v>
      </c>
      <c r="BM58">
        <f t="shared" ca="1" si="102"/>
        <v>8</v>
      </c>
      <c r="BN58">
        <f t="shared" ca="1" si="102"/>
        <v>0</v>
      </c>
      <c r="BO58">
        <f t="shared" ca="1" si="102"/>
        <v>16</v>
      </c>
      <c r="BP58">
        <f t="shared" ca="1" si="102"/>
        <v>17</v>
      </c>
      <c r="BQ58">
        <f t="shared" ref="BQ58:CH58" ca="1" si="103">IFERROR(MIN(RANDBETWEEN(0,BQ53-SUM(BQ56:BQ57)),ROUNDUP(BQ53*2/$C$52,0)),0)</f>
        <v>1</v>
      </c>
      <c r="BR58">
        <f t="shared" ca="1" si="103"/>
        <v>17</v>
      </c>
      <c r="BS58">
        <f t="shared" ca="1" si="103"/>
        <v>17</v>
      </c>
      <c r="BT58">
        <f t="shared" ca="1" si="103"/>
        <v>18</v>
      </c>
      <c r="BU58">
        <f t="shared" ca="1" si="103"/>
        <v>18</v>
      </c>
      <c r="BV58">
        <f t="shared" ca="1" si="103"/>
        <v>18</v>
      </c>
      <c r="BW58">
        <f t="shared" ca="1" si="103"/>
        <v>12</v>
      </c>
      <c r="BX58">
        <f t="shared" ca="1" si="103"/>
        <v>12</v>
      </c>
      <c r="BY58">
        <f t="shared" ca="1" si="103"/>
        <v>5</v>
      </c>
      <c r="BZ58">
        <f t="shared" ca="1" si="103"/>
        <v>19</v>
      </c>
      <c r="CA58">
        <f t="shared" ca="1" si="103"/>
        <v>16</v>
      </c>
      <c r="CB58">
        <f t="shared" ca="1" si="103"/>
        <v>20</v>
      </c>
      <c r="CC58">
        <f t="shared" ca="1" si="103"/>
        <v>0</v>
      </c>
      <c r="CD58">
        <f t="shared" ca="1" si="103"/>
        <v>20</v>
      </c>
      <c r="CE58">
        <f t="shared" ca="1" si="103"/>
        <v>19</v>
      </c>
      <c r="CF58">
        <f t="shared" ca="1" si="103"/>
        <v>21</v>
      </c>
      <c r="CG58">
        <f t="shared" ca="1" si="103"/>
        <v>12</v>
      </c>
      <c r="CH58">
        <f t="shared" ca="1" si="103"/>
        <v>21</v>
      </c>
    </row>
    <row r="59" spans="1:86" x14ac:dyDescent="0.25">
      <c r="A59" s="3">
        <f ca="1">VLOOKUP(SMALL(B55:B62,5),B55:C62,2,0)</f>
        <v>1</v>
      </c>
      <c r="B59" s="4">
        <f t="shared" ca="1" si="97"/>
        <v>89776</v>
      </c>
      <c r="C59" s="5">
        <v>5</v>
      </c>
      <c r="D59">
        <f ca="1">IFERROR(MIN(RANDBETWEEN(0,D53-SUM(D56:D58)),ROUNDUP(D53*2/$C$52,0)),0)</f>
        <v>0</v>
      </c>
      <c r="E59">
        <f t="shared" ref="E59:BP59" ca="1" si="104">IFERROR(MIN(RANDBETWEEN(0,E53-SUM(E56:E58)),ROUNDUP(E53*2/$C$52,0)),0)</f>
        <v>0</v>
      </c>
      <c r="F59">
        <f t="shared" ca="1" si="104"/>
        <v>0</v>
      </c>
      <c r="G59">
        <f t="shared" ca="1" si="104"/>
        <v>1</v>
      </c>
      <c r="H59">
        <f t="shared" ca="1" si="104"/>
        <v>0</v>
      </c>
      <c r="I59">
        <f t="shared" ca="1" si="104"/>
        <v>0</v>
      </c>
      <c r="J59">
        <f t="shared" ca="1" si="104"/>
        <v>1</v>
      </c>
      <c r="K59">
        <f t="shared" ca="1" si="104"/>
        <v>0</v>
      </c>
      <c r="L59">
        <f t="shared" ca="1" si="104"/>
        <v>0</v>
      </c>
      <c r="M59">
        <f t="shared" ca="1" si="104"/>
        <v>1</v>
      </c>
      <c r="N59">
        <f t="shared" ca="1" si="104"/>
        <v>1</v>
      </c>
      <c r="O59">
        <f t="shared" ca="1" si="104"/>
        <v>3</v>
      </c>
      <c r="P59">
        <f t="shared" ca="1" si="104"/>
        <v>3</v>
      </c>
      <c r="Q59">
        <f t="shared" ca="1" si="104"/>
        <v>1</v>
      </c>
      <c r="R59">
        <f t="shared" ca="1" si="104"/>
        <v>1</v>
      </c>
      <c r="S59">
        <f t="shared" ca="1" si="104"/>
        <v>0</v>
      </c>
      <c r="T59">
        <f t="shared" ca="1" si="104"/>
        <v>0</v>
      </c>
      <c r="U59">
        <f t="shared" ca="1" si="104"/>
        <v>1</v>
      </c>
      <c r="V59">
        <f t="shared" ca="1" si="104"/>
        <v>5</v>
      </c>
      <c r="W59">
        <f t="shared" ca="1" si="104"/>
        <v>3</v>
      </c>
      <c r="X59">
        <f t="shared" ca="1" si="104"/>
        <v>3</v>
      </c>
      <c r="Y59">
        <f t="shared" ca="1" si="104"/>
        <v>6</v>
      </c>
      <c r="Z59">
        <f t="shared" ca="1" si="104"/>
        <v>6</v>
      </c>
      <c r="AA59">
        <f t="shared" ca="1" si="104"/>
        <v>6</v>
      </c>
      <c r="AB59">
        <f t="shared" ca="1" si="104"/>
        <v>6</v>
      </c>
      <c r="AC59">
        <f t="shared" ca="1" si="104"/>
        <v>0</v>
      </c>
      <c r="AD59">
        <f t="shared" ca="1" si="104"/>
        <v>4</v>
      </c>
      <c r="AE59">
        <f t="shared" ca="1" si="104"/>
        <v>1</v>
      </c>
      <c r="AF59">
        <f t="shared" ca="1" si="104"/>
        <v>6</v>
      </c>
      <c r="AG59">
        <f t="shared" ca="1" si="104"/>
        <v>8</v>
      </c>
      <c r="AH59">
        <f t="shared" ca="1" si="104"/>
        <v>6</v>
      </c>
      <c r="AI59">
        <f t="shared" ca="1" si="104"/>
        <v>2</v>
      </c>
      <c r="AJ59">
        <f t="shared" ca="1" si="104"/>
        <v>9</v>
      </c>
      <c r="AK59">
        <f t="shared" ca="1" si="104"/>
        <v>1</v>
      </c>
      <c r="AL59">
        <f t="shared" ca="1" si="104"/>
        <v>9</v>
      </c>
      <c r="AM59">
        <f t="shared" ca="1" si="104"/>
        <v>6</v>
      </c>
      <c r="AN59">
        <f t="shared" ca="1" si="104"/>
        <v>2</v>
      </c>
      <c r="AO59">
        <f t="shared" ca="1" si="104"/>
        <v>2</v>
      </c>
      <c r="AP59">
        <f t="shared" ca="1" si="104"/>
        <v>10</v>
      </c>
      <c r="AQ59">
        <f t="shared" ca="1" si="104"/>
        <v>10</v>
      </c>
      <c r="AR59">
        <f t="shared" ca="1" si="104"/>
        <v>11</v>
      </c>
      <c r="AS59">
        <f t="shared" ca="1" si="104"/>
        <v>10</v>
      </c>
      <c r="AT59">
        <f t="shared" ca="1" si="104"/>
        <v>9</v>
      </c>
      <c r="AU59">
        <f t="shared" ca="1" si="104"/>
        <v>7</v>
      </c>
      <c r="AV59">
        <f t="shared" ca="1" si="104"/>
        <v>5</v>
      </c>
      <c r="AW59">
        <f t="shared" ca="1" si="104"/>
        <v>6</v>
      </c>
      <c r="AX59">
        <f t="shared" ca="1" si="104"/>
        <v>6</v>
      </c>
      <c r="AY59">
        <f t="shared" ca="1" si="104"/>
        <v>4</v>
      </c>
      <c r="AZ59">
        <f t="shared" ca="1" si="104"/>
        <v>4</v>
      </c>
      <c r="BA59">
        <f t="shared" ca="1" si="104"/>
        <v>8</v>
      </c>
      <c r="BB59">
        <f t="shared" ca="1" si="104"/>
        <v>13</v>
      </c>
      <c r="BC59">
        <f t="shared" ca="1" si="104"/>
        <v>1</v>
      </c>
      <c r="BD59">
        <f t="shared" ca="1" si="104"/>
        <v>3</v>
      </c>
      <c r="BE59">
        <f t="shared" ca="1" si="104"/>
        <v>5</v>
      </c>
      <c r="BF59">
        <f t="shared" ca="1" si="104"/>
        <v>4</v>
      </c>
      <c r="BG59">
        <f t="shared" ca="1" si="104"/>
        <v>7</v>
      </c>
      <c r="BH59">
        <f t="shared" ca="1" si="104"/>
        <v>9</v>
      </c>
      <c r="BI59">
        <f t="shared" ca="1" si="104"/>
        <v>6</v>
      </c>
      <c r="BJ59">
        <f t="shared" ca="1" si="104"/>
        <v>11</v>
      </c>
      <c r="BK59">
        <f t="shared" ca="1" si="104"/>
        <v>14</v>
      </c>
      <c r="BL59">
        <f t="shared" ca="1" si="104"/>
        <v>7</v>
      </c>
      <c r="BM59">
        <f t="shared" ca="1" si="104"/>
        <v>4</v>
      </c>
      <c r="BN59">
        <f t="shared" ca="1" si="104"/>
        <v>16</v>
      </c>
      <c r="BO59">
        <f t="shared" ca="1" si="104"/>
        <v>16</v>
      </c>
      <c r="BP59">
        <f t="shared" ca="1" si="104"/>
        <v>2</v>
      </c>
      <c r="BQ59">
        <f t="shared" ref="BQ59:CH59" ca="1" si="105">IFERROR(MIN(RANDBETWEEN(0,BQ53-SUM(BQ56:BQ58)),ROUNDUP(BQ53*2/$C$52,0)),0)</f>
        <v>17</v>
      </c>
      <c r="BR59">
        <f t="shared" ca="1" si="105"/>
        <v>2</v>
      </c>
      <c r="BS59">
        <f t="shared" ca="1" si="105"/>
        <v>7</v>
      </c>
      <c r="BT59">
        <f t="shared" ca="1" si="105"/>
        <v>4</v>
      </c>
      <c r="BU59">
        <f t="shared" ca="1" si="105"/>
        <v>5</v>
      </c>
      <c r="BV59">
        <f t="shared" ca="1" si="105"/>
        <v>8</v>
      </c>
      <c r="BW59">
        <f t="shared" ca="1" si="105"/>
        <v>13</v>
      </c>
      <c r="BX59">
        <f t="shared" ca="1" si="105"/>
        <v>19</v>
      </c>
      <c r="BY59">
        <f t="shared" ca="1" si="105"/>
        <v>13</v>
      </c>
      <c r="BZ59">
        <f t="shared" ca="1" si="105"/>
        <v>0</v>
      </c>
      <c r="CA59">
        <f t="shared" ca="1" si="105"/>
        <v>19</v>
      </c>
      <c r="CB59">
        <f t="shared" ca="1" si="105"/>
        <v>8</v>
      </c>
      <c r="CC59">
        <f t="shared" ca="1" si="105"/>
        <v>20</v>
      </c>
      <c r="CD59">
        <f t="shared" ca="1" si="105"/>
        <v>3</v>
      </c>
      <c r="CE59">
        <f t="shared" ca="1" si="105"/>
        <v>20</v>
      </c>
      <c r="CF59">
        <f t="shared" ca="1" si="105"/>
        <v>21</v>
      </c>
      <c r="CG59">
        <f t="shared" ca="1" si="105"/>
        <v>6</v>
      </c>
      <c r="CH59">
        <f t="shared" ca="1" si="105"/>
        <v>21</v>
      </c>
    </row>
    <row r="60" spans="1:86" x14ac:dyDescent="0.25">
      <c r="A60" s="3">
        <f ca="1">VLOOKUP(SMALL(B55:B62,6),B55:C62,2,0)</f>
        <v>5</v>
      </c>
      <c r="B60" s="4">
        <f t="shared" ca="1" si="97"/>
        <v>39283</v>
      </c>
      <c r="C60" s="5">
        <v>6</v>
      </c>
      <c r="D60">
        <f ca="1">IFERROR(MIN(RANDBETWEEN(0,D53-SUM(D56:D59)),ROUNDUP(D53*2/$C$52,0)),0)</f>
        <v>0</v>
      </c>
      <c r="E60">
        <f t="shared" ref="E60:BP60" ca="1" si="106">IFERROR(MIN(RANDBETWEEN(0,E53-SUM(E56:E59)),ROUNDUP(E53*2/$C$52,0)),0)</f>
        <v>1</v>
      </c>
      <c r="F60">
        <f t="shared" ca="1" si="106"/>
        <v>0</v>
      </c>
      <c r="G60">
        <f t="shared" ca="1" si="106"/>
        <v>0</v>
      </c>
      <c r="H60">
        <f t="shared" ca="1" si="106"/>
        <v>0</v>
      </c>
      <c r="I60">
        <f t="shared" ca="1" si="106"/>
        <v>0</v>
      </c>
      <c r="J60">
        <f t="shared" ca="1" si="106"/>
        <v>0</v>
      </c>
      <c r="K60">
        <f t="shared" ca="1" si="106"/>
        <v>2</v>
      </c>
      <c r="L60">
        <f t="shared" ca="1" si="106"/>
        <v>2</v>
      </c>
      <c r="M60">
        <f t="shared" ca="1" si="106"/>
        <v>0</v>
      </c>
      <c r="N60">
        <f t="shared" ca="1" si="106"/>
        <v>1</v>
      </c>
      <c r="O60">
        <f t="shared" ca="1" si="106"/>
        <v>2</v>
      </c>
      <c r="P60">
        <f t="shared" ca="1" si="106"/>
        <v>0</v>
      </c>
      <c r="Q60">
        <f t="shared" ca="1" si="106"/>
        <v>4</v>
      </c>
      <c r="R60">
        <f t="shared" ca="1" si="106"/>
        <v>1</v>
      </c>
      <c r="S60">
        <f t="shared" ca="1" si="106"/>
        <v>1</v>
      </c>
      <c r="T60">
        <f t="shared" ca="1" si="106"/>
        <v>2</v>
      </c>
      <c r="U60">
        <f t="shared" ca="1" si="106"/>
        <v>3</v>
      </c>
      <c r="V60">
        <f t="shared" ca="1" si="106"/>
        <v>5</v>
      </c>
      <c r="W60">
        <f t="shared" ca="1" si="106"/>
        <v>2</v>
      </c>
      <c r="X60">
        <f t="shared" ca="1" si="106"/>
        <v>0</v>
      </c>
      <c r="Y60">
        <f t="shared" ca="1" si="106"/>
        <v>0</v>
      </c>
      <c r="Z60">
        <f t="shared" ca="1" si="106"/>
        <v>1</v>
      </c>
      <c r="AA60">
        <f t="shared" ca="1" si="106"/>
        <v>2</v>
      </c>
      <c r="AB60">
        <f t="shared" ca="1" si="106"/>
        <v>1</v>
      </c>
      <c r="AC60">
        <f t="shared" ca="1" si="106"/>
        <v>4</v>
      </c>
      <c r="AD60">
        <f t="shared" ca="1" si="106"/>
        <v>3</v>
      </c>
      <c r="AE60">
        <f t="shared" ca="1" si="106"/>
        <v>2</v>
      </c>
      <c r="AF60">
        <f t="shared" ca="1" si="106"/>
        <v>3</v>
      </c>
      <c r="AG60">
        <f t="shared" ca="1" si="106"/>
        <v>1</v>
      </c>
      <c r="AH60">
        <f t="shared" ca="1" si="106"/>
        <v>0</v>
      </c>
      <c r="AI60">
        <f t="shared" ca="1" si="106"/>
        <v>2</v>
      </c>
      <c r="AJ60">
        <f t="shared" ca="1" si="106"/>
        <v>6</v>
      </c>
      <c r="AK60">
        <f t="shared" ca="1" si="106"/>
        <v>9</v>
      </c>
      <c r="AL60">
        <f t="shared" ca="1" si="106"/>
        <v>5</v>
      </c>
      <c r="AM60">
        <f t="shared" ca="1" si="106"/>
        <v>2</v>
      </c>
      <c r="AN60">
        <f t="shared" ca="1" si="106"/>
        <v>1</v>
      </c>
      <c r="AO60">
        <f t="shared" ca="1" si="106"/>
        <v>6</v>
      </c>
      <c r="AP60">
        <f t="shared" ca="1" si="106"/>
        <v>3</v>
      </c>
      <c r="AQ60">
        <f t="shared" ca="1" si="106"/>
        <v>8</v>
      </c>
      <c r="AR60">
        <f t="shared" ca="1" si="106"/>
        <v>0</v>
      </c>
      <c r="AS60">
        <f t="shared" ca="1" si="106"/>
        <v>9</v>
      </c>
      <c r="AT60">
        <f t="shared" ca="1" si="106"/>
        <v>0</v>
      </c>
      <c r="AU60">
        <f t="shared" ca="1" si="106"/>
        <v>3</v>
      </c>
      <c r="AV60">
        <f t="shared" ca="1" si="106"/>
        <v>2</v>
      </c>
      <c r="AW60">
        <f t="shared" ca="1" si="106"/>
        <v>3</v>
      </c>
      <c r="AX60">
        <f t="shared" ca="1" si="106"/>
        <v>8</v>
      </c>
      <c r="AY60">
        <f t="shared" ca="1" si="106"/>
        <v>0</v>
      </c>
      <c r="AZ60">
        <f t="shared" ca="1" si="106"/>
        <v>4</v>
      </c>
      <c r="BA60">
        <f t="shared" ca="1" si="106"/>
        <v>11</v>
      </c>
      <c r="BB60">
        <f t="shared" ca="1" si="106"/>
        <v>7</v>
      </c>
      <c r="BC60">
        <f t="shared" ca="1" si="106"/>
        <v>2</v>
      </c>
      <c r="BD60">
        <f t="shared" ca="1" si="106"/>
        <v>3</v>
      </c>
      <c r="BE60">
        <f t="shared" ca="1" si="106"/>
        <v>4</v>
      </c>
      <c r="BF60">
        <f t="shared" ca="1" si="106"/>
        <v>2</v>
      </c>
      <c r="BG60">
        <f t="shared" ca="1" si="106"/>
        <v>2</v>
      </c>
      <c r="BH60">
        <f t="shared" ca="1" si="106"/>
        <v>2</v>
      </c>
      <c r="BI60">
        <f t="shared" ca="1" si="106"/>
        <v>6</v>
      </c>
      <c r="BJ60">
        <f t="shared" ca="1" si="106"/>
        <v>3</v>
      </c>
      <c r="BK60">
        <f t="shared" ca="1" si="106"/>
        <v>0</v>
      </c>
      <c r="BL60">
        <f t="shared" ca="1" si="106"/>
        <v>3</v>
      </c>
      <c r="BM60">
        <f t="shared" ca="1" si="106"/>
        <v>9</v>
      </c>
      <c r="BN60">
        <f t="shared" ca="1" si="106"/>
        <v>16</v>
      </c>
      <c r="BO60">
        <f t="shared" ca="1" si="106"/>
        <v>2</v>
      </c>
      <c r="BP60">
        <f t="shared" ca="1" si="106"/>
        <v>11</v>
      </c>
      <c r="BQ60">
        <f t="shared" ref="BQ60:CH60" ca="1" si="107">IFERROR(MIN(RANDBETWEEN(0,BQ53-SUM(BQ56:BQ59)),ROUNDUP(BQ53*2/$C$52,0)),0)</f>
        <v>11</v>
      </c>
      <c r="BR60">
        <f t="shared" ca="1" si="107"/>
        <v>17</v>
      </c>
      <c r="BS60">
        <f t="shared" ca="1" si="107"/>
        <v>6</v>
      </c>
      <c r="BT60">
        <f t="shared" ca="1" si="107"/>
        <v>10</v>
      </c>
      <c r="BU60">
        <f t="shared" ca="1" si="107"/>
        <v>1</v>
      </c>
      <c r="BV60">
        <f t="shared" ca="1" si="107"/>
        <v>18</v>
      </c>
      <c r="BW60">
        <f t="shared" ca="1" si="107"/>
        <v>3</v>
      </c>
      <c r="BX60">
        <f t="shared" ca="1" si="107"/>
        <v>3</v>
      </c>
      <c r="BY60">
        <f t="shared" ca="1" si="107"/>
        <v>15</v>
      </c>
      <c r="BZ60">
        <f t="shared" ca="1" si="107"/>
        <v>11</v>
      </c>
      <c r="CA60">
        <f t="shared" ca="1" si="107"/>
        <v>8</v>
      </c>
      <c r="CB60">
        <f t="shared" ca="1" si="107"/>
        <v>4</v>
      </c>
      <c r="CC60">
        <f t="shared" ca="1" si="107"/>
        <v>8</v>
      </c>
      <c r="CD60">
        <f t="shared" ca="1" si="107"/>
        <v>20</v>
      </c>
      <c r="CE60">
        <f t="shared" ca="1" si="107"/>
        <v>0</v>
      </c>
      <c r="CF60">
        <f t="shared" ca="1" si="107"/>
        <v>14</v>
      </c>
      <c r="CG60">
        <f t="shared" ca="1" si="107"/>
        <v>21</v>
      </c>
      <c r="CH60">
        <f t="shared" ca="1" si="107"/>
        <v>12</v>
      </c>
    </row>
    <row r="61" spans="1:86" x14ac:dyDescent="0.25">
      <c r="A61" s="3">
        <f ca="1">VLOOKUP(SMALL(B55:B62,7),B55:C62,2,0)</f>
        <v>8</v>
      </c>
      <c r="B61" s="4">
        <f t="shared" ca="1" si="97"/>
        <v>68812</v>
      </c>
      <c r="C61" s="5">
        <v>7</v>
      </c>
      <c r="D61">
        <f ca="1">IFERROR(MIN(RANDBETWEEN(0,D53-SUM(D56:D60)),ROUNDUP(D53*2/$C$52,0)),0)</f>
        <v>0</v>
      </c>
      <c r="E61">
        <f t="shared" ref="E61:BP61" ca="1" si="108">IFERROR(MIN(RANDBETWEEN(0,E53-SUM(E56:E60)),ROUNDUP(E53*2/$C$52,0)),0)</f>
        <v>0</v>
      </c>
      <c r="F61">
        <f t="shared" ca="1" si="108"/>
        <v>0</v>
      </c>
      <c r="G61">
        <f t="shared" ca="1" si="108"/>
        <v>1</v>
      </c>
      <c r="H61">
        <f t="shared" ca="1" si="108"/>
        <v>0</v>
      </c>
      <c r="I61">
        <f t="shared" ca="1" si="108"/>
        <v>0</v>
      </c>
      <c r="J61">
        <f t="shared" ca="1" si="108"/>
        <v>0</v>
      </c>
      <c r="K61">
        <f t="shared" ca="1" si="108"/>
        <v>2</v>
      </c>
      <c r="L61">
        <f t="shared" ca="1" si="108"/>
        <v>1</v>
      </c>
      <c r="M61">
        <f t="shared" ca="1" si="108"/>
        <v>0</v>
      </c>
      <c r="N61">
        <f t="shared" ca="1" si="108"/>
        <v>1</v>
      </c>
      <c r="O61">
        <f t="shared" ca="1" si="108"/>
        <v>1</v>
      </c>
      <c r="P61">
        <f t="shared" ca="1" si="108"/>
        <v>1</v>
      </c>
      <c r="Q61">
        <f t="shared" ca="1" si="108"/>
        <v>0</v>
      </c>
      <c r="R61">
        <f t="shared" ca="1" si="108"/>
        <v>1</v>
      </c>
      <c r="S61">
        <f t="shared" ca="1" si="108"/>
        <v>1</v>
      </c>
      <c r="T61">
        <f t="shared" ca="1" si="108"/>
        <v>0</v>
      </c>
      <c r="U61">
        <f t="shared" ca="1" si="108"/>
        <v>2</v>
      </c>
      <c r="V61">
        <f t="shared" ca="1" si="108"/>
        <v>0</v>
      </c>
      <c r="W61">
        <f t="shared" ca="1" si="108"/>
        <v>0</v>
      </c>
      <c r="X61">
        <f t="shared" ca="1" si="108"/>
        <v>0</v>
      </c>
      <c r="Y61">
        <f t="shared" ca="1" si="108"/>
        <v>2</v>
      </c>
      <c r="Z61">
        <f t="shared" ca="1" si="108"/>
        <v>0</v>
      </c>
      <c r="AA61">
        <f t="shared" ca="1" si="108"/>
        <v>0</v>
      </c>
      <c r="AB61">
        <f t="shared" ca="1" si="108"/>
        <v>2</v>
      </c>
      <c r="AC61">
        <f t="shared" ca="1" si="108"/>
        <v>7</v>
      </c>
      <c r="AD61">
        <f t="shared" ca="1" si="108"/>
        <v>1</v>
      </c>
      <c r="AE61">
        <f t="shared" ca="1" si="108"/>
        <v>2</v>
      </c>
      <c r="AF61">
        <f t="shared" ca="1" si="108"/>
        <v>0</v>
      </c>
      <c r="AG61">
        <f t="shared" ca="1" si="108"/>
        <v>4</v>
      </c>
      <c r="AH61">
        <f t="shared" ca="1" si="108"/>
        <v>0</v>
      </c>
      <c r="AI61">
        <f t="shared" ca="1" si="108"/>
        <v>6</v>
      </c>
      <c r="AJ61">
        <f t="shared" ca="1" si="108"/>
        <v>4</v>
      </c>
      <c r="AK61">
        <f t="shared" ca="1" si="108"/>
        <v>4</v>
      </c>
      <c r="AL61">
        <f t="shared" ca="1" si="108"/>
        <v>0</v>
      </c>
      <c r="AM61">
        <f t="shared" ca="1" si="108"/>
        <v>0</v>
      </c>
      <c r="AN61">
        <f t="shared" ca="1" si="108"/>
        <v>2</v>
      </c>
      <c r="AO61">
        <f t="shared" ca="1" si="108"/>
        <v>1</v>
      </c>
      <c r="AP61">
        <f t="shared" ca="1" si="108"/>
        <v>1</v>
      </c>
      <c r="AQ61">
        <f t="shared" ca="1" si="108"/>
        <v>1</v>
      </c>
      <c r="AR61">
        <f t="shared" ca="1" si="108"/>
        <v>5</v>
      </c>
      <c r="AS61">
        <f t="shared" ca="1" si="108"/>
        <v>3</v>
      </c>
      <c r="AT61">
        <f t="shared" ca="1" si="108"/>
        <v>0</v>
      </c>
      <c r="AU61">
        <f t="shared" ca="1" si="108"/>
        <v>8</v>
      </c>
      <c r="AV61">
        <f t="shared" ca="1" si="108"/>
        <v>2</v>
      </c>
      <c r="AW61">
        <f t="shared" ca="1" si="108"/>
        <v>1</v>
      </c>
      <c r="AX61">
        <f t="shared" ca="1" si="108"/>
        <v>8</v>
      </c>
      <c r="AY61">
        <f t="shared" ca="1" si="108"/>
        <v>8</v>
      </c>
      <c r="AZ61">
        <f t="shared" ca="1" si="108"/>
        <v>3</v>
      </c>
      <c r="BA61">
        <f t="shared" ca="1" si="108"/>
        <v>8</v>
      </c>
      <c r="BB61">
        <f t="shared" ca="1" si="108"/>
        <v>1</v>
      </c>
      <c r="BC61">
        <f t="shared" ca="1" si="108"/>
        <v>1</v>
      </c>
      <c r="BD61">
        <f t="shared" ca="1" si="108"/>
        <v>0</v>
      </c>
      <c r="BE61">
        <f t="shared" ca="1" si="108"/>
        <v>3</v>
      </c>
      <c r="BF61">
        <f t="shared" ca="1" si="108"/>
        <v>9</v>
      </c>
      <c r="BG61">
        <f t="shared" ca="1" si="108"/>
        <v>10</v>
      </c>
      <c r="BH61">
        <f t="shared" ca="1" si="108"/>
        <v>0</v>
      </c>
      <c r="BI61">
        <f t="shared" ca="1" si="108"/>
        <v>1</v>
      </c>
      <c r="BJ61">
        <f t="shared" ca="1" si="108"/>
        <v>0</v>
      </c>
      <c r="BK61">
        <f t="shared" ca="1" si="108"/>
        <v>4</v>
      </c>
      <c r="BL61">
        <f t="shared" ca="1" si="108"/>
        <v>0</v>
      </c>
      <c r="BM61">
        <f t="shared" ca="1" si="108"/>
        <v>12</v>
      </c>
      <c r="BN61">
        <f t="shared" ca="1" si="108"/>
        <v>10</v>
      </c>
      <c r="BO61">
        <f t="shared" ca="1" si="108"/>
        <v>1</v>
      </c>
      <c r="BP61">
        <f t="shared" ca="1" si="108"/>
        <v>13</v>
      </c>
      <c r="BQ61">
        <f t="shared" ref="BQ61:CH61" ca="1" si="109">IFERROR(MIN(RANDBETWEEN(0,BQ53-SUM(BQ56:BQ60)),ROUNDUP(BQ53*2/$C$52,0)),0)</f>
        <v>3</v>
      </c>
      <c r="BR61">
        <f t="shared" ca="1" si="109"/>
        <v>2</v>
      </c>
      <c r="BS61">
        <f t="shared" ca="1" si="109"/>
        <v>1</v>
      </c>
      <c r="BT61">
        <f t="shared" ca="1" si="109"/>
        <v>0</v>
      </c>
      <c r="BU61">
        <f t="shared" ca="1" si="109"/>
        <v>1</v>
      </c>
      <c r="BV61">
        <f t="shared" ca="1" si="109"/>
        <v>5</v>
      </c>
      <c r="BW61">
        <f t="shared" ca="1" si="109"/>
        <v>6</v>
      </c>
      <c r="BX61">
        <f t="shared" ca="1" si="109"/>
        <v>0</v>
      </c>
      <c r="BY61">
        <f t="shared" ca="1" si="109"/>
        <v>2</v>
      </c>
      <c r="BZ61">
        <f t="shared" ca="1" si="109"/>
        <v>1</v>
      </c>
      <c r="CA61">
        <f t="shared" ca="1" si="109"/>
        <v>4</v>
      </c>
      <c r="CB61">
        <f t="shared" ca="1" si="109"/>
        <v>0</v>
      </c>
      <c r="CC61">
        <f t="shared" ca="1" si="109"/>
        <v>8</v>
      </c>
      <c r="CD61">
        <f t="shared" ca="1" si="109"/>
        <v>5</v>
      </c>
      <c r="CE61">
        <f t="shared" ca="1" si="109"/>
        <v>0</v>
      </c>
      <c r="CF61">
        <f t="shared" ca="1" si="109"/>
        <v>0</v>
      </c>
      <c r="CG61">
        <f t="shared" ca="1" si="109"/>
        <v>13</v>
      </c>
      <c r="CH61">
        <f t="shared" ca="1" si="109"/>
        <v>2</v>
      </c>
    </row>
    <row r="62" spans="1:86" x14ac:dyDescent="0.25">
      <c r="A62" s="3">
        <f ca="1">VLOOKUP(SMALL(B55:B62,8),B55:C62,2,0)</f>
        <v>2</v>
      </c>
      <c r="B62" s="4">
        <f t="shared" ca="1" si="97"/>
        <v>98614</v>
      </c>
      <c r="C62" s="5">
        <v>8</v>
      </c>
      <c r="D62">
        <f ca="1">IFERROR(MIN(RANDBETWEEN(0,D53-SUM(D56:D61)),ROUNDUP(D53*2/$C$52,0)),0)</f>
        <v>0</v>
      </c>
      <c r="E62">
        <f t="shared" ref="E62:BP62" ca="1" si="110">IFERROR(MIN(RANDBETWEEN(0,E53-SUM(E56:E61)),ROUNDUP(E53*2/$C$52,0)),0)</f>
        <v>0</v>
      </c>
      <c r="F62">
        <f t="shared" ca="1" si="110"/>
        <v>0</v>
      </c>
      <c r="G62">
        <f t="shared" ca="1" si="110"/>
        <v>0</v>
      </c>
      <c r="H62">
        <f t="shared" ca="1" si="110"/>
        <v>0</v>
      </c>
      <c r="I62">
        <f t="shared" ca="1" si="110"/>
        <v>0</v>
      </c>
      <c r="J62">
        <f t="shared" ca="1" si="110"/>
        <v>0</v>
      </c>
      <c r="K62">
        <f t="shared" ca="1" si="110"/>
        <v>1</v>
      </c>
      <c r="L62">
        <f t="shared" ca="1" si="110"/>
        <v>0</v>
      </c>
      <c r="M62">
        <f t="shared" ca="1" si="110"/>
        <v>0</v>
      </c>
      <c r="N62">
        <f t="shared" ca="1" si="110"/>
        <v>0</v>
      </c>
      <c r="O62">
        <f t="shared" ca="1" si="110"/>
        <v>0</v>
      </c>
      <c r="P62">
        <f t="shared" ca="1" si="110"/>
        <v>0</v>
      </c>
      <c r="Q62">
        <f t="shared" ca="1" si="110"/>
        <v>0</v>
      </c>
      <c r="R62">
        <f t="shared" ca="1" si="110"/>
        <v>0</v>
      </c>
      <c r="S62">
        <f t="shared" ca="1" si="110"/>
        <v>3</v>
      </c>
      <c r="T62">
        <f t="shared" ca="1" si="110"/>
        <v>0</v>
      </c>
      <c r="U62">
        <f t="shared" ca="1" si="110"/>
        <v>0</v>
      </c>
      <c r="V62">
        <f t="shared" ca="1" si="110"/>
        <v>2</v>
      </c>
      <c r="W62">
        <f t="shared" ca="1" si="110"/>
        <v>0</v>
      </c>
      <c r="X62">
        <f t="shared" ca="1" si="110"/>
        <v>0</v>
      </c>
      <c r="Y62">
        <f t="shared" ca="1" si="110"/>
        <v>1</v>
      </c>
      <c r="Z62">
        <f t="shared" ca="1" si="110"/>
        <v>1</v>
      </c>
      <c r="AA62">
        <f t="shared" ca="1" si="110"/>
        <v>1</v>
      </c>
      <c r="AB62">
        <f t="shared" ca="1" si="110"/>
        <v>0</v>
      </c>
      <c r="AC62">
        <f t="shared" ca="1" si="110"/>
        <v>0</v>
      </c>
      <c r="AD62">
        <f t="shared" ca="1" si="110"/>
        <v>2</v>
      </c>
      <c r="AE62">
        <f t="shared" ca="1" si="110"/>
        <v>1</v>
      </c>
      <c r="AF62">
        <f t="shared" ca="1" si="110"/>
        <v>0</v>
      </c>
      <c r="AG62">
        <f t="shared" ca="1" si="110"/>
        <v>2</v>
      </c>
      <c r="AH62">
        <f t="shared" ca="1" si="110"/>
        <v>1</v>
      </c>
      <c r="AI62">
        <f t="shared" ca="1" si="110"/>
        <v>0</v>
      </c>
      <c r="AJ62">
        <f t="shared" ca="1" si="110"/>
        <v>0</v>
      </c>
      <c r="AK62">
        <f t="shared" ca="1" si="110"/>
        <v>0</v>
      </c>
      <c r="AL62">
        <f t="shared" ca="1" si="110"/>
        <v>0</v>
      </c>
      <c r="AM62">
        <f t="shared" ca="1" si="110"/>
        <v>0</v>
      </c>
      <c r="AN62">
        <f t="shared" ca="1" si="110"/>
        <v>1</v>
      </c>
      <c r="AO62">
        <f t="shared" ca="1" si="110"/>
        <v>4</v>
      </c>
      <c r="AP62">
        <f t="shared" ca="1" si="110"/>
        <v>0</v>
      </c>
      <c r="AQ62">
        <f t="shared" ca="1" si="110"/>
        <v>4</v>
      </c>
      <c r="AR62">
        <f t="shared" ca="1" si="110"/>
        <v>0</v>
      </c>
      <c r="AS62">
        <f t="shared" ca="1" si="110"/>
        <v>0</v>
      </c>
      <c r="AT62">
        <f t="shared" ca="1" si="110"/>
        <v>1</v>
      </c>
      <c r="AU62">
        <f t="shared" ca="1" si="110"/>
        <v>1</v>
      </c>
      <c r="AV62">
        <f t="shared" ca="1" si="110"/>
        <v>0</v>
      </c>
      <c r="AW62">
        <f t="shared" ca="1" si="110"/>
        <v>0</v>
      </c>
      <c r="AX62">
        <f t="shared" ca="1" si="110"/>
        <v>0</v>
      </c>
      <c r="AY62">
        <f t="shared" ca="1" si="110"/>
        <v>0</v>
      </c>
      <c r="AZ62">
        <f t="shared" ca="1" si="110"/>
        <v>4</v>
      </c>
      <c r="BA62">
        <f t="shared" ca="1" si="110"/>
        <v>0</v>
      </c>
      <c r="BB62">
        <f t="shared" ca="1" si="110"/>
        <v>0</v>
      </c>
      <c r="BC62">
        <f t="shared" ca="1" si="110"/>
        <v>5</v>
      </c>
      <c r="BD62">
        <f t="shared" ca="1" si="110"/>
        <v>4</v>
      </c>
      <c r="BE62">
        <f t="shared" ca="1" si="110"/>
        <v>2</v>
      </c>
      <c r="BF62">
        <f t="shared" ca="1" si="110"/>
        <v>0</v>
      </c>
      <c r="BG62">
        <f t="shared" ca="1" si="110"/>
        <v>1</v>
      </c>
      <c r="BH62">
        <f t="shared" ca="1" si="110"/>
        <v>0</v>
      </c>
      <c r="BI62">
        <f t="shared" ca="1" si="110"/>
        <v>0</v>
      </c>
      <c r="BJ62">
        <f t="shared" ca="1" si="110"/>
        <v>0</v>
      </c>
      <c r="BK62">
        <f t="shared" ca="1" si="110"/>
        <v>2</v>
      </c>
      <c r="BL62">
        <f t="shared" ca="1" si="110"/>
        <v>2</v>
      </c>
      <c r="BM62">
        <f t="shared" ca="1" si="110"/>
        <v>2</v>
      </c>
      <c r="BN62">
        <f t="shared" ca="1" si="110"/>
        <v>2</v>
      </c>
      <c r="BO62">
        <f t="shared" ca="1" si="110"/>
        <v>0</v>
      </c>
      <c r="BP62">
        <f t="shared" ca="1" si="110"/>
        <v>1</v>
      </c>
      <c r="BQ62">
        <f t="shared" ref="BQ62:CH62" ca="1" si="111">IFERROR(MIN(RANDBETWEEN(0,BQ53-SUM(BQ56:BQ61)),ROUNDUP(BQ53*2/$C$52,0)),0)</f>
        <v>0</v>
      </c>
      <c r="BR62">
        <f t="shared" ca="1" si="111"/>
        <v>2</v>
      </c>
      <c r="BS62">
        <f t="shared" ca="1" si="111"/>
        <v>0</v>
      </c>
      <c r="BT62">
        <f t="shared" ca="1" si="111"/>
        <v>1</v>
      </c>
      <c r="BU62">
        <f t="shared" ca="1" si="111"/>
        <v>1</v>
      </c>
      <c r="BV62">
        <f t="shared" ca="1" si="111"/>
        <v>0</v>
      </c>
      <c r="BW62">
        <f t="shared" ca="1" si="111"/>
        <v>2</v>
      </c>
      <c r="BX62">
        <f t="shared" ca="1" si="111"/>
        <v>1</v>
      </c>
      <c r="BY62">
        <f t="shared" ca="1" si="111"/>
        <v>0</v>
      </c>
      <c r="BZ62">
        <f t="shared" ca="1" si="111"/>
        <v>6</v>
      </c>
      <c r="CA62">
        <f t="shared" ca="1" si="111"/>
        <v>0</v>
      </c>
      <c r="CB62">
        <f t="shared" ca="1" si="111"/>
        <v>1</v>
      </c>
      <c r="CC62">
        <f t="shared" ca="1" si="111"/>
        <v>1</v>
      </c>
      <c r="CD62">
        <f t="shared" ca="1" si="111"/>
        <v>5</v>
      </c>
      <c r="CE62">
        <f t="shared" ca="1" si="111"/>
        <v>0</v>
      </c>
      <c r="CF62">
        <f t="shared" ca="1" si="111"/>
        <v>0</v>
      </c>
      <c r="CG62">
        <f t="shared" ca="1" si="111"/>
        <v>2</v>
      </c>
      <c r="CH62">
        <f t="shared" ca="1" si="111"/>
        <v>0</v>
      </c>
    </row>
    <row r="64" spans="1:86" x14ac:dyDescent="0.25">
      <c r="C64" s="5">
        <v>9</v>
      </c>
      <c r="D64" s="197" t="s">
        <v>84</v>
      </c>
      <c r="E64" s="197"/>
      <c r="F64" s="197"/>
      <c r="G64" s="197"/>
      <c r="H64" s="197"/>
      <c r="I64" s="197"/>
    </row>
    <row r="65" spans="1:86" x14ac:dyDescent="0.25">
      <c r="D65" s="3">
        <v>1</v>
      </c>
      <c r="E65" s="3">
        <v>2</v>
      </c>
      <c r="F65" s="3">
        <v>3</v>
      </c>
      <c r="G65" s="3">
        <v>4</v>
      </c>
      <c r="H65" s="3">
        <v>5</v>
      </c>
      <c r="I65" s="3">
        <v>6</v>
      </c>
      <c r="J65" s="3">
        <v>7</v>
      </c>
      <c r="K65" s="3">
        <v>8</v>
      </c>
      <c r="L65" s="3">
        <v>9</v>
      </c>
      <c r="M65" s="3">
        <v>10</v>
      </c>
      <c r="N65" s="3">
        <v>11</v>
      </c>
      <c r="O65" s="3">
        <v>12</v>
      </c>
      <c r="P65" s="3">
        <v>13</v>
      </c>
      <c r="Q65" s="3">
        <v>14</v>
      </c>
      <c r="R65" s="3">
        <v>15</v>
      </c>
      <c r="S65" s="3">
        <v>16</v>
      </c>
      <c r="T65" s="3">
        <v>17</v>
      </c>
      <c r="U65" s="3">
        <v>18</v>
      </c>
      <c r="V65" s="3">
        <v>19</v>
      </c>
      <c r="W65" s="3">
        <v>20</v>
      </c>
      <c r="X65" s="3">
        <v>21</v>
      </c>
      <c r="Y65" s="3">
        <v>22</v>
      </c>
      <c r="Z65" s="3">
        <v>23</v>
      </c>
      <c r="AA65" s="3">
        <v>24</v>
      </c>
      <c r="AB65" s="3">
        <v>25</v>
      </c>
      <c r="AC65" s="3">
        <v>26</v>
      </c>
      <c r="AD65" s="3">
        <v>27</v>
      </c>
      <c r="AE65" s="3">
        <v>28</v>
      </c>
      <c r="AF65" s="3">
        <v>29</v>
      </c>
      <c r="AG65" s="3">
        <v>30</v>
      </c>
      <c r="AH65" s="3">
        <v>31</v>
      </c>
      <c r="AI65" s="3">
        <v>32</v>
      </c>
      <c r="AJ65" s="3">
        <v>33</v>
      </c>
      <c r="AK65" s="3">
        <v>34</v>
      </c>
      <c r="AL65" s="3">
        <v>35</v>
      </c>
      <c r="AM65" s="3">
        <v>36</v>
      </c>
      <c r="AN65" s="3">
        <v>37</v>
      </c>
      <c r="AO65" s="3">
        <v>38</v>
      </c>
      <c r="AP65" s="3">
        <v>39</v>
      </c>
      <c r="AQ65" s="3">
        <v>40</v>
      </c>
      <c r="AR65" s="3">
        <v>41</v>
      </c>
      <c r="AS65" s="3">
        <v>42</v>
      </c>
      <c r="AT65" s="3">
        <v>43</v>
      </c>
      <c r="AU65" s="3">
        <v>44</v>
      </c>
      <c r="AV65" s="3">
        <v>45</v>
      </c>
      <c r="AW65" s="3">
        <v>46</v>
      </c>
      <c r="AX65" s="3">
        <v>47</v>
      </c>
      <c r="AY65" s="3">
        <v>48</v>
      </c>
      <c r="AZ65" s="3">
        <v>49</v>
      </c>
      <c r="BA65" s="3">
        <v>50</v>
      </c>
      <c r="BB65" s="3">
        <v>51</v>
      </c>
      <c r="BC65" s="3">
        <v>52</v>
      </c>
      <c r="BD65" s="3">
        <v>53</v>
      </c>
      <c r="BE65" s="3">
        <v>54</v>
      </c>
      <c r="BF65" s="3">
        <v>55</v>
      </c>
      <c r="BG65" s="3">
        <v>56</v>
      </c>
      <c r="BH65" s="3">
        <v>57</v>
      </c>
      <c r="BI65" s="3">
        <v>58</v>
      </c>
      <c r="BJ65" s="3">
        <v>59</v>
      </c>
      <c r="BK65" s="3">
        <v>60</v>
      </c>
      <c r="BL65" s="3">
        <v>61</v>
      </c>
      <c r="BM65" s="3">
        <v>62</v>
      </c>
      <c r="BN65" s="3">
        <v>63</v>
      </c>
      <c r="BO65" s="3">
        <v>64</v>
      </c>
      <c r="BP65" s="3">
        <v>65</v>
      </c>
      <c r="BQ65" s="3">
        <v>66</v>
      </c>
      <c r="BR65" s="3">
        <v>67</v>
      </c>
      <c r="BS65" s="3">
        <v>68</v>
      </c>
      <c r="BT65" s="3">
        <v>69</v>
      </c>
      <c r="BU65" s="3">
        <v>70</v>
      </c>
      <c r="BV65" s="3">
        <v>71</v>
      </c>
      <c r="BW65" s="3">
        <v>72</v>
      </c>
      <c r="BX65" s="3">
        <v>73</v>
      </c>
      <c r="BY65" s="3">
        <v>74</v>
      </c>
      <c r="BZ65" s="3">
        <v>75</v>
      </c>
      <c r="CA65" s="3">
        <v>76</v>
      </c>
      <c r="CB65" s="3">
        <v>77</v>
      </c>
      <c r="CC65" s="3">
        <v>78</v>
      </c>
      <c r="CD65" s="3">
        <v>79</v>
      </c>
      <c r="CE65" s="3">
        <v>80</v>
      </c>
      <c r="CF65" s="3">
        <v>81</v>
      </c>
      <c r="CG65" s="3">
        <v>82</v>
      </c>
      <c r="CH65" s="3">
        <v>83</v>
      </c>
    </row>
    <row r="66" spans="1:86" x14ac:dyDescent="0.25">
      <c r="C66" s="4"/>
      <c r="D66" s="4">
        <v>1</v>
      </c>
      <c r="E66" s="4">
        <v>2</v>
      </c>
      <c r="F66" s="4">
        <f t="shared" ref="F66:BQ66" si="112">ROUNDDOWN(F65*1/2,0)</f>
        <v>1</v>
      </c>
      <c r="G66" s="4">
        <f t="shared" si="112"/>
        <v>2</v>
      </c>
      <c r="H66" s="4">
        <f t="shared" si="112"/>
        <v>2</v>
      </c>
      <c r="I66" s="4">
        <f t="shared" si="112"/>
        <v>3</v>
      </c>
      <c r="J66" s="4">
        <f t="shared" si="112"/>
        <v>3</v>
      </c>
      <c r="K66" s="4">
        <f t="shared" si="112"/>
        <v>4</v>
      </c>
      <c r="L66" s="4">
        <f t="shared" si="112"/>
        <v>4</v>
      </c>
      <c r="M66" s="4">
        <f t="shared" si="112"/>
        <v>5</v>
      </c>
      <c r="N66" s="4">
        <f t="shared" si="112"/>
        <v>5</v>
      </c>
      <c r="O66" s="4">
        <f t="shared" si="112"/>
        <v>6</v>
      </c>
      <c r="P66" s="4">
        <f t="shared" si="112"/>
        <v>6</v>
      </c>
      <c r="Q66" s="4">
        <f t="shared" si="112"/>
        <v>7</v>
      </c>
      <c r="R66" s="4">
        <f t="shared" si="112"/>
        <v>7</v>
      </c>
      <c r="S66" s="4">
        <f t="shared" si="112"/>
        <v>8</v>
      </c>
      <c r="T66" s="4">
        <f t="shared" si="112"/>
        <v>8</v>
      </c>
      <c r="U66" s="4">
        <f t="shared" si="112"/>
        <v>9</v>
      </c>
      <c r="V66" s="4">
        <f t="shared" si="112"/>
        <v>9</v>
      </c>
      <c r="W66" s="4">
        <f t="shared" si="112"/>
        <v>10</v>
      </c>
      <c r="X66" s="4">
        <f t="shared" si="112"/>
        <v>10</v>
      </c>
      <c r="Y66" s="4">
        <f t="shared" si="112"/>
        <v>11</v>
      </c>
      <c r="Z66" s="4">
        <f t="shared" si="112"/>
        <v>11</v>
      </c>
      <c r="AA66" s="4">
        <f t="shared" si="112"/>
        <v>12</v>
      </c>
      <c r="AB66" s="4">
        <f t="shared" si="112"/>
        <v>12</v>
      </c>
      <c r="AC66" s="4">
        <f t="shared" si="112"/>
        <v>13</v>
      </c>
      <c r="AD66" s="4">
        <f t="shared" si="112"/>
        <v>13</v>
      </c>
      <c r="AE66" s="4">
        <f t="shared" si="112"/>
        <v>14</v>
      </c>
      <c r="AF66" s="4">
        <f t="shared" si="112"/>
        <v>14</v>
      </c>
      <c r="AG66" s="4">
        <f t="shared" si="112"/>
        <v>15</v>
      </c>
      <c r="AH66" s="4">
        <f t="shared" si="112"/>
        <v>15</v>
      </c>
      <c r="AI66" s="4">
        <f t="shared" si="112"/>
        <v>16</v>
      </c>
      <c r="AJ66" s="4">
        <f t="shared" si="112"/>
        <v>16</v>
      </c>
      <c r="AK66" s="4">
        <f t="shared" si="112"/>
        <v>17</v>
      </c>
      <c r="AL66" s="4">
        <f t="shared" si="112"/>
        <v>17</v>
      </c>
      <c r="AM66" s="4">
        <f t="shared" si="112"/>
        <v>18</v>
      </c>
      <c r="AN66" s="4">
        <f t="shared" si="112"/>
        <v>18</v>
      </c>
      <c r="AO66" s="4">
        <f t="shared" si="112"/>
        <v>19</v>
      </c>
      <c r="AP66" s="4">
        <f t="shared" si="112"/>
        <v>19</v>
      </c>
      <c r="AQ66" s="4">
        <f t="shared" si="112"/>
        <v>20</v>
      </c>
      <c r="AR66" s="4">
        <f t="shared" si="112"/>
        <v>20</v>
      </c>
      <c r="AS66" s="4">
        <f t="shared" si="112"/>
        <v>21</v>
      </c>
      <c r="AT66" s="4">
        <f t="shared" si="112"/>
        <v>21</v>
      </c>
      <c r="AU66" s="4">
        <f t="shared" si="112"/>
        <v>22</v>
      </c>
      <c r="AV66" s="4">
        <f t="shared" si="112"/>
        <v>22</v>
      </c>
      <c r="AW66" s="4">
        <f t="shared" si="112"/>
        <v>23</v>
      </c>
      <c r="AX66" s="4">
        <f t="shared" si="112"/>
        <v>23</v>
      </c>
      <c r="AY66" s="4">
        <f t="shared" si="112"/>
        <v>24</v>
      </c>
      <c r="AZ66" s="4">
        <f t="shared" si="112"/>
        <v>24</v>
      </c>
      <c r="BA66" s="4">
        <f t="shared" si="112"/>
        <v>25</v>
      </c>
      <c r="BB66" s="4">
        <f t="shared" si="112"/>
        <v>25</v>
      </c>
      <c r="BC66" s="4">
        <f t="shared" si="112"/>
        <v>26</v>
      </c>
      <c r="BD66" s="4">
        <f t="shared" si="112"/>
        <v>26</v>
      </c>
      <c r="BE66" s="4">
        <f t="shared" si="112"/>
        <v>27</v>
      </c>
      <c r="BF66" s="4">
        <f t="shared" si="112"/>
        <v>27</v>
      </c>
      <c r="BG66" s="4">
        <f t="shared" si="112"/>
        <v>28</v>
      </c>
      <c r="BH66" s="4">
        <f t="shared" si="112"/>
        <v>28</v>
      </c>
      <c r="BI66" s="4">
        <f t="shared" si="112"/>
        <v>29</v>
      </c>
      <c r="BJ66" s="4">
        <f t="shared" si="112"/>
        <v>29</v>
      </c>
      <c r="BK66" s="4">
        <f t="shared" si="112"/>
        <v>30</v>
      </c>
      <c r="BL66" s="4">
        <f t="shared" si="112"/>
        <v>30</v>
      </c>
      <c r="BM66" s="4">
        <f t="shared" si="112"/>
        <v>31</v>
      </c>
      <c r="BN66" s="4">
        <f t="shared" si="112"/>
        <v>31</v>
      </c>
      <c r="BO66" s="4">
        <f t="shared" si="112"/>
        <v>32</v>
      </c>
      <c r="BP66" s="4">
        <f t="shared" si="112"/>
        <v>32</v>
      </c>
      <c r="BQ66" s="4">
        <f t="shared" si="112"/>
        <v>33</v>
      </c>
      <c r="BR66" s="4">
        <f t="shared" ref="BR66:CH66" si="113">ROUNDDOWN(BR65*1/2,0)</f>
        <v>33</v>
      </c>
      <c r="BS66" s="4">
        <f t="shared" si="113"/>
        <v>34</v>
      </c>
      <c r="BT66" s="4">
        <f t="shared" si="113"/>
        <v>34</v>
      </c>
      <c r="BU66" s="4">
        <f t="shared" si="113"/>
        <v>35</v>
      </c>
      <c r="BV66" s="4">
        <f t="shared" si="113"/>
        <v>35</v>
      </c>
      <c r="BW66" s="4">
        <f t="shared" si="113"/>
        <v>36</v>
      </c>
      <c r="BX66" s="4">
        <f t="shared" si="113"/>
        <v>36</v>
      </c>
      <c r="BY66" s="4">
        <f t="shared" si="113"/>
        <v>37</v>
      </c>
      <c r="BZ66" s="4">
        <f t="shared" si="113"/>
        <v>37</v>
      </c>
      <c r="CA66" s="4">
        <f t="shared" si="113"/>
        <v>38</v>
      </c>
      <c r="CB66" s="4">
        <f t="shared" si="113"/>
        <v>38</v>
      </c>
      <c r="CC66" s="4">
        <f t="shared" si="113"/>
        <v>39</v>
      </c>
      <c r="CD66" s="4">
        <f t="shared" si="113"/>
        <v>39</v>
      </c>
      <c r="CE66" s="4">
        <f t="shared" si="113"/>
        <v>40</v>
      </c>
      <c r="CF66" s="4">
        <f t="shared" si="113"/>
        <v>40</v>
      </c>
      <c r="CG66" s="4">
        <f t="shared" si="113"/>
        <v>41</v>
      </c>
      <c r="CH66" s="4">
        <f t="shared" si="113"/>
        <v>41</v>
      </c>
    </row>
    <row r="67" spans="1:86" x14ac:dyDescent="0.25">
      <c r="A67" s="3">
        <f ca="1">VLOOKUP(SMALL(B67:B75,1),B67:C75,2,0)</f>
        <v>5</v>
      </c>
      <c r="B67" s="4">
        <f ca="1">RANDBETWEEN(0,100000)</f>
        <v>77491</v>
      </c>
      <c r="C67" s="5">
        <v>1</v>
      </c>
      <c r="D67">
        <f ca="1">D65-SUM(D68:D75)</f>
        <v>0</v>
      </c>
      <c r="E67">
        <f t="shared" ref="E67:BP67" ca="1" si="114">E65-SUM(E68:E75)</f>
        <v>0</v>
      </c>
      <c r="F67">
        <f t="shared" ca="1" si="114"/>
        <v>0</v>
      </c>
      <c r="G67">
        <f t="shared" ca="1" si="114"/>
        <v>1</v>
      </c>
      <c r="H67">
        <f t="shared" ca="1" si="114"/>
        <v>0</v>
      </c>
      <c r="I67">
        <f t="shared" ca="1" si="114"/>
        <v>0</v>
      </c>
      <c r="J67">
        <f t="shared" ca="1" si="114"/>
        <v>0</v>
      </c>
      <c r="K67">
        <f t="shared" ca="1" si="114"/>
        <v>0</v>
      </c>
      <c r="L67">
        <f t="shared" ca="1" si="114"/>
        <v>0</v>
      </c>
      <c r="M67">
        <f t="shared" ca="1" si="114"/>
        <v>0</v>
      </c>
      <c r="N67">
        <f t="shared" ca="1" si="114"/>
        <v>0</v>
      </c>
      <c r="O67">
        <f t="shared" ca="1" si="114"/>
        <v>0</v>
      </c>
      <c r="P67">
        <f t="shared" ca="1" si="114"/>
        <v>0</v>
      </c>
      <c r="Q67">
        <f t="shared" ca="1" si="114"/>
        <v>0</v>
      </c>
      <c r="R67">
        <f t="shared" ca="1" si="114"/>
        <v>0</v>
      </c>
      <c r="S67">
        <f t="shared" ca="1" si="114"/>
        <v>0</v>
      </c>
      <c r="T67">
        <f t="shared" ca="1" si="114"/>
        <v>0</v>
      </c>
      <c r="U67">
        <f t="shared" ca="1" si="114"/>
        <v>0</v>
      </c>
      <c r="V67">
        <f t="shared" ca="1" si="114"/>
        <v>0</v>
      </c>
      <c r="W67">
        <f t="shared" ca="1" si="114"/>
        <v>0</v>
      </c>
      <c r="X67">
        <f t="shared" ca="1" si="114"/>
        <v>0</v>
      </c>
      <c r="Y67">
        <f t="shared" ca="1" si="114"/>
        <v>0</v>
      </c>
      <c r="Z67">
        <f t="shared" ca="1" si="114"/>
        <v>0</v>
      </c>
      <c r="AA67">
        <f t="shared" ca="1" si="114"/>
        <v>0</v>
      </c>
      <c r="AB67">
        <f t="shared" ca="1" si="114"/>
        <v>0</v>
      </c>
      <c r="AC67">
        <f t="shared" ca="1" si="114"/>
        <v>1</v>
      </c>
      <c r="AD67">
        <f t="shared" ca="1" si="114"/>
        <v>0</v>
      </c>
      <c r="AE67">
        <f t="shared" ca="1" si="114"/>
        <v>0</v>
      </c>
      <c r="AF67">
        <f t="shared" ca="1" si="114"/>
        <v>2</v>
      </c>
      <c r="AG67">
        <f t="shared" ca="1" si="114"/>
        <v>0</v>
      </c>
      <c r="AH67">
        <f t="shared" ca="1" si="114"/>
        <v>0</v>
      </c>
      <c r="AI67">
        <f t="shared" ca="1" si="114"/>
        <v>0</v>
      </c>
      <c r="AJ67">
        <f t="shared" ca="1" si="114"/>
        <v>0</v>
      </c>
      <c r="AK67">
        <f t="shared" ca="1" si="114"/>
        <v>0</v>
      </c>
      <c r="AL67">
        <f t="shared" ca="1" si="114"/>
        <v>0</v>
      </c>
      <c r="AM67">
        <f t="shared" ca="1" si="114"/>
        <v>0</v>
      </c>
      <c r="AN67">
        <f t="shared" ca="1" si="114"/>
        <v>0</v>
      </c>
      <c r="AO67">
        <f t="shared" ca="1" si="114"/>
        <v>0</v>
      </c>
      <c r="AP67">
        <f t="shared" ca="1" si="114"/>
        <v>1</v>
      </c>
      <c r="AQ67">
        <f t="shared" ca="1" si="114"/>
        <v>0</v>
      </c>
      <c r="AR67">
        <f t="shared" ca="1" si="114"/>
        <v>2</v>
      </c>
      <c r="AS67">
        <f t="shared" ca="1" si="114"/>
        <v>1</v>
      </c>
      <c r="AT67">
        <f t="shared" ca="1" si="114"/>
        <v>2</v>
      </c>
      <c r="AU67">
        <f t="shared" ca="1" si="114"/>
        <v>0</v>
      </c>
      <c r="AV67">
        <f t="shared" ca="1" si="114"/>
        <v>0</v>
      </c>
      <c r="AW67">
        <f t="shared" ca="1" si="114"/>
        <v>0</v>
      </c>
      <c r="AX67">
        <f t="shared" ca="1" si="114"/>
        <v>0</v>
      </c>
      <c r="AY67">
        <f t="shared" ca="1" si="114"/>
        <v>2</v>
      </c>
      <c r="AZ67">
        <f t="shared" ca="1" si="114"/>
        <v>1</v>
      </c>
      <c r="BA67">
        <f t="shared" ca="1" si="114"/>
        <v>0</v>
      </c>
      <c r="BB67">
        <f t="shared" ca="1" si="114"/>
        <v>1</v>
      </c>
      <c r="BC67">
        <f t="shared" ca="1" si="114"/>
        <v>0</v>
      </c>
      <c r="BD67">
        <f t="shared" ca="1" si="114"/>
        <v>0</v>
      </c>
      <c r="BE67">
        <f t="shared" ca="1" si="114"/>
        <v>0</v>
      </c>
      <c r="BF67">
        <f t="shared" ca="1" si="114"/>
        <v>0</v>
      </c>
      <c r="BG67">
        <f t="shared" ca="1" si="114"/>
        <v>3</v>
      </c>
      <c r="BH67">
        <f t="shared" ca="1" si="114"/>
        <v>0</v>
      </c>
      <c r="BI67">
        <f t="shared" ca="1" si="114"/>
        <v>0</v>
      </c>
      <c r="BJ67">
        <f t="shared" ca="1" si="114"/>
        <v>0</v>
      </c>
      <c r="BK67">
        <f t="shared" ca="1" si="114"/>
        <v>0</v>
      </c>
      <c r="BL67">
        <f t="shared" ca="1" si="114"/>
        <v>2</v>
      </c>
      <c r="BM67">
        <f t="shared" ca="1" si="114"/>
        <v>0</v>
      </c>
      <c r="BN67">
        <f t="shared" ca="1" si="114"/>
        <v>0</v>
      </c>
      <c r="BO67">
        <f t="shared" ca="1" si="114"/>
        <v>0</v>
      </c>
      <c r="BP67">
        <f t="shared" ca="1" si="114"/>
        <v>6</v>
      </c>
      <c r="BQ67">
        <f t="shared" ref="BQ67:CH67" ca="1" si="115">BQ65-SUM(BQ68:BQ75)</f>
        <v>0</v>
      </c>
      <c r="BR67">
        <f t="shared" ca="1" si="115"/>
        <v>0</v>
      </c>
      <c r="BS67">
        <f t="shared" ca="1" si="115"/>
        <v>0</v>
      </c>
      <c r="BT67">
        <f t="shared" ca="1" si="115"/>
        <v>0</v>
      </c>
      <c r="BU67">
        <f t="shared" ca="1" si="115"/>
        <v>0</v>
      </c>
      <c r="BV67">
        <f t="shared" ca="1" si="115"/>
        <v>0</v>
      </c>
      <c r="BW67">
        <f t="shared" ca="1" si="115"/>
        <v>0</v>
      </c>
      <c r="BX67">
        <f t="shared" ca="1" si="115"/>
        <v>0</v>
      </c>
      <c r="BY67">
        <f t="shared" ca="1" si="115"/>
        <v>1</v>
      </c>
      <c r="BZ67">
        <f t="shared" ca="1" si="115"/>
        <v>0</v>
      </c>
      <c r="CA67">
        <f t="shared" ca="1" si="115"/>
        <v>0</v>
      </c>
      <c r="CB67">
        <f t="shared" ca="1" si="115"/>
        <v>5</v>
      </c>
      <c r="CC67">
        <f t="shared" ca="1" si="115"/>
        <v>4</v>
      </c>
      <c r="CD67">
        <f t="shared" ca="1" si="115"/>
        <v>1</v>
      </c>
      <c r="CE67">
        <f t="shared" ca="1" si="115"/>
        <v>2</v>
      </c>
      <c r="CF67">
        <f t="shared" ca="1" si="115"/>
        <v>1</v>
      </c>
      <c r="CG67">
        <f t="shared" ca="1" si="115"/>
        <v>2</v>
      </c>
      <c r="CH67">
        <f t="shared" ca="1" si="115"/>
        <v>0</v>
      </c>
    </row>
    <row r="68" spans="1:86" x14ac:dyDescent="0.25">
      <c r="A68" s="3">
        <f ca="1">VLOOKUP(SMALL(B67:B75,2),B67:C75,2,0)</f>
        <v>8</v>
      </c>
      <c r="B68" s="4">
        <f t="shared" ref="B68:B75" ca="1" si="116">RANDBETWEEN(0,100000)</f>
        <v>89934</v>
      </c>
      <c r="C68" s="5">
        <v>2</v>
      </c>
      <c r="D68">
        <f ca="1">MIN(RANDBETWEEN(0,D65),ROUNDUP(D65*2/$C$64,0))</f>
        <v>0</v>
      </c>
      <c r="E68">
        <f t="shared" ref="E68:BP68" ca="1" si="117">MIN(RANDBETWEEN(0,E65),ROUNDUP(E65*2/$C$64,0))</f>
        <v>1</v>
      </c>
      <c r="F68">
        <f t="shared" ca="1" si="117"/>
        <v>1</v>
      </c>
      <c r="G68">
        <f t="shared" ca="1" si="117"/>
        <v>1</v>
      </c>
      <c r="H68">
        <f t="shared" ca="1" si="117"/>
        <v>2</v>
      </c>
      <c r="I68">
        <f t="shared" ca="1" si="117"/>
        <v>0</v>
      </c>
      <c r="J68">
        <f t="shared" ca="1" si="117"/>
        <v>2</v>
      </c>
      <c r="K68">
        <f t="shared" ca="1" si="117"/>
        <v>1</v>
      </c>
      <c r="L68">
        <f t="shared" ca="1" si="117"/>
        <v>2</v>
      </c>
      <c r="M68">
        <f t="shared" ca="1" si="117"/>
        <v>3</v>
      </c>
      <c r="N68">
        <f t="shared" ca="1" si="117"/>
        <v>3</v>
      </c>
      <c r="O68">
        <f t="shared" ca="1" si="117"/>
        <v>1</v>
      </c>
      <c r="P68">
        <f t="shared" ca="1" si="117"/>
        <v>0</v>
      </c>
      <c r="Q68">
        <f t="shared" ca="1" si="117"/>
        <v>4</v>
      </c>
      <c r="R68">
        <f t="shared" ca="1" si="117"/>
        <v>4</v>
      </c>
      <c r="S68">
        <f t="shared" ca="1" si="117"/>
        <v>4</v>
      </c>
      <c r="T68">
        <f t="shared" ca="1" si="117"/>
        <v>4</v>
      </c>
      <c r="U68">
        <f t="shared" ca="1" si="117"/>
        <v>4</v>
      </c>
      <c r="V68">
        <f t="shared" ca="1" si="117"/>
        <v>5</v>
      </c>
      <c r="W68">
        <f t="shared" ca="1" si="117"/>
        <v>0</v>
      </c>
      <c r="X68">
        <f t="shared" ca="1" si="117"/>
        <v>5</v>
      </c>
      <c r="Y68">
        <f t="shared" ca="1" si="117"/>
        <v>5</v>
      </c>
      <c r="Z68">
        <f t="shared" ca="1" si="117"/>
        <v>6</v>
      </c>
      <c r="AA68">
        <f t="shared" ca="1" si="117"/>
        <v>3</v>
      </c>
      <c r="AB68">
        <f t="shared" ca="1" si="117"/>
        <v>6</v>
      </c>
      <c r="AC68">
        <f t="shared" ca="1" si="117"/>
        <v>6</v>
      </c>
      <c r="AD68">
        <f t="shared" ca="1" si="117"/>
        <v>6</v>
      </c>
      <c r="AE68">
        <f t="shared" ca="1" si="117"/>
        <v>7</v>
      </c>
      <c r="AF68">
        <f t="shared" ca="1" si="117"/>
        <v>7</v>
      </c>
      <c r="AG68">
        <f t="shared" ca="1" si="117"/>
        <v>0</v>
      </c>
      <c r="AH68">
        <f t="shared" ca="1" si="117"/>
        <v>7</v>
      </c>
      <c r="AI68">
        <f t="shared" ca="1" si="117"/>
        <v>8</v>
      </c>
      <c r="AJ68">
        <f t="shared" ca="1" si="117"/>
        <v>4</v>
      </c>
      <c r="AK68">
        <f t="shared" ca="1" si="117"/>
        <v>8</v>
      </c>
      <c r="AL68">
        <f t="shared" ca="1" si="117"/>
        <v>8</v>
      </c>
      <c r="AM68">
        <f t="shared" ca="1" si="117"/>
        <v>8</v>
      </c>
      <c r="AN68">
        <f t="shared" ca="1" si="117"/>
        <v>9</v>
      </c>
      <c r="AO68">
        <f t="shared" ca="1" si="117"/>
        <v>9</v>
      </c>
      <c r="AP68">
        <f t="shared" ca="1" si="117"/>
        <v>9</v>
      </c>
      <c r="AQ68">
        <f t="shared" ca="1" si="117"/>
        <v>9</v>
      </c>
      <c r="AR68">
        <f t="shared" ca="1" si="117"/>
        <v>10</v>
      </c>
      <c r="AS68">
        <f t="shared" ca="1" si="117"/>
        <v>10</v>
      </c>
      <c r="AT68">
        <f t="shared" ca="1" si="117"/>
        <v>10</v>
      </c>
      <c r="AU68">
        <f t="shared" ca="1" si="117"/>
        <v>10</v>
      </c>
      <c r="AV68">
        <f t="shared" ca="1" si="117"/>
        <v>10</v>
      </c>
      <c r="AW68">
        <f t="shared" ca="1" si="117"/>
        <v>11</v>
      </c>
      <c r="AX68">
        <f t="shared" ca="1" si="117"/>
        <v>11</v>
      </c>
      <c r="AY68">
        <f t="shared" ca="1" si="117"/>
        <v>11</v>
      </c>
      <c r="AZ68">
        <f t="shared" ca="1" si="117"/>
        <v>11</v>
      </c>
      <c r="BA68">
        <f t="shared" ca="1" si="117"/>
        <v>12</v>
      </c>
      <c r="BB68">
        <f t="shared" ca="1" si="117"/>
        <v>12</v>
      </c>
      <c r="BC68">
        <f t="shared" ca="1" si="117"/>
        <v>12</v>
      </c>
      <c r="BD68">
        <f t="shared" ca="1" si="117"/>
        <v>12</v>
      </c>
      <c r="BE68">
        <f t="shared" ca="1" si="117"/>
        <v>12</v>
      </c>
      <c r="BF68">
        <f t="shared" ca="1" si="117"/>
        <v>13</v>
      </c>
      <c r="BG68">
        <f t="shared" ca="1" si="117"/>
        <v>13</v>
      </c>
      <c r="BH68">
        <f t="shared" ca="1" si="117"/>
        <v>13</v>
      </c>
      <c r="BI68">
        <f t="shared" ca="1" si="117"/>
        <v>13</v>
      </c>
      <c r="BJ68">
        <f t="shared" ca="1" si="117"/>
        <v>14</v>
      </c>
      <c r="BK68">
        <f t="shared" ca="1" si="117"/>
        <v>14</v>
      </c>
      <c r="BL68">
        <f t="shared" ca="1" si="117"/>
        <v>14</v>
      </c>
      <c r="BM68">
        <f t="shared" ca="1" si="117"/>
        <v>2</v>
      </c>
      <c r="BN68">
        <f t="shared" ca="1" si="117"/>
        <v>14</v>
      </c>
      <c r="BO68">
        <f t="shared" ca="1" si="117"/>
        <v>15</v>
      </c>
      <c r="BP68">
        <f t="shared" ca="1" si="117"/>
        <v>15</v>
      </c>
      <c r="BQ68">
        <f t="shared" ref="BQ68:CH68" ca="1" si="118">MIN(RANDBETWEEN(0,BQ65),ROUNDUP(BQ65*2/$C$64,0))</f>
        <v>15</v>
      </c>
      <c r="BR68">
        <f t="shared" ca="1" si="118"/>
        <v>15</v>
      </c>
      <c r="BS68">
        <f t="shared" ca="1" si="118"/>
        <v>7</v>
      </c>
      <c r="BT68">
        <f t="shared" ca="1" si="118"/>
        <v>13</v>
      </c>
      <c r="BU68">
        <f t="shared" ca="1" si="118"/>
        <v>16</v>
      </c>
      <c r="BV68">
        <f t="shared" ca="1" si="118"/>
        <v>8</v>
      </c>
      <c r="BW68">
        <f t="shared" ca="1" si="118"/>
        <v>16</v>
      </c>
      <c r="BX68">
        <f t="shared" ca="1" si="118"/>
        <v>17</v>
      </c>
      <c r="BY68">
        <f t="shared" ca="1" si="118"/>
        <v>17</v>
      </c>
      <c r="BZ68">
        <f t="shared" ca="1" si="118"/>
        <v>17</v>
      </c>
      <c r="CA68">
        <f t="shared" ca="1" si="118"/>
        <v>17</v>
      </c>
      <c r="CB68">
        <f t="shared" ca="1" si="118"/>
        <v>12</v>
      </c>
      <c r="CC68">
        <f t="shared" ca="1" si="118"/>
        <v>6</v>
      </c>
      <c r="CD68">
        <f t="shared" ca="1" si="118"/>
        <v>18</v>
      </c>
      <c r="CE68">
        <f t="shared" ca="1" si="118"/>
        <v>18</v>
      </c>
      <c r="CF68">
        <f t="shared" ca="1" si="118"/>
        <v>18</v>
      </c>
      <c r="CG68">
        <f t="shared" ca="1" si="118"/>
        <v>19</v>
      </c>
      <c r="CH68">
        <f t="shared" ca="1" si="118"/>
        <v>19</v>
      </c>
    </row>
    <row r="69" spans="1:86" x14ac:dyDescent="0.25">
      <c r="A69" s="3">
        <f ca="1">VLOOKUP(SMALL(B67:B75,3),B67:C75,2,0)</f>
        <v>7</v>
      </c>
      <c r="B69" s="4">
        <f t="shared" ca="1" si="116"/>
        <v>70693</v>
      </c>
      <c r="C69" s="5">
        <v>3</v>
      </c>
      <c r="D69">
        <f ca="1">IFERROR(MIN(RANDBETWEEN(0,D65-D68),ROUNDUP(D65*2/$C$64,0)),0)</f>
        <v>1</v>
      </c>
      <c r="E69">
        <f t="shared" ref="E69:BP69" ca="1" si="119">IFERROR(MIN(RANDBETWEEN(0,E65-E68),ROUNDUP(E65*2/$C$64,0)),0)</f>
        <v>0</v>
      </c>
      <c r="F69">
        <f t="shared" ca="1" si="119"/>
        <v>0</v>
      </c>
      <c r="G69">
        <f t="shared" ca="1" si="119"/>
        <v>1</v>
      </c>
      <c r="H69">
        <f t="shared" ca="1" si="119"/>
        <v>2</v>
      </c>
      <c r="I69">
        <f t="shared" ca="1" si="119"/>
        <v>2</v>
      </c>
      <c r="J69">
        <f t="shared" ca="1" si="119"/>
        <v>2</v>
      </c>
      <c r="K69">
        <f t="shared" ca="1" si="119"/>
        <v>2</v>
      </c>
      <c r="L69">
        <f t="shared" ca="1" si="119"/>
        <v>1</v>
      </c>
      <c r="M69">
        <f t="shared" ca="1" si="119"/>
        <v>3</v>
      </c>
      <c r="N69">
        <f t="shared" ca="1" si="119"/>
        <v>3</v>
      </c>
      <c r="O69">
        <f t="shared" ca="1" si="119"/>
        <v>3</v>
      </c>
      <c r="P69">
        <f t="shared" ca="1" si="119"/>
        <v>3</v>
      </c>
      <c r="Q69">
        <f t="shared" ca="1" si="119"/>
        <v>4</v>
      </c>
      <c r="R69">
        <f t="shared" ca="1" si="119"/>
        <v>4</v>
      </c>
      <c r="S69">
        <f t="shared" ca="1" si="119"/>
        <v>4</v>
      </c>
      <c r="T69">
        <f t="shared" ca="1" si="119"/>
        <v>4</v>
      </c>
      <c r="U69">
        <f t="shared" ca="1" si="119"/>
        <v>4</v>
      </c>
      <c r="V69">
        <f t="shared" ca="1" si="119"/>
        <v>5</v>
      </c>
      <c r="W69">
        <f t="shared" ca="1" si="119"/>
        <v>5</v>
      </c>
      <c r="X69">
        <f t="shared" ca="1" si="119"/>
        <v>0</v>
      </c>
      <c r="Y69">
        <f t="shared" ca="1" si="119"/>
        <v>5</v>
      </c>
      <c r="Z69">
        <f t="shared" ca="1" si="119"/>
        <v>6</v>
      </c>
      <c r="AA69">
        <f t="shared" ca="1" si="119"/>
        <v>6</v>
      </c>
      <c r="AB69">
        <f t="shared" ca="1" si="119"/>
        <v>6</v>
      </c>
      <c r="AC69">
        <f t="shared" ca="1" si="119"/>
        <v>6</v>
      </c>
      <c r="AD69">
        <f t="shared" ca="1" si="119"/>
        <v>5</v>
      </c>
      <c r="AE69">
        <f t="shared" ca="1" si="119"/>
        <v>5</v>
      </c>
      <c r="AF69">
        <f t="shared" ca="1" si="119"/>
        <v>7</v>
      </c>
      <c r="AG69">
        <f t="shared" ca="1" si="119"/>
        <v>7</v>
      </c>
      <c r="AH69">
        <f t="shared" ca="1" si="119"/>
        <v>7</v>
      </c>
      <c r="AI69">
        <f t="shared" ca="1" si="119"/>
        <v>8</v>
      </c>
      <c r="AJ69">
        <f t="shared" ca="1" si="119"/>
        <v>3</v>
      </c>
      <c r="AK69">
        <f t="shared" ca="1" si="119"/>
        <v>8</v>
      </c>
      <c r="AL69">
        <f t="shared" ca="1" si="119"/>
        <v>8</v>
      </c>
      <c r="AM69">
        <f t="shared" ca="1" si="119"/>
        <v>8</v>
      </c>
      <c r="AN69">
        <f t="shared" ca="1" si="119"/>
        <v>9</v>
      </c>
      <c r="AO69">
        <f t="shared" ca="1" si="119"/>
        <v>9</v>
      </c>
      <c r="AP69">
        <f t="shared" ca="1" si="119"/>
        <v>7</v>
      </c>
      <c r="AQ69">
        <f t="shared" ca="1" si="119"/>
        <v>9</v>
      </c>
      <c r="AR69">
        <f t="shared" ca="1" si="119"/>
        <v>10</v>
      </c>
      <c r="AS69">
        <f t="shared" ca="1" si="119"/>
        <v>5</v>
      </c>
      <c r="AT69">
        <f t="shared" ca="1" si="119"/>
        <v>7</v>
      </c>
      <c r="AU69">
        <f t="shared" ca="1" si="119"/>
        <v>5</v>
      </c>
      <c r="AV69">
        <f t="shared" ca="1" si="119"/>
        <v>10</v>
      </c>
      <c r="AW69">
        <f t="shared" ca="1" si="119"/>
        <v>10</v>
      </c>
      <c r="AX69">
        <f t="shared" ca="1" si="119"/>
        <v>11</v>
      </c>
      <c r="AY69">
        <f t="shared" ca="1" si="119"/>
        <v>11</v>
      </c>
      <c r="AZ69">
        <f t="shared" ca="1" si="119"/>
        <v>11</v>
      </c>
      <c r="BA69">
        <f t="shared" ca="1" si="119"/>
        <v>12</v>
      </c>
      <c r="BB69">
        <f t="shared" ca="1" si="119"/>
        <v>12</v>
      </c>
      <c r="BC69">
        <f t="shared" ca="1" si="119"/>
        <v>7</v>
      </c>
      <c r="BD69">
        <f t="shared" ca="1" si="119"/>
        <v>12</v>
      </c>
      <c r="BE69">
        <f t="shared" ca="1" si="119"/>
        <v>5</v>
      </c>
      <c r="BF69">
        <f t="shared" ca="1" si="119"/>
        <v>13</v>
      </c>
      <c r="BG69">
        <f t="shared" ca="1" si="119"/>
        <v>13</v>
      </c>
      <c r="BH69">
        <f t="shared" ca="1" si="119"/>
        <v>13</v>
      </c>
      <c r="BI69">
        <f t="shared" ca="1" si="119"/>
        <v>13</v>
      </c>
      <c r="BJ69">
        <f t="shared" ca="1" si="119"/>
        <v>14</v>
      </c>
      <c r="BK69">
        <f t="shared" ca="1" si="119"/>
        <v>9</v>
      </c>
      <c r="BL69">
        <f t="shared" ca="1" si="119"/>
        <v>14</v>
      </c>
      <c r="BM69">
        <f t="shared" ca="1" si="119"/>
        <v>14</v>
      </c>
      <c r="BN69">
        <f t="shared" ca="1" si="119"/>
        <v>14</v>
      </c>
      <c r="BO69">
        <f t="shared" ca="1" si="119"/>
        <v>15</v>
      </c>
      <c r="BP69">
        <f t="shared" ca="1" si="119"/>
        <v>14</v>
      </c>
      <c r="BQ69">
        <f t="shared" ref="BQ69:CH69" ca="1" si="120">IFERROR(MIN(RANDBETWEEN(0,BQ65-BQ68),ROUNDUP(BQ65*2/$C$64,0)),0)</f>
        <v>15</v>
      </c>
      <c r="BR69">
        <f t="shared" ca="1" si="120"/>
        <v>15</v>
      </c>
      <c r="BS69">
        <f t="shared" ca="1" si="120"/>
        <v>16</v>
      </c>
      <c r="BT69">
        <f t="shared" ca="1" si="120"/>
        <v>6</v>
      </c>
      <c r="BU69">
        <f t="shared" ca="1" si="120"/>
        <v>5</v>
      </c>
      <c r="BV69">
        <f t="shared" ca="1" si="120"/>
        <v>9</v>
      </c>
      <c r="BW69">
        <f t="shared" ca="1" si="120"/>
        <v>16</v>
      </c>
      <c r="BX69">
        <f t="shared" ca="1" si="120"/>
        <v>8</v>
      </c>
      <c r="BY69">
        <f t="shared" ca="1" si="120"/>
        <v>16</v>
      </c>
      <c r="BZ69">
        <f t="shared" ca="1" si="120"/>
        <v>17</v>
      </c>
      <c r="CA69">
        <f t="shared" ca="1" si="120"/>
        <v>17</v>
      </c>
      <c r="CB69">
        <f t="shared" ca="1" si="120"/>
        <v>18</v>
      </c>
      <c r="CC69">
        <f t="shared" ca="1" si="120"/>
        <v>18</v>
      </c>
      <c r="CD69">
        <f t="shared" ca="1" si="120"/>
        <v>1</v>
      </c>
      <c r="CE69">
        <f t="shared" ca="1" si="120"/>
        <v>18</v>
      </c>
      <c r="CF69">
        <f t="shared" ca="1" si="120"/>
        <v>18</v>
      </c>
      <c r="CG69">
        <f t="shared" ca="1" si="120"/>
        <v>19</v>
      </c>
      <c r="CH69">
        <f t="shared" ca="1" si="120"/>
        <v>19</v>
      </c>
    </row>
    <row r="70" spans="1:86" x14ac:dyDescent="0.25">
      <c r="A70" s="3">
        <f ca="1">VLOOKUP(SMALL(B67:B75,4),B67:C75,2,0)</f>
        <v>6</v>
      </c>
      <c r="B70" s="4">
        <f t="shared" ca="1" si="116"/>
        <v>68654</v>
      </c>
      <c r="C70" s="5">
        <v>4</v>
      </c>
      <c r="D70">
        <f ca="1">IFERROR(MIN(RANDBETWEEN(0,D65-SUM(D68:D69)),ROUNDUP(D65*2/$C$64,0)),0)</f>
        <v>0</v>
      </c>
      <c r="E70">
        <f t="shared" ref="E70:BP70" ca="1" si="121">IFERROR(MIN(RANDBETWEEN(0,E65-SUM(E68:E69)),ROUNDUP(E65*2/$C$64,0)),0)</f>
        <v>1</v>
      </c>
      <c r="F70">
        <f t="shared" ca="1" si="121"/>
        <v>0</v>
      </c>
      <c r="G70">
        <f t="shared" ca="1" si="121"/>
        <v>1</v>
      </c>
      <c r="H70">
        <f t="shared" ca="1" si="121"/>
        <v>0</v>
      </c>
      <c r="I70">
        <f t="shared" ca="1" si="121"/>
        <v>2</v>
      </c>
      <c r="J70">
        <f t="shared" ca="1" si="121"/>
        <v>1</v>
      </c>
      <c r="K70">
        <f t="shared" ca="1" si="121"/>
        <v>2</v>
      </c>
      <c r="L70">
        <f t="shared" ca="1" si="121"/>
        <v>2</v>
      </c>
      <c r="M70">
        <f t="shared" ca="1" si="121"/>
        <v>1</v>
      </c>
      <c r="N70">
        <f t="shared" ca="1" si="121"/>
        <v>1</v>
      </c>
      <c r="O70">
        <f t="shared" ca="1" si="121"/>
        <v>0</v>
      </c>
      <c r="P70">
        <f t="shared" ca="1" si="121"/>
        <v>3</v>
      </c>
      <c r="Q70">
        <f t="shared" ca="1" si="121"/>
        <v>4</v>
      </c>
      <c r="R70">
        <f t="shared" ca="1" si="121"/>
        <v>4</v>
      </c>
      <c r="S70">
        <f t="shared" ca="1" si="121"/>
        <v>1</v>
      </c>
      <c r="T70">
        <f t="shared" ca="1" si="121"/>
        <v>4</v>
      </c>
      <c r="U70">
        <f t="shared" ca="1" si="121"/>
        <v>4</v>
      </c>
      <c r="V70">
        <f t="shared" ca="1" si="121"/>
        <v>0</v>
      </c>
      <c r="W70">
        <f t="shared" ca="1" si="121"/>
        <v>4</v>
      </c>
      <c r="X70">
        <f t="shared" ca="1" si="121"/>
        <v>5</v>
      </c>
      <c r="Y70">
        <f t="shared" ca="1" si="121"/>
        <v>5</v>
      </c>
      <c r="Z70">
        <f t="shared" ca="1" si="121"/>
        <v>5</v>
      </c>
      <c r="AA70">
        <f t="shared" ca="1" si="121"/>
        <v>3</v>
      </c>
      <c r="AB70">
        <f t="shared" ca="1" si="121"/>
        <v>6</v>
      </c>
      <c r="AC70">
        <f t="shared" ca="1" si="121"/>
        <v>4</v>
      </c>
      <c r="AD70">
        <f t="shared" ca="1" si="121"/>
        <v>1</v>
      </c>
      <c r="AE70">
        <f t="shared" ca="1" si="121"/>
        <v>4</v>
      </c>
      <c r="AF70">
        <f t="shared" ca="1" si="121"/>
        <v>7</v>
      </c>
      <c r="AG70">
        <f t="shared" ca="1" si="121"/>
        <v>7</v>
      </c>
      <c r="AH70">
        <f t="shared" ca="1" si="121"/>
        <v>7</v>
      </c>
      <c r="AI70">
        <f t="shared" ca="1" si="121"/>
        <v>8</v>
      </c>
      <c r="AJ70">
        <f t="shared" ca="1" si="121"/>
        <v>8</v>
      </c>
      <c r="AK70">
        <f t="shared" ca="1" si="121"/>
        <v>0</v>
      </c>
      <c r="AL70">
        <f t="shared" ca="1" si="121"/>
        <v>4</v>
      </c>
      <c r="AM70">
        <f t="shared" ca="1" si="121"/>
        <v>8</v>
      </c>
      <c r="AN70">
        <f t="shared" ca="1" si="121"/>
        <v>9</v>
      </c>
      <c r="AO70">
        <f t="shared" ca="1" si="121"/>
        <v>7</v>
      </c>
      <c r="AP70">
        <f t="shared" ca="1" si="121"/>
        <v>6</v>
      </c>
      <c r="AQ70">
        <f t="shared" ca="1" si="121"/>
        <v>5</v>
      </c>
      <c r="AR70">
        <f t="shared" ca="1" si="121"/>
        <v>7</v>
      </c>
      <c r="AS70">
        <f t="shared" ca="1" si="121"/>
        <v>10</v>
      </c>
      <c r="AT70">
        <f t="shared" ca="1" si="121"/>
        <v>10</v>
      </c>
      <c r="AU70">
        <f t="shared" ca="1" si="121"/>
        <v>4</v>
      </c>
      <c r="AV70">
        <f t="shared" ca="1" si="121"/>
        <v>10</v>
      </c>
      <c r="AW70">
        <f t="shared" ca="1" si="121"/>
        <v>11</v>
      </c>
      <c r="AX70">
        <f t="shared" ca="1" si="121"/>
        <v>11</v>
      </c>
      <c r="AY70">
        <f t="shared" ca="1" si="121"/>
        <v>8</v>
      </c>
      <c r="AZ70">
        <f t="shared" ca="1" si="121"/>
        <v>6</v>
      </c>
      <c r="BA70">
        <f t="shared" ca="1" si="121"/>
        <v>12</v>
      </c>
      <c r="BB70">
        <f t="shared" ca="1" si="121"/>
        <v>12</v>
      </c>
      <c r="BC70">
        <f t="shared" ca="1" si="121"/>
        <v>12</v>
      </c>
      <c r="BD70">
        <f t="shared" ca="1" si="121"/>
        <v>12</v>
      </c>
      <c r="BE70">
        <f t="shared" ca="1" si="121"/>
        <v>12</v>
      </c>
      <c r="BF70">
        <f t="shared" ca="1" si="121"/>
        <v>13</v>
      </c>
      <c r="BG70">
        <f t="shared" ca="1" si="121"/>
        <v>1</v>
      </c>
      <c r="BH70">
        <f t="shared" ca="1" si="121"/>
        <v>12</v>
      </c>
      <c r="BI70">
        <f t="shared" ca="1" si="121"/>
        <v>5</v>
      </c>
      <c r="BJ70">
        <f t="shared" ca="1" si="121"/>
        <v>6</v>
      </c>
      <c r="BK70">
        <f t="shared" ca="1" si="121"/>
        <v>14</v>
      </c>
      <c r="BL70">
        <f t="shared" ca="1" si="121"/>
        <v>4</v>
      </c>
      <c r="BM70">
        <f t="shared" ca="1" si="121"/>
        <v>14</v>
      </c>
      <c r="BN70">
        <f t="shared" ca="1" si="121"/>
        <v>14</v>
      </c>
      <c r="BO70">
        <f t="shared" ca="1" si="121"/>
        <v>11</v>
      </c>
      <c r="BP70">
        <f t="shared" ca="1" si="121"/>
        <v>14</v>
      </c>
      <c r="BQ70">
        <f t="shared" ref="BQ70:CH70" ca="1" si="122">IFERROR(MIN(RANDBETWEEN(0,BQ65-SUM(BQ68:BQ69)),ROUNDUP(BQ65*2/$C$64,0)),0)</f>
        <v>15</v>
      </c>
      <c r="BR70">
        <f t="shared" ca="1" si="122"/>
        <v>15</v>
      </c>
      <c r="BS70">
        <f t="shared" ca="1" si="122"/>
        <v>16</v>
      </c>
      <c r="BT70">
        <f t="shared" ca="1" si="122"/>
        <v>16</v>
      </c>
      <c r="BU70">
        <f t="shared" ca="1" si="122"/>
        <v>16</v>
      </c>
      <c r="BV70">
        <f t="shared" ca="1" si="122"/>
        <v>16</v>
      </c>
      <c r="BW70">
        <f t="shared" ca="1" si="122"/>
        <v>13</v>
      </c>
      <c r="BX70">
        <f t="shared" ca="1" si="122"/>
        <v>17</v>
      </c>
      <c r="BY70">
        <f t="shared" ca="1" si="122"/>
        <v>17</v>
      </c>
      <c r="BZ70">
        <f t="shared" ca="1" si="122"/>
        <v>10</v>
      </c>
      <c r="CA70">
        <f t="shared" ca="1" si="122"/>
        <v>11</v>
      </c>
      <c r="CB70">
        <f t="shared" ca="1" si="122"/>
        <v>0</v>
      </c>
      <c r="CC70">
        <f t="shared" ca="1" si="122"/>
        <v>18</v>
      </c>
      <c r="CD70">
        <f t="shared" ca="1" si="122"/>
        <v>2</v>
      </c>
      <c r="CE70">
        <f t="shared" ca="1" si="122"/>
        <v>5</v>
      </c>
      <c r="CF70">
        <f t="shared" ca="1" si="122"/>
        <v>18</v>
      </c>
      <c r="CG70">
        <f t="shared" ca="1" si="122"/>
        <v>14</v>
      </c>
      <c r="CH70">
        <f t="shared" ca="1" si="122"/>
        <v>19</v>
      </c>
    </row>
    <row r="71" spans="1:86" x14ac:dyDescent="0.25">
      <c r="A71" s="3">
        <f ca="1">VLOOKUP(SMALL(B67:B75,5),B67:C75,2,0)</f>
        <v>4</v>
      </c>
      <c r="B71" s="4">
        <f t="shared" ca="1" si="116"/>
        <v>15417</v>
      </c>
      <c r="C71" s="5">
        <v>5</v>
      </c>
      <c r="D71">
        <f ca="1">IFERROR(MIN(RANDBETWEEN(0,D65-SUM(D68:D70)),ROUNDUP(D65*2/$C$64,0)),0)</f>
        <v>0</v>
      </c>
      <c r="E71">
        <f t="shared" ref="E71:BP71" ca="1" si="123">IFERROR(MIN(RANDBETWEEN(0,E65-SUM(E68:E70)),ROUNDUP(E65*2/$C$64,0)),0)</f>
        <v>0</v>
      </c>
      <c r="F71">
        <f t="shared" ca="1" si="123"/>
        <v>0</v>
      </c>
      <c r="G71">
        <f t="shared" ca="1" si="123"/>
        <v>0</v>
      </c>
      <c r="H71">
        <f t="shared" ca="1" si="123"/>
        <v>1</v>
      </c>
      <c r="I71">
        <f t="shared" ca="1" si="123"/>
        <v>0</v>
      </c>
      <c r="J71">
        <f t="shared" ca="1" si="123"/>
        <v>0</v>
      </c>
      <c r="K71">
        <f t="shared" ca="1" si="123"/>
        <v>0</v>
      </c>
      <c r="L71">
        <f t="shared" ca="1" si="123"/>
        <v>2</v>
      </c>
      <c r="M71">
        <f t="shared" ca="1" si="123"/>
        <v>3</v>
      </c>
      <c r="N71">
        <f t="shared" ca="1" si="123"/>
        <v>1</v>
      </c>
      <c r="O71">
        <f t="shared" ca="1" si="123"/>
        <v>3</v>
      </c>
      <c r="P71">
        <f t="shared" ca="1" si="123"/>
        <v>3</v>
      </c>
      <c r="Q71">
        <f t="shared" ca="1" si="123"/>
        <v>0</v>
      </c>
      <c r="R71">
        <f t="shared" ca="1" si="123"/>
        <v>1</v>
      </c>
      <c r="S71">
        <f t="shared" ca="1" si="123"/>
        <v>3</v>
      </c>
      <c r="T71">
        <f t="shared" ca="1" si="123"/>
        <v>4</v>
      </c>
      <c r="U71">
        <f t="shared" ca="1" si="123"/>
        <v>1</v>
      </c>
      <c r="V71">
        <f t="shared" ca="1" si="123"/>
        <v>5</v>
      </c>
      <c r="W71">
        <f t="shared" ca="1" si="123"/>
        <v>0</v>
      </c>
      <c r="X71">
        <f t="shared" ca="1" si="123"/>
        <v>4</v>
      </c>
      <c r="Y71">
        <f t="shared" ca="1" si="123"/>
        <v>5</v>
      </c>
      <c r="Z71">
        <f t="shared" ca="1" si="123"/>
        <v>4</v>
      </c>
      <c r="AA71">
        <f t="shared" ca="1" si="123"/>
        <v>3</v>
      </c>
      <c r="AB71">
        <f t="shared" ca="1" si="123"/>
        <v>6</v>
      </c>
      <c r="AC71">
        <f t="shared" ca="1" si="123"/>
        <v>0</v>
      </c>
      <c r="AD71">
        <f t="shared" ca="1" si="123"/>
        <v>6</v>
      </c>
      <c r="AE71">
        <f t="shared" ca="1" si="123"/>
        <v>2</v>
      </c>
      <c r="AF71">
        <f t="shared" ca="1" si="123"/>
        <v>3</v>
      </c>
      <c r="AG71">
        <f t="shared" ca="1" si="123"/>
        <v>2</v>
      </c>
      <c r="AH71">
        <f t="shared" ca="1" si="123"/>
        <v>7</v>
      </c>
      <c r="AI71">
        <f t="shared" ca="1" si="123"/>
        <v>4</v>
      </c>
      <c r="AJ71">
        <f t="shared" ca="1" si="123"/>
        <v>8</v>
      </c>
      <c r="AK71">
        <f t="shared" ca="1" si="123"/>
        <v>8</v>
      </c>
      <c r="AL71">
        <f t="shared" ca="1" si="123"/>
        <v>8</v>
      </c>
      <c r="AM71">
        <f t="shared" ca="1" si="123"/>
        <v>2</v>
      </c>
      <c r="AN71">
        <f t="shared" ca="1" si="123"/>
        <v>5</v>
      </c>
      <c r="AO71">
        <f t="shared" ca="1" si="123"/>
        <v>4</v>
      </c>
      <c r="AP71">
        <f t="shared" ca="1" si="123"/>
        <v>9</v>
      </c>
      <c r="AQ71">
        <f t="shared" ca="1" si="123"/>
        <v>9</v>
      </c>
      <c r="AR71">
        <f t="shared" ca="1" si="123"/>
        <v>0</v>
      </c>
      <c r="AS71">
        <f t="shared" ca="1" si="123"/>
        <v>0</v>
      </c>
      <c r="AT71">
        <f t="shared" ca="1" si="123"/>
        <v>10</v>
      </c>
      <c r="AU71">
        <f t="shared" ca="1" si="123"/>
        <v>10</v>
      </c>
      <c r="AV71">
        <f t="shared" ca="1" si="123"/>
        <v>4</v>
      </c>
      <c r="AW71">
        <f t="shared" ca="1" si="123"/>
        <v>11</v>
      </c>
      <c r="AX71">
        <f t="shared" ca="1" si="123"/>
        <v>11</v>
      </c>
      <c r="AY71">
        <f t="shared" ca="1" si="123"/>
        <v>8</v>
      </c>
      <c r="AZ71">
        <f t="shared" ca="1" si="123"/>
        <v>11</v>
      </c>
      <c r="BA71">
        <f t="shared" ca="1" si="123"/>
        <v>5</v>
      </c>
      <c r="BB71">
        <f t="shared" ca="1" si="123"/>
        <v>3</v>
      </c>
      <c r="BC71">
        <f t="shared" ca="1" si="123"/>
        <v>12</v>
      </c>
      <c r="BD71">
        <f t="shared" ca="1" si="123"/>
        <v>0</v>
      </c>
      <c r="BE71">
        <f t="shared" ca="1" si="123"/>
        <v>12</v>
      </c>
      <c r="BF71">
        <f t="shared" ca="1" si="123"/>
        <v>8</v>
      </c>
      <c r="BG71">
        <f t="shared" ca="1" si="123"/>
        <v>13</v>
      </c>
      <c r="BH71">
        <f t="shared" ca="1" si="123"/>
        <v>11</v>
      </c>
      <c r="BI71">
        <f t="shared" ca="1" si="123"/>
        <v>8</v>
      </c>
      <c r="BJ71">
        <f t="shared" ca="1" si="123"/>
        <v>6</v>
      </c>
      <c r="BK71">
        <f t="shared" ca="1" si="123"/>
        <v>14</v>
      </c>
      <c r="BL71">
        <f t="shared" ca="1" si="123"/>
        <v>1</v>
      </c>
      <c r="BM71">
        <f t="shared" ca="1" si="123"/>
        <v>14</v>
      </c>
      <c r="BN71">
        <f t="shared" ca="1" si="123"/>
        <v>8</v>
      </c>
      <c r="BO71">
        <f t="shared" ca="1" si="123"/>
        <v>6</v>
      </c>
      <c r="BP71">
        <f t="shared" ca="1" si="123"/>
        <v>2</v>
      </c>
      <c r="BQ71">
        <f t="shared" ref="BQ71:CH71" ca="1" si="124">IFERROR(MIN(RANDBETWEEN(0,BQ65-SUM(BQ68:BQ70)),ROUNDUP(BQ65*2/$C$64,0)),0)</f>
        <v>15</v>
      </c>
      <c r="BR71">
        <f t="shared" ca="1" si="124"/>
        <v>12</v>
      </c>
      <c r="BS71">
        <f t="shared" ca="1" si="124"/>
        <v>14</v>
      </c>
      <c r="BT71">
        <f t="shared" ca="1" si="124"/>
        <v>8</v>
      </c>
      <c r="BU71">
        <f t="shared" ca="1" si="124"/>
        <v>13</v>
      </c>
      <c r="BV71">
        <f t="shared" ca="1" si="124"/>
        <v>16</v>
      </c>
      <c r="BW71">
        <f t="shared" ca="1" si="124"/>
        <v>16</v>
      </c>
      <c r="BX71">
        <f t="shared" ca="1" si="124"/>
        <v>4</v>
      </c>
      <c r="BY71">
        <f t="shared" ca="1" si="124"/>
        <v>4</v>
      </c>
      <c r="BZ71">
        <f t="shared" ca="1" si="124"/>
        <v>17</v>
      </c>
      <c r="CA71">
        <f t="shared" ca="1" si="124"/>
        <v>14</v>
      </c>
      <c r="CB71">
        <f t="shared" ca="1" si="124"/>
        <v>18</v>
      </c>
      <c r="CC71">
        <f t="shared" ca="1" si="124"/>
        <v>2</v>
      </c>
      <c r="CD71">
        <f t="shared" ca="1" si="124"/>
        <v>18</v>
      </c>
      <c r="CE71">
        <f t="shared" ca="1" si="124"/>
        <v>18</v>
      </c>
      <c r="CF71">
        <f t="shared" ca="1" si="124"/>
        <v>18</v>
      </c>
      <c r="CG71">
        <f t="shared" ca="1" si="124"/>
        <v>19</v>
      </c>
      <c r="CH71">
        <f t="shared" ca="1" si="124"/>
        <v>19</v>
      </c>
    </row>
    <row r="72" spans="1:86" x14ac:dyDescent="0.25">
      <c r="A72" s="3">
        <f ca="1">VLOOKUP(SMALL(B67:B75,6),B67:C75,2,0)</f>
        <v>9</v>
      </c>
      <c r="B72" s="4">
        <f t="shared" ca="1" si="116"/>
        <v>48098</v>
      </c>
      <c r="C72" s="5">
        <v>6</v>
      </c>
      <c r="D72">
        <f ca="1">IFERROR(MIN(RANDBETWEEN(0,D65-SUM(D68:D71)),ROUNDUP(D65*2/$C$64,0)),0)</f>
        <v>0</v>
      </c>
      <c r="E72">
        <f t="shared" ref="E72:BP72" ca="1" si="125">IFERROR(MIN(RANDBETWEEN(0,E65-SUM(E68:E71)),ROUNDUP(E65*2/$C$64,0)),0)</f>
        <v>0</v>
      </c>
      <c r="F72">
        <f t="shared" ca="1" si="125"/>
        <v>1</v>
      </c>
      <c r="G72">
        <f t="shared" ca="1" si="125"/>
        <v>0</v>
      </c>
      <c r="H72">
        <f t="shared" ca="1" si="125"/>
        <v>0</v>
      </c>
      <c r="I72">
        <f t="shared" ca="1" si="125"/>
        <v>1</v>
      </c>
      <c r="J72">
        <f t="shared" ca="1" si="125"/>
        <v>1</v>
      </c>
      <c r="K72">
        <f t="shared" ca="1" si="125"/>
        <v>2</v>
      </c>
      <c r="L72">
        <f t="shared" ca="1" si="125"/>
        <v>2</v>
      </c>
      <c r="M72">
        <f t="shared" ca="1" si="125"/>
        <v>0</v>
      </c>
      <c r="N72">
        <f t="shared" ca="1" si="125"/>
        <v>2</v>
      </c>
      <c r="O72">
        <f t="shared" ca="1" si="125"/>
        <v>2</v>
      </c>
      <c r="P72">
        <f t="shared" ca="1" si="125"/>
        <v>2</v>
      </c>
      <c r="Q72">
        <f t="shared" ca="1" si="125"/>
        <v>1</v>
      </c>
      <c r="R72">
        <f t="shared" ca="1" si="125"/>
        <v>0</v>
      </c>
      <c r="S72">
        <f t="shared" ca="1" si="125"/>
        <v>0</v>
      </c>
      <c r="T72">
        <f t="shared" ca="1" si="125"/>
        <v>1</v>
      </c>
      <c r="U72">
        <f t="shared" ca="1" si="125"/>
        <v>4</v>
      </c>
      <c r="V72">
        <f t="shared" ca="1" si="125"/>
        <v>1</v>
      </c>
      <c r="W72">
        <f t="shared" ca="1" si="125"/>
        <v>5</v>
      </c>
      <c r="X72">
        <f t="shared" ca="1" si="125"/>
        <v>5</v>
      </c>
      <c r="Y72">
        <f t="shared" ca="1" si="125"/>
        <v>0</v>
      </c>
      <c r="Z72">
        <f t="shared" ca="1" si="125"/>
        <v>2</v>
      </c>
      <c r="AA72">
        <f t="shared" ca="1" si="125"/>
        <v>3</v>
      </c>
      <c r="AB72">
        <f t="shared" ca="1" si="125"/>
        <v>0</v>
      </c>
      <c r="AC72">
        <f t="shared" ca="1" si="125"/>
        <v>1</v>
      </c>
      <c r="AD72">
        <f t="shared" ca="1" si="125"/>
        <v>6</v>
      </c>
      <c r="AE72">
        <f t="shared" ca="1" si="125"/>
        <v>7</v>
      </c>
      <c r="AF72">
        <f t="shared" ca="1" si="125"/>
        <v>1</v>
      </c>
      <c r="AG72">
        <f t="shared" ca="1" si="125"/>
        <v>7</v>
      </c>
      <c r="AH72">
        <f t="shared" ca="1" si="125"/>
        <v>0</v>
      </c>
      <c r="AI72">
        <f t="shared" ca="1" si="125"/>
        <v>3</v>
      </c>
      <c r="AJ72">
        <f t="shared" ca="1" si="125"/>
        <v>8</v>
      </c>
      <c r="AK72">
        <f t="shared" ca="1" si="125"/>
        <v>2</v>
      </c>
      <c r="AL72">
        <f t="shared" ca="1" si="125"/>
        <v>0</v>
      </c>
      <c r="AM72">
        <f t="shared" ca="1" si="125"/>
        <v>8</v>
      </c>
      <c r="AN72">
        <f t="shared" ca="1" si="125"/>
        <v>2</v>
      </c>
      <c r="AO72">
        <f t="shared" ca="1" si="125"/>
        <v>6</v>
      </c>
      <c r="AP72">
        <f t="shared" ca="1" si="125"/>
        <v>2</v>
      </c>
      <c r="AQ72">
        <f t="shared" ca="1" si="125"/>
        <v>8</v>
      </c>
      <c r="AR72">
        <f t="shared" ca="1" si="125"/>
        <v>4</v>
      </c>
      <c r="AS72">
        <f t="shared" ca="1" si="125"/>
        <v>8</v>
      </c>
      <c r="AT72">
        <f t="shared" ca="1" si="125"/>
        <v>2</v>
      </c>
      <c r="AU72">
        <f t="shared" ca="1" si="125"/>
        <v>10</v>
      </c>
      <c r="AV72">
        <f t="shared" ca="1" si="125"/>
        <v>8</v>
      </c>
      <c r="AW72">
        <f t="shared" ca="1" si="125"/>
        <v>2</v>
      </c>
      <c r="AX72">
        <f t="shared" ca="1" si="125"/>
        <v>1</v>
      </c>
      <c r="AY72">
        <f t="shared" ca="1" si="125"/>
        <v>7</v>
      </c>
      <c r="AZ72">
        <f t="shared" ca="1" si="125"/>
        <v>7</v>
      </c>
      <c r="BA72">
        <f t="shared" ca="1" si="125"/>
        <v>8</v>
      </c>
      <c r="BB72">
        <f t="shared" ca="1" si="125"/>
        <v>11</v>
      </c>
      <c r="BC72">
        <f t="shared" ca="1" si="125"/>
        <v>6</v>
      </c>
      <c r="BD72">
        <f t="shared" ca="1" si="125"/>
        <v>12</v>
      </c>
      <c r="BE72">
        <f t="shared" ca="1" si="125"/>
        <v>11</v>
      </c>
      <c r="BF72">
        <f t="shared" ca="1" si="125"/>
        <v>8</v>
      </c>
      <c r="BG72">
        <f t="shared" ca="1" si="125"/>
        <v>1</v>
      </c>
      <c r="BH72">
        <f t="shared" ca="1" si="125"/>
        <v>5</v>
      </c>
      <c r="BI72">
        <f t="shared" ca="1" si="125"/>
        <v>13</v>
      </c>
      <c r="BJ72">
        <f t="shared" ca="1" si="125"/>
        <v>5</v>
      </c>
      <c r="BK72">
        <f t="shared" ca="1" si="125"/>
        <v>0</v>
      </c>
      <c r="BL72">
        <f t="shared" ca="1" si="125"/>
        <v>14</v>
      </c>
      <c r="BM72">
        <f t="shared" ca="1" si="125"/>
        <v>4</v>
      </c>
      <c r="BN72">
        <f t="shared" ca="1" si="125"/>
        <v>11</v>
      </c>
      <c r="BO72">
        <f t="shared" ca="1" si="125"/>
        <v>11</v>
      </c>
      <c r="BP72">
        <f t="shared" ca="1" si="125"/>
        <v>4</v>
      </c>
      <c r="BQ72">
        <f t="shared" ref="BQ72:CH72" ca="1" si="126">IFERROR(MIN(RANDBETWEEN(0,BQ65-SUM(BQ68:BQ71)),ROUNDUP(BQ65*2/$C$64,0)),0)</f>
        <v>3</v>
      </c>
      <c r="BR72">
        <f t="shared" ca="1" si="126"/>
        <v>6</v>
      </c>
      <c r="BS72">
        <f t="shared" ca="1" si="126"/>
        <v>15</v>
      </c>
      <c r="BT72">
        <f t="shared" ca="1" si="126"/>
        <v>0</v>
      </c>
      <c r="BU72">
        <f t="shared" ca="1" si="126"/>
        <v>2</v>
      </c>
      <c r="BV72">
        <f t="shared" ca="1" si="126"/>
        <v>16</v>
      </c>
      <c r="BW72">
        <f t="shared" ca="1" si="126"/>
        <v>11</v>
      </c>
      <c r="BX72">
        <f t="shared" ca="1" si="126"/>
        <v>17</v>
      </c>
      <c r="BY72">
        <f t="shared" ca="1" si="126"/>
        <v>16</v>
      </c>
      <c r="BZ72">
        <f t="shared" ca="1" si="126"/>
        <v>9</v>
      </c>
      <c r="CA72">
        <f t="shared" ca="1" si="126"/>
        <v>14</v>
      </c>
      <c r="CB72">
        <f t="shared" ca="1" si="126"/>
        <v>16</v>
      </c>
      <c r="CC72">
        <f t="shared" ca="1" si="126"/>
        <v>18</v>
      </c>
      <c r="CD72">
        <f t="shared" ca="1" si="126"/>
        <v>18</v>
      </c>
      <c r="CE72">
        <f t="shared" ca="1" si="126"/>
        <v>4</v>
      </c>
      <c r="CF72">
        <f t="shared" ca="1" si="126"/>
        <v>1</v>
      </c>
      <c r="CG72">
        <f t="shared" ca="1" si="126"/>
        <v>3</v>
      </c>
      <c r="CH72">
        <f t="shared" ca="1" si="126"/>
        <v>2</v>
      </c>
    </row>
    <row r="73" spans="1:86" x14ac:dyDescent="0.25">
      <c r="A73" s="3">
        <f ca="1">VLOOKUP(SMALL(B67:B75,7),B67:C75,2,0)</f>
        <v>3</v>
      </c>
      <c r="B73" s="4">
        <f t="shared" ca="1" si="116"/>
        <v>43161</v>
      </c>
      <c r="C73" s="5">
        <v>7</v>
      </c>
      <c r="D73">
        <f ca="1">IFERROR(MIN(RANDBETWEEN(0,D65-SUM(D68:D72)),ROUNDUP(D65*2/$C$64,0)),0)</f>
        <v>0</v>
      </c>
      <c r="E73">
        <f t="shared" ref="E73:BP73" ca="1" si="127">IFERROR(MIN(RANDBETWEEN(0,E65-SUM(E68:E72)),ROUNDUP(E65*2/$C$64,0)),0)</f>
        <v>0</v>
      </c>
      <c r="F73">
        <f t="shared" ca="1" si="127"/>
        <v>1</v>
      </c>
      <c r="G73">
        <f t="shared" ca="1" si="127"/>
        <v>0</v>
      </c>
      <c r="H73">
        <f t="shared" ca="1" si="127"/>
        <v>0</v>
      </c>
      <c r="I73">
        <f t="shared" ca="1" si="127"/>
        <v>0</v>
      </c>
      <c r="J73">
        <f t="shared" ca="1" si="127"/>
        <v>1</v>
      </c>
      <c r="K73">
        <f t="shared" ca="1" si="127"/>
        <v>0</v>
      </c>
      <c r="L73">
        <f t="shared" ca="1" si="127"/>
        <v>0</v>
      </c>
      <c r="M73">
        <f t="shared" ca="1" si="127"/>
        <v>0</v>
      </c>
      <c r="N73">
        <f t="shared" ca="1" si="127"/>
        <v>0</v>
      </c>
      <c r="O73">
        <f t="shared" ca="1" si="127"/>
        <v>1</v>
      </c>
      <c r="P73">
        <f t="shared" ca="1" si="127"/>
        <v>1</v>
      </c>
      <c r="Q73">
        <f t="shared" ca="1" si="127"/>
        <v>1</v>
      </c>
      <c r="R73">
        <f t="shared" ca="1" si="127"/>
        <v>2</v>
      </c>
      <c r="S73">
        <f t="shared" ca="1" si="127"/>
        <v>1</v>
      </c>
      <c r="T73">
        <f t="shared" ca="1" si="127"/>
        <v>0</v>
      </c>
      <c r="U73">
        <f t="shared" ca="1" si="127"/>
        <v>1</v>
      </c>
      <c r="V73">
        <f t="shared" ca="1" si="127"/>
        <v>3</v>
      </c>
      <c r="W73">
        <f t="shared" ca="1" si="127"/>
        <v>5</v>
      </c>
      <c r="X73">
        <f t="shared" ca="1" si="127"/>
        <v>2</v>
      </c>
      <c r="Y73">
        <f t="shared" ca="1" si="127"/>
        <v>2</v>
      </c>
      <c r="Z73">
        <f t="shared" ca="1" si="127"/>
        <v>0</v>
      </c>
      <c r="AA73">
        <f t="shared" ca="1" si="127"/>
        <v>0</v>
      </c>
      <c r="AB73">
        <f t="shared" ca="1" si="127"/>
        <v>1</v>
      </c>
      <c r="AC73">
        <f t="shared" ca="1" si="127"/>
        <v>4</v>
      </c>
      <c r="AD73">
        <f t="shared" ca="1" si="127"/>
        <v>1</v>
      </c>
      <c r="AE73">
        <f t="shared" ca="1" si="127"/>
        <v>0</v>
      </c>
      <c r="AF73">
        <f t="shared" ca="1" si="127"/>
        <v>1</v>
      </c>
      <c r="AG73">
        <f t="shared" ca="1" si="127"/>
        <v>7</v>
      </c>
      <c r="AH73">
        <f t="shared" ca="1" si="127"/>
        <v>1</v>
      </c>
      <c r="AI73">
        <f t="shared" ca="1" si="127"/>
        <v>0</v>
      </c>
      <c r="AJ73">
        <f t="shared" ca="1" si="127"/>
        <v>2</v>
      </c>
      <c r="AK73">
        <f t="shared" ca="1" si="127"/>
        <v>0</v>
      </c>
      <c r="AL73">
        <f t="shared" ca="1" si="127"/>
        <v>3</v>
      </c>
      <c r="AM73">
        <f t="shared" ca="1" si="127"/>
        <v>1</v>
      </c>
      <c r="AN73">
        <f t="shared" ca="1" si="127"/>
        <v>2</v>
      </c>
      <c r="AO73">
        <f t="shared" ca="1" si="127"/>
        <v>3</v>
      </c>
      <c r="AP73">
        <f t="shared" ca="1" si="127"/>
        <v>4</v>
      </c>
      <c r="AQ73">
        <f t="shared" ca="1" si="127"/>
        <v>0</v>
      </c>
      <c r="AR73">
        <f t="shared" ca="1" si="127"/>
        <v>8</v>
      </c>
      <c r="AS73">
        <f t="shared" ca="1" si="127"/>
        <v>7</v>
      </c>
      <c r="AT73">
        <f t="shared" ca="1" si="127"/>
        <v>1</v>
      </c>
      <c r="AU73">
        <f t="shared" ca="1" si="127"/>
        <v>5</v>
      </c>
      <c r="AV73">
        <f t="shared" ca="1" si="127"/>
        <v>3</v>
      </c>
      <c r="AW73">
        <f t="shared" ca="1" si="127"/>
        <v>1</v>
      </c>
      <c r="AX73">
        <f t="shared" ca="1" si="127"/>
        <v>2</v>
      </c>
      <c r="AY73">
        <f t="shared" ca="1" si="127"/>
        <v>1</v>
      </c>
      <c r="AZ73">
        <f t="shared" ca="1" si="127"/>
        <v>0</v>
      </c>
      <c r="BA73">
        <f t="shared" ca="1" si="127"/>
        <v>1</v>
      </c>
      <c r="BB73">
        <f t="shared" ca="1" si="127"/>
        <v>0</v>
      </c>
      <c r="BC73">
        <f t="shared" ca="1" si="127"/>
        <v>0</v>
      </c>
      <c r="BD73">
        <f t="shared" ca="1" si="127"/>
        <v>4</v>
      </c>
      <c r="BE73">
        <f t="shared" ca="1" si="127"/>
        <v>0</v>
      </c>
      <c r="BF73">
        <f t="shared" ca="1" si="127"/>
        <v>0</v>
      </c>
      <c r="BG73">
        <f t="shared" ca="1" si="127"/>
        <v>9</v>
      </c>
      <c r="BH73">
        <f t="shared" ca="1" si="127"/>
        <v>3</v>
      </c>
      <c r="BI73">
        <f t="shared" ca="1" si="127"/>
        <v>5</v>
      </c>
      <c r="BJ73">
        <f t="shared" ca="1" si="127"/>
        <v>2</v>
      </c>
      <c r="BK73">
        <f t="shared" ca="1" si="127"/>
        <v>5</v>
      </c>
      <c r="BL73">
        <f t="shared" ca="1" si="127"/>
        <v>3</v>
      </c>
      <c r="BM73">
        <f t="shared" ca="1" si="127"/>
        <v>6</v>
      </c>
      <c r="BN73">
        <f t="shared" ca="1" si="127"/>
        <v>2</v>
      </c>
      <c r="BO73">
        <f t="shared" ca="1" si="127"/>
        <v>4</v>
      </c>
      <c r="BP73">
        <f t="shared" ca="1" si="127"/>
        <v>5</v>
      </c>
      <c r="BQ73">
        <f t="shared" ref="BQ73:CH73" ca="1" si="128">IFERROR(MIN(RANDBETWEEN(0,BQ65-SUM(BQ68:BQ72)),ROUNDUP(BQ65*2/$C$64,0)),0)</f>
        <v>3</v>
      </c>
      <c r="BR73">
        <f t="shared" ca="1" si="128"/>
        <v>4</v>
      </c>
      <c r="BS73">
        <f t="shared" ca="1" si="128"/>
        <v>0</v>
      </c>
      <c r="BT73">
        <f t="shared" ca="1" si="128"/>
        <v>16</v>
      </c>
      <c r="BU73">
        <f t="shared" ca="1" si="128"/>
        <v>13</v>
      </c>
      <c r="BV73">
        <f t="shared" ca="1" si="128"/>
        <v>6</v>
      </c>
      <c r="BW73">
        <f t="shared" ca="1" si="128"/>
        <v>0</v>
      </c>
      <c r="BX73">
        <f t="shared" ca="1" si="128"/>
        <v>10</v>
      </c>
      <c r="BY73">
        <f t="shared" ca="1" si="128"/>
        <v>0</v>
      </c>
      <c r="BZ73">
        <f t="shared" ca="1" si="128"/>
        <v>0</v>
      </c>
      <c r="CA73">
        <f t="shared" ca="1" si="128"/>
        <v>2</v>
      </c>
      <c r="CB73">
        <f t="shared" ca="1" si="128"/>
        <v>2</v>
      </c>
      <c r="CC73">
        <f t="shared" ca="1" si="128"/>
        <v>8</v>
      </c>
      <c r="CD73">
        <f t="shared" ca="1" si="128"/>
        <v>18</v>
      </c>
      <c r="CE73">
        <f t="shared" ca="1" si="128"/>
        <v>8</v>
      </c>
      <c r="CF73">
        <f t="shared" ca="1" si="128"/>
        <v>6</v>
      </c>
      <c r="CG73">
        <f t="shared" ca="1" si="128"/>
        <v>3</v>
      </c>
      <c r="CH73">
        <f t="shared" ca="1" si="128"/>
        <v>1</v>
      </c>
    </row>
    <row r="74" spans="1:86" x14ac:dyDescent="0.25">
      <c r="A74" s="3">
        <f ca="1">VLOOKUP(SMALL(B67:B75,8),B67:C75,2,0)</f>
        <v>1</v>
      </c>
      <c r="B74" s="4">
        <f t="shared" ca="1" si="116"/>
        <v>35245</v>
      </c>
      <c r="C74" s="5">
        <v>8</v>
      </c>
      <c r="D74">
        <f ca="1">IFERROR(MIN(RANDBETWEEN(0,D65-SUM(D68:D73)),ROUNDUP(D65*2/$C$64,0)),0)</f>
        <v>0</v>
      </c>
      <c r="E74">
        <f t="shared" ref="E74:BP74" ca="1" si="129">IFERROR(MIN(RANDBETWEEN(0,E65-SUM(E68:E73)),ROUNDUP(E65*2/$C$64,0)),0)</f>
        <v>0</v>
      </c>
      <c r="F74">
        <f t="shared" ca="1" si="129"/>
        <v>0</v>
      </c>
      <c r="G74">
        <f t="shared" ca="1" si="129"/>
        <v>0</v>
      </c>
      <c r="H74">
        <f t="shared" ca="1" si="129"/>
        <v>0</v>
      </c>
      <c r="I74">
        <f t="shared" ca="1" si="129"/>
        <v>1</v>
      </c>
      <c r="J74">
        <f t="shared" ca="1" si="129"/>
        <v>0</v>
      </c>
      <c r="K74">
        <f t="shared" ca="1" si="129"/>
        <v>1</v>
      </c>
      <c r="L74">
        <f t="shared" ca="1" si="129"/>
        <v>0</v>
      </c>
      <c r="M74">
        <f t="shared" ca="1" si="129"/>
        <v>0</v>
      </c>
      <c r="N74">
        <f t="shared" ca="1" si="129"/>
        <v>0</v>
      </c>
      <c r="O74">
        <f t="shared" ca="1" si="129"/>
        <v>2</v>
      </c>
      <c r="P74">
        <f t="shared" ca="1" si="129"/>
        <v>1</v>
      </c>
      <c r="Q74">
        <f t="shared" ca="1" si="129"/>
        <v>0</v>
      </c>
      <c r="R74">
        <f t="shared" ca="1" si="129"/>
        <v>0</v>
      </c>
      <c r="S74">
        <f t="shared" ca="1" si="129"/>
        <v>3</v>
      </c>
      <c r="T74">
        <f t="shared" ca="1" si="129"/>
        <v>0</v>
      </c>
      <c r="U74">
        <f t="shared" ca="1" si="129"/>
        <v>0</v>
      </c>
      <c r="V74">
        <f t="shared" ca="1" si="129"/>
        <v>0</v>
      </c>
      <c r="W74">
        <f t="shared" ca="1" si="129"/>
        <v>0</v>
      </c>
      <c r="X74">
        <f t="shared" ca="1" si="129"/>
        <v>0</v>
      </c>
      <c r="Y74">
        <f t="shared" ca="1" si="129"/>
        <v>0</v>
      </c>
      <c r="Z74">
        <f t="shared" ca="1" si="129"/>
        <v>0</v>
      </c>
      <c r="AA74">
        <f t="shared" ca="1" si="129"/>
        <v>5</v>
      </c>
      <c r="AB74">
        <f t="shared" ca="1" si="129"/>
        <v>0</v>
      </c>
      <c r="AC74">
        <f t="shared" ca="1" si="129"/>
        <v>3</v>
      </c>
      <c r="AD74">
        <f t="shared" ca="1" si="129"/>
        <v>2</v>
      </c>
      <c r="AE74">
        <f t="shared" ca="1" si="129"/>
        <v>1</v>
      </c>
      <c r="AF74">
        <f t="shared" ca="1" si="129"/>
        <v>1</v>
      </c>
      <c r="AG74">
        <f t="shared" ca="1" si="129"/>
        <v>0</v>
      </c>
      <c r="AH74">
        <f t="shared" ca="1" si="129"/>
        <v>1</v>
      </c>
      <c r="AI74">
        <f t="shared" ca="1" si="129"/>
        <v>1</v>
      </c>
      <c r="AJ74">
        <f t="shared" ca="1" si="129"/>
        <v>0</v>
      </c>
      <c r="AK74">
        <f t="shared" ca="1" si="129"/>
        <v>6</v>
      </c>
      <c r="AL74">
        <f t="shared" ca="1" si="129"/>
        <v>1</v>
      </c>
      <c r="AM74">
        <f t="shared" ca="1" si="129"/>
        <v>0</v>
      </c>
      <c r="AN74">
        <f t="shared" ca="1" si="129"/>
        <v>1</v>
      </c>
      <c r="AO74">
        <f t="shared" ca="1" si="129"/>
        <v>0</v>
      </c>
      <c r="AP74">
        <f t="shared" ca="1" si="129"/>
        <v>0</v>
      </c>
      <c r="AQ74">
        <f t="shared" ca="1" si="129"/>
        <v>0</v>
      </c>
      <c r="AR74">
        <f t="shared" ca="1" si="129"/>
        <v>0</v>
      </c>
      <c r="AS74">
        <f t="shared" ca="1" si="129"/>
        <v>0</v>
      </c>
      <c r="AT74">
        <f t="shared" ca="1" si="129"/>
        <v>1</v>
      </c>
      <c r="AU74">
        <f t="shared" ca="1" si="129"/>
        <v>0</v>
      </c>
      <c r="AV74">
        <f t="shared" ca="1" si="129"/>
        <v>0</v>
      </c>
      <c r="AW74">
        <f t="shared" ca="1" si="129"/>
        <v>0</v>
      </c>
      <c r="AX74">
        <f t="shared" ca="1" si="129"/>
        <v>0</v>
      </c>
      <c r="AY74">
        <f t="shared" ca="1" si="129"/>
        <v>0</v>
      </c>
      <c r="AZ74">
        <f t="shared" ca="1" si="129"/>
        <v>2</v>
      </c>
      <c r="BA74">
        <f t="shared" ca="1" si="129"/>
        <v>0</v>
      </c>
      <c r="BB74">
        <f t="shared" ca="1" si="129"/>
        <v>0</v>
      </c>
      <c r="BC74">
        <f t="shared" ca="1" si="129"/>
        <v>3</v>
      </c>
      <c r="BD74">
        <f t="shared" ca="1" si="129"/>
        <v>1</v>
      </c>
      <c r="BE74">
        <f t="shared" ca="1" si="129"/>
        <v>2</v>
      </c>
      <c r="BF74">
        <f t="shared" ca="1" si="129"/>
        <v>0</v>
      </c>
      <c r="BG74">
        <f t="shared" ca="1" si="129"/>
        <v>3</v>
      </c>
      <c r="BH74">
        <f t="shared" ca="1" si="129"/>
        <v>0</v>
      </c>
      <c r="BI74">
        <f t="shared" ca="1" si="129"/>
        <v>1</v>
      </c>
      <c r="BJ74">
        <f t="shared" ca="1" si="129"/>
        <v>1</v>
      </c>
      <c r="BK74">
        <f t="shared" ca="1" si="129"/>
        <v>4</v>
      </c>
      <c r="BL74">
        <f t="shared" ca="1" si="129"/>
        <v>5</v>
      </c>
      <c r="BM74">
        <f t="shared" ca="1" si="129"/>
        <v>7</v>
      </c>
      <c r="BN74">
        <f t="shared" ca="1" si="129"/>
        <v>0</v>
      </c>
      <c r="BO74">
        <f t="shared" ca="1" si="129"/>
        <v>1</v>
      </c>
      <c r="BP74">
        <f t="shared" ca="1" si="129"/>
        <v>5</v>
      </c>
      <c r="BQ74">
        <f t="shared" ref="BQ74:CH74" ca="1" si="130">IFERROR(MIN(RANDBETWEEN(0,BQ65-SUM(BQ68:BQ73)),ROUNDUP(BQ65*2/$C$64,0)),0)</f>
        <v>0</v>
      </c>
      <c r="BR74">
        <f t="shared" ca="1" si="130"/>
        <v>0</v>
      </c>
      <c r="BS74">
        <f t="shared" ca="1" si="130"/>
        <v>0</v>
      </c>
      <c r="BT74">
        <f t="shared" ca="1" si="130"/>
        <v>10</v>
      </c>
      <c r="BU74">
        <f t="shared" ca="1" si="130"/>
        <v>5</v>
      </c>
      <c r="BV74">
        <f t="shared" ca="1" si="130"/>
        <v>0</v>
      </c>
      <c r="BW74">
        <f t="shared" ca="1" si="130"/>
        <v>0</v>
      </c>
      <c r="BX74">
        <f t="shared" ca="1" si="130"/>
        <v>0</v>
      </c>
      <c r="BY74">
        <f t="shared" ca="1" si="130"/>
        <v>3</v>
      </c>
      <c r="BZ74">
        <f t="shared" ca="1" si="130"/>
        <v>5</v>
      </c>
      <c r="CA74">
        <f t="shared" ca="1" si="130"/>
        <v>0</v>
      </c>
      <c r="CB74">
        <f t="shared" ca="1" si="130"/>
        <v>3</v>
      </c>
      <c r="CC74">
        <f t="shared" ca="1" si="130"/>
        <v>0</v>
      </c>
      <c r="CD74">
        <f t="shared" ca="1" si="130"/>
        <v>1</v>
      </c>
      <c r="CE74">
        <f t="shared" ca="1" si="130"/>
        <v>7</v>
      </c>
      <c r="CF74">
        <f t="shared" ca="1" si="130"/>
        <v>1</v>
      </c>
      <c r="CG74">
        <f t="shared" ca="1" si="130"/>
        <v>1</v>
      </c>
      <c r="CH74">
        <f t="shared" ca="1" si="130"/>
        <v>1</v>
      </c>
    </row>
    <row r="75" spans="1:86" x14ac:dyDescent="0.25">
      <c r="A75" s="3">
        <f ca="1">VLOOKUP(SMALL(B67:B75,9),B67:C75,2,0)</f>
        <v>2</v>
      </c>
      <c r="B75" s="4">
        <f t="shared" ca="1" si="116"/>
        <v>69115</v>
      </c>
      <c r="C75" s="5">
        <v>9</v>
      </c>
      <c r="D75">
        <f ca="1">IFERROR(MIN(RANDBETWEEN(0,D65-SUM(D68:D74)),ROUNDUP(D65*2/$C$64,0)),0)</f>
        <v>0</v>
      </c>
      <c r="E75">
        <f t="shared" ref="E75:BP75" ca="1" si="131">IFERROR(MIN(RANDBETWEEN(0,E65-SUM(E68:E74)),ROUNDUP(E65*2/$C$64,0)),0)</f>
        <v>0</v>
      </c>
      <c r="F75">
        <f t="shared" ca="1" si="131"/>
        <v>0</v>
      </c>
      <c r="G75">
        <f t="shared" ca="1" si="131"/>
        <v>0</v>
      </c>
      <c r="H75">
        <f t="shared" ca="1" si="131"/>
        <v>0</v>
      </c>
      <c r="I75">
        <f t="shared" ca="1" si="131"/>
        <v>0</v>
      </c>
      <c r="J75">
        <f t="shared" ca="1" si="131"/>
        <v>0</v>
      </c>
      <c r="K75">
        <f t="shared" ca="1" si="131"/>
        <v>0</v>
      </c>
      <c r="L75">
        <f t="shared" ca="1" si="131"/>
        <v>0</v>
      </c>
      <c r="M75">
        <f t="shared" ca="1" si="131"/>
        <v>0</v>
      </c>
      <c r="N75">
        <f t="shared" ca="1" si="131"/>
        <v>1</v>
      </c>
      <c r="O75">
        <f t="shared" ca="1" si="131"/>
        <v>0</v>
      </c>
      <c r="P75">
        <f t="shared" ca="1" si="131"/>
        <v>0</v>
      </c>
      <c r="Q75">
        <f t="shared" ca="1" si="131"/>
        <v>0</v>
      </c>
      <c r="R75">
        <f t="shared" ca="1" si="131"/>
        <v>0</v>
      </c>
      <c r="S75">
        <f t="shared" ca="1" si="131"/>
        <v>0</v>
      </c>
      <c r="T75">
        <f t="shared" ca="1" si="131"/>
        <v>0</v>
      </c>
      <c r="U75">
        <f t="shared" ca="1" si="131"/>
        <v>0</v>
      </c>
      <c r="V75">
        <f t="shared" ca="1" si="131"/>
        <v>0</v>
      </c>
      <c r="W75">
        <f t="shared" ca="1" si="131"/>
        <v>1</v>
      </c>
      <c r="X75">
        <f t="shared" ca="1" si="131"/>
        <v>0</v>
      </c>
      <c r="Y75">
        <f t="shared" ca="1" si="131"/>
        <v>0</v>
      </c>
      <c r="Z75">
        <f t="shared" ca="1" si="131"/>
        <v>0</v>
      </c>
      <c r="AA75">
        <f t="shared" ca="1" si="131"/>
        <v>1</v>
      </c>
      <c r="AB75">
        <f t="shared" ca="1" si="131"/>
        <v>0</v>
      </c>
      <c r="AC75">
        <f t="shared" ca="1" si="131"/>
        <v>1</v>
      </c>
      <c r="AD75">
        <f t="shared" ca="1" si="131"/>
        <v>0</v>
      </c>
      <c r="AE75">
        <f t="shared" ca="1" si="131"/>
        <v>2</v>
      </c>
      <c r="AF75">
        <f t="shared" ca="1" si="131"/>
        <v>0</v>
      </c>
      <c r="AG75">
        <f t="shared" ca="1" si="131"/>
        <v>0</v>
      </c>
      <c r="AH75">
        <f t="shared" ca="1" si="131"/>
        <v>1</v>
      </c>
      <c r="AI75">
        <f t="shared" ca="1" si="131"/>
        <v>0</v>
      </c>
      <c r="AJ75">
        <f t="shared" ca="1" si="131"/>
        <v>0</v>
      </c>
      <c r="AK75">
        <f t="shared" ca="1" si="131"/>
        <v>2</v>
      </c>
      <c r="AL75">
        <f t="shared" ca="1" si="131"/>
        <v>3</v>
      </c>
      <c r="AM75">
        <f t="shared" ca="1" si="131"/>
        <v>1</v>
      </c>
      <c r="AN75">
        <f t="shared" ca="1" si="131"/>
        <v>0</v>
      </c>
      <c r="AO75">
        <f t="shared" ca="1" si="131"/>
        <v>0</v>
      </c>
      <c r="AP75">
        <f t="shared" ca="1" si="131"/>
        <v>1</v>
      </c>
      <c r="AQ75">
        <f t="shared" ca="1" si="131"/>
        <v>0</v>
      </c>
      <c r="AR75">
        <f t="shared" ca="1" si="131"/>
        <v>0</v>
      </c>
      <c r="AS75">
        <f t="shared" ca="1" si="131"/>
        <v>1</v>
      </c>
      <c r="AT75">
        <f t="shared" ca="1" si="131"/>
        <v>0</v>
      </c>
      <c r="AU75">
        <f t="shared" ca="1" si="131"/>
        <v>0</v>
      </c>
      <c r="AV75">
        <f t="shared" ca="1" si="131"/>
        <v>0</v>
      </c>
      <c r="AW75">
        <f t="shared" ca="1" si="131"/>
        <v>0</v>
      </c>
      <c r="AX75">
        <f t="shared" ca="1" si="131"/>
        <v>0</v>
      </c>
      <c r="AY75">
        <f t="shared" ca="1" si="131"/>
        <v>0</v>
      </c>
      <c r="AZ75">
        <f t="shared" ca="1" si="131"/>
        <v>0</v>
      </c>
      <c r="BA75">
        <f t="shared" ca="1" si="131"/>
        <v>0</v>
      </c>
      <c r="BB75">
        <f t="shared" ca="1" si="131"/>
        <v>0</v>
      </c>
      <c r="BC75">
        <f t="shared" ca="1" si="131"/>
        <v>0</v>
      </c>
      <c r="BD75">
        <f t="shared" ca="1" si="131"/>
        <v>0</v>
      </c>
      <c r="BE75">
        <f t="shared" ca="1" si="131"/>
        <v>0</v>
      </c>
      <c r="BF75">
        <f t="shared" ca="1" si="131"/>
        <v>0</v>
      </c>
      <c r="BG75">
        <f t="shared" ca="1" si="131"/>
        <v>0</v>
      </c>
      <c r="BH75">
        <f t="shared" ca="1" si="131"/>
        <v>0</v>
      </c>
      <c r="BI75">
        <f t="shared" ca="1" si="131"/>
        <v>0</v>
      </c>
      <c r="BJ75">
        <f t="shared" ca="1" si="131"/>
        <v>11</v>
      </c>
      <c r="BK75">
        <f t="shared" ca="1" si="131"/>
        <v>0</v>
      </c>
      <c r="BL75">
        <f t="shared" ca="1" si="131"/>
        <v>4</v>
      </c>
      <c r="BM75">
        <f t="shared" ca="1" si="131"/>
        <v>1</v>
      </c>
      <c r="BN75">
        <f t="shared" ca="1" si="131"/>
        <v>0</v>
      </c>
      <c r="BO75">
        <f t="shared" ca="1" si="131"/>
        <v>1</v>
      </c>
      <c r="BP75">
        <f t="shared" ca="1" si="131"/>
        <v>0</v>
      </c>
      <c r="BQ75">
        <f t="shared" ref="BQ75:CH75" ca="1" si="132">IFERROR(MIN(RANDBETWEEN(0,BQ65-SUM(BQ68:BQ74)),ROUNDUP(BQ65*2/$C$64,0)),0)</f>
        <v>0</v>
      </c>
      <c r="BR75">
        <f t="shared" ca="1" si="132"/>
        <v>0</v>
      </c>
      <c r="BS75">
        <f t="shared" ca="1" si="132"/>
        <v>0</v>
      </c>
      <c r="BT75">
        <f t="shared" ca="1" si="132"/>
        <v>0</v>
      </c>
      <c r="BU75">
        <f t="shared" ca="1" si="132"/>
        <v>0</v>
      </c>
      <c r="BV75">
        <f t="shared" ca="1" si="132"/>
        <v>0</v>
      </c>
      <c r="BW75">
        <f t="shared" ca="1" si="132"/>
        <v>0</v>
      </c>
      <c r="BX75">
        <f t="shared" ca="1" si="132"/>
        <v>0</v>
      </c>
      <c r="BY75">
        <f t="shared" ca="1" si="132"/>
        <v>0</v>
      </c>
      <c r="BZ75">
        <f t="shared" ca="1" si="132"/>
        <v>0</v>
      </c>
      <c r="CA75">
        <f t="shared" ca="1" si="132"/>
        <v>1</v>
      </c>
      <c r="CB75">
        <f t="shared" ca="1" si="132"/>
        <v>3</v>
      </c>
      <c r="CC75">
        <f t="shared" ca="1" si="132"/>
        <v>4</v>
      </c>
      <c r="CD75">
        <f t="shared" ca="1" si="132"/>
        <v>2</v>
      </c>
      <c r="CE75">
        <f t="shared" ca="1" si="132"/>
        <v>0</v>
      </c>
      <c r="CF75">
        <f t="shared" ca="1" si="132"/>
        <v>0</v>
      </c>
      <c r="CG75">
        <f t="shared" ca="1" si="132"/>
        <v>2</v>
      </c>
      <c r="CH75">
        <f t="shared" ca="1" si="132"/>
        <v>3</v>
      </c>
    </row>
    <row r="78" spans="1:86" x14ac:dyDescent="0.25">
      <c r="C78" s="5">
        <v>10</v>
      </c>
      <c r="D78" s="197" t="s">
        <v>85</v>
      </c>
      <c r="E78" s="197"/>
      <c r="F78" s="197"/>
      <c r="G78" s="197"/>
      <c r="H78" s="197"/>
      <c r="I78" s="197"/>
    </row>
    <row r="79" spans="1:86" x14ac:dyDescent="0.25">
      <c r="D79" s="3">
        <v>1</v>
      </c>
      <c r="E79" s="3">
        <v>2</v>
      </c>
      <c r="F79" s="3">
        <v>3</v>
      </c>
      <c r="G79" s="3">
        <v>4</v>
      </c>
      <c r="H79" s="3">
        <v>5</v>
      </c>
      <c r="I79" s="3">
        <v>6</v>
      </c>
      <c r="J79" s="3">
        <v>7</v>
      </c>
      <c r="K79" s="3">
        <v>8</v>
      </c>
      <c r="L79" s="3">
        <v>9</v>
      </c>
      <c r="M79" s="3">
        <v>10</v>
      </c>
      <c r="N79" s="3">
        <v>11</v>
      </c>
      <c r="O79" s="3">
        <v>12</v>
      </c>
      <c r="P79" s="3">
        <v>13</v>
      </c>
      <c r="Q79" s="3">
        <v>14</v>
      </c>
      <c r="R79" s="3">
        <v>15</v>
      </c>
      <c r="S79" s="3">
        <v>16</v>
      </c>
      <c r="T79" s="3">
        <v>17</v>
      </c>
      <c r="U79" s="3">
        <v>18</v>
      </c>
      <c r="V79" s="3">
        <v>19</v>
      </c>
      <c r="W79" s="3">
        <v>20</v>
      </c>
      <c r="X79" s="3">
        <v>21</v>
      </c>
      <c r="Y79" s="3">
        <v>22</v>
      </c>
      <c r="Z79" s="3">
        <v>23</v>
      </c>
      <c r="AA79" s="3">
        <v>24</v>
      </c>
      <c r="AB79" s="3">
        <v>25</v>
      </c>
      <c r="AC79" s="3">
        <v>26</v>
      </c>
      <c r="AD79" s="3">
        <v>27</v>
      </c>
      <c r="AE79" s="3">
        <v>28</v>
      </c>
      <c r="AF79" s="3">
        <v>29</v>
      </c>
      <c r="AG79" s="3">
        <v>30</v>
      </c>
      <c r="AH79" s="3">
        <v>31</v>
      </c>
      <c r="AI79" s="3">
        <v>32</v>
      </c>
      <c r="AJ79" s="3">
        <v>33</v>
      </c>
      <c r="AK79" s="3">
        <v>34</v>
      </c>
      <c r="AL79" s="3">
        <v>35</v>
      </c>
      <c r="AM79" s="3">
        <v>36</v>
      </c>
      <c r="AN79" s="3">
        <v>37</v>
      </c>
      <c r="AO79" s="3">
        <v>38</v>
      </c>
      <c r="AP79" s="3">
        <v>39</v>
      </c>
      <c r="AQ79" s="3">
        <v>40</v>
      </c>
      <c r="AR79" s="3">
        <v>41</v>
      </c>
      <c r="AS79" s="3">
        <v>42</v>
      </c>
      <c r="AT79" s="3">
        <v>43</v>
      </c>
      <c r="AU79" s="3">
        <v>44</v>
      </c>
      <c r="AV79" s="3">
        <v>45</v>
      </c>
      <c r="AW79" s="3">
        <v>46</v>
      </c>
      <c r="AX79" s="3">
        <v>47</v>
      </c>
      <c r="AY79" s="3">
        <v>48</v>
      </c>
      <c r="AZ79" s="3">
        <v>49</v>
      </c>
      <c r="BA79" s="3">
        <v>50</v>
      </c>
      <c r="BB79" s="3">
        <v>51</v>
      </c>
      <c r="BC79" s="3">
        <v>52</v>
      </c>
      <c r="BD79" s="3">
        <v>53</v>
      </c>
      <c r="BE79" s="3">
        <v>54</v>
      </c>
      <c r="BF79" s="3">
        <v>55</v>
      </c>
      <c r="BG79" s="3">
        <v>56</v>
      </c>
      <c r="BH79" s="3">
        <v>57</v>
      </c>
      <c r="BI79" s="3">
        <v>58</v>
      </c>
      <c r="BJ79" s="3">
        <v>59</v>
      </c>
      <c r="BK79" s="3">
        <v>60</v>
      </c>
      <c r="BL79" s="3">
        <v>61</v>
      </c>
      <c r="BM79" s="3">
        <v>62</v>
      </c>
      <c r="BN79" s="3">
        <v>63</v>
      </c>
      <c r="BO79" s="3">
        <v>64</v>
      </c>
      <c r="BP79" s="3">
        <v>65</v>
      </c>
      <c r="BQ79" s="3">
        <v>66</v>
      </c>
      <c r="BR79" s="3">
        <v>67</v>
      </c>
      <c r="BS79" s="3">
        <v>68</v>
      </c>
      <c r="BT79" s="3">
        <v>69</v>
      </c>
      <c r="BU79" s="3">
        <v>70</v>
      </c>
      <c r="BV79" s="3">
        <v>71</v>
      </c>
      <c r="BW79" s="3">
        <v>72</v>
      </c>
      <c r="BX79" s="3">
        <v>73</v>
      </c>
      <c r="BY79" s="3">
        <v>74</v>
      </c>
      <c r="BZ79" s="3">
        <v>75</v>
      </c>
      <c r="CA79" s="3">
        <v>76</v>
      </c>
      <c r="CB79" s="3">
        <v>77</v>
      </c>
      <c r="CC79" s="3">
        <v>78</v>
      </c>
      <c r="CD79" s="3">
        <v>79</v>
      </c>
      <c r="CE79" s="3">
        <v>80</v>
      </c>
      <c r="CF79" s="3">
        <v>81</v>
      </c>
      <c r="CG79" s="3">
        <v>82</v>
      </c>
      <c r="CH79" s="3">
        <v>83</v>
      </c>
    </row>
    <row r="80" spans="1:86" x14ac:dyDescent="0.25">
      <c r="C80" s="4"/>
      <c r="D80" s="4">
        <v>1</v>
      </c>
      <c r="E80" s="4">
        <v>2</v>
      </c>
      <c r="F80" s="4">
        <f t="shared" ref="F80:BQ80" si="133">ROUNDDOWN(F79*1/2,0)</f>
        <v>1</v>
      </c>
      <c r="G80" s="4">
        <f t="shared" si="133"/>
        <v>2</v>
      </c>
      <c r="H80" s="4">
        <f t="shared" si="133"/>
        <v>2</v>
      </c>
      <c r="I80" s="4">
        <f t="shared" si="133"/>
        <v>3</v>
      </c>
      <c r="J80" s="4">
        <f t="shared" si="133"/>
        <v>3</v>
      </c>
      <c r="K80" s="4">
        <f t="shared" si="133"/>
        <v>4</v>
      </c>
      <c r="L80" s="4">
        <f t="shared" si="133"/>
        <v>4</v>
      </c>
      <c r="M80" s="4">
        <f t="shared" si="133"/>
        <v>5</v>
      </c>
      <c r="N80" s="4">
        <f t="shared" si="133"/>
        <v>5</v>
      </c>
      <c r="O80" s="4">
        <f t="shared" si="133"/>
        <v>6</v>
      </c>
      <c r="P80" s="4">
        <f t="shared" si="133"/>
        <v>6</v>
      </c>
      <c r="Q80" s="4">
        <f t="shared" si="133"/>
        <v>7</v>
      </c>
      <c r="R80" s="4">
        <f t="shared" si="133"/>
        <v>7</v>
      </c>
      <c r="S80" s="4">
        <f t="shared" si="133"/>
        <v>8</v>
      </c>
      <c r="T80" s="4">
        <f t="shared" si="133"/>
        <v>8</v>
      </c>
      <c r="U80" s="4">
        <f t="shared" si="133"/>
        <v>9</v>
      </c>
      <c r="V80" s="4">
        <f t="shared" si="133"/>
        <v>9</v>
      </c>
      <c r="W80" s="4">
        <f t="shared" si="133"/>
        <v>10</v>
      </c>
      <c r="X80" s="4">
        <f t="shared" si="133"/>
        <v>10</v>
      </c>
      <c r="Y80" s="4">
        <f t="shared" si="133"/>
        <v>11</v>
      </c>
      <c r="Z80" s="4">
        <f t="shared" si="133"/>
        <v>11</v>
      </c>
      <c r="AA80" s="4">
        <f t="shared" si="133"/>
        <v>12</v>
      </c>
      <c r="AB80" s="4">
        <f t="shared" si="133"/>
        <v>12</v>
      </c>
      <c r="AC80" s="4">
        <f t="shared" si="133"/>
        <v>13</v>
      </c>
      <c r="AD80" s="4">
        <f t="shared" si="133"/>
        <v>13</v>
      </c>
      <c r="AE80" s="4">
        <f t="shared" si="133"/>
        <v>14</v>
      </c>
      <c r="AF80" s="4">
        <f t="shared" si="133"/>
        <v>14</v>
      </c>
      <c r="AG80" s="4">
        <f t="shared" si="133"/>
        <v>15</v>
      </c>
      <c r="AH80" s="4">
        <f t="shared" si="133"/>
        <v>15</v>
      </c>
      <c r="AI80" s="4">
        <f t="shared" si="133"/>
        <v>16</v>
      </c>
      <c r="AJ80" s="4">
        <f t="shared" si="133"/>
        <v>16</v>
      </c>
      <c r="AK80" s="4">
        <f t="shared" si="133"/>
        <v>17</v>
      </c>
      <c r="AL80" s="4">
        <f t="shared" si="133"/>
        <v>17</v>
      </c>
      <c r="AM80" s="4">
        <f t="shared" si="133"/>
        <v>18</v>
      </c>
      <c r="AN80" s="4">
        <f t="shared" si="133"/>
        <v>18</v>
      </c>
      <c r="AO80" s="4">
        <f t="shared" si="133"/>
        <v>19</v>
      </c>
      <c r="AP80" s="4">
        <f t="shared" si="133"/>
        <v>19</v>
      </c>
      <c r="AQ80" s="4">
        <f t="shared" si="133"/>
        <v>20</v>
      </c>
      <c r="AR80" s="4">
        <f t="shared" si="133"/>
        <v>20</v>
      </c>
      <c r="AS80" s="4">
        <f t="shared" si="133"/>
        <v>21</v>
      </c>
      <c r="AT80" s="4">
        <f t="shared" si="133"/>
        <v>21</v>
      </c>
      <c r="AU80" s="4">
        <f t="shared" si="133"/>
        <v>22</v>
      </c>
      <c r="AV80" s="4">
        <f t="shared" si="133"/>
        <v>22</v>
      </c>
      <c r="AW80" s="4">
        <f t="shared" si="133"/>
        <v>23</v>
      </c>
      <c r="AX80" s="4">
        <f t="shared" si="133"/>
        <v>23</v>
      </c>
      <c r="AY80" s="4">
        <f t="shared" si="133"/>
        <v>24</v>
      </c>
      <c r="AZ80" s="4">
        <f t="shared" si="133"/>
        <v>24</v>
      </c>
      <c r="BA80" s="4">
        <f t="shared" si="133"/>
        <v>25</v>
      </c>
      <c r="BB80" s="4">
        <f t="shared" si="133"/>
        <v>25</v>
      </c>
      <c r="BC80" s="4">
        <f t="shared" si="133"/>
        <v>26</v>
      </c>
      <c r="BD80" s="4">
        <f t="shared" si="133"/>
        <v>26</v>
      </c>
      <c r="BE80" s="4">
        <f t="shared" si="133"/>
        <v>27</v>
      </c>
      <c r="BF80" s="4">
        <f t="shared" si="133"/>
        <v>27</v>
      </c>
      <c r="BG80" s="4">
        <f t="shared" si="133"/>
        <v>28</v>
      </c>
      <c r="BH80" s="4">
        <f t="shared" si="133"/>
        <v>28</v>
      </c>
      <c r="BI80" s="4">
        <f t="shared" si="133"/>
        <v>29</v>
      </c>
      <c r="BJ80" s="4">
        <f t="shared" si="133"/>
        <v>29</v>
      </c>
      <c r="BK80" s="4">
        <f t="shared" si="133"/>
        <v>30</v>
      </c>
      <c r="BL80" s="4">
        <f t="shared" si="133"/>
        <v>30</v>
      </c>
      <c r="BM80" s="4">
        <f t="shared" si="133"/>
        <v>31</v>
      </c>
      <c r="BN80" s="4">
        <f t="shared" si="133"/>
        <v>31</v>
      </c>
      <c r="BO80" s="4">
        <f t="shared" si="133"/>
        <v>32</v>
      </c>
      <c r="BP80" s="4">
        <f t="shared" si="133"/>
        <v>32</v>
      </c>
      <c r="BQ80" s="4">
        <f t="shared" si="133"/>
        <v>33</v>
      </c>
      <c r="BR80" s="4">
        <f t="shared" ref="BR80:CH80" si="134">ROUNDDOWN(BR79*1/2,0)</f>
        <v>33</v>
      </c>
      <c r="BS80" s="4">
        <f t="shared" si="134"/>
        <v>34</v>
      </c>
      <c r="BT80" s="4">
        <f t="shared" si="134"/>
        <v>34</v>
      </c>
      <c r="BU80" s="4">
        <f t="shared" si="134"/>
        <v>35</v>
      </c>
      <c r="BV80" s="4">
        <f t="shared" si="134"/>
        <v>35</v>
      </c>
      <c r="BW80" s="4">
        <f t="shared" si="134"/>
        <v>36</v>
      </c>
      <c r="BX80" s="4">
        <f t="shared" si="134"/>
        <v>36</v>
      </c>
      <c r="BY80" s="4">
        <f t="shared" si="134"/>
        <v>37</v>
      </c>
      <c r="BZ80" s="4">
        <f t="shared" si="134"/>
        <v>37</v>
      </c>
      <c r="CA80" s="4">
        <f t="shared" si="134"/>
        <v>38</v>
      </c>
      <c r="CB80" s="4">
        <f t="shared" si="134"/>
        <v>38</v>
      </c>
      <c r="CC80" s="4">
        <f t="shared" si="134"/>
        <v>39</v>
      </c>
      <c r="CD80" s="4">
        <f t="shared" si="134"/>
        <v>39</v>
      </c>
      <c r="CE80" s="4">
        <f t="shared" si="134"/>
        <v>40</v>
      </c>
      <c r="CF80" s="4">
        <f t="shared" si="134"/>
        <v>40</v>
      </c>
      <c r="CG80" s="4">
        <f t="shared" si="134"/>
        <v>41</v>
      </c>
      <c r="CH80" s="4">
        <f t="shared" si="134"/>
        <v>41</v>
      </c>
    </row>
    <row r="81" spans="1:86" x14ac:dyDescent="0.25">
      <c r="A81" s="3">
        <f ca="1">VLOOKUP(SMALL(B81:B90,1),B81:C90,2,0)</f>
        <v>8</v>
      </c>
      <c r="B81" s="4">
        <f ca="1">RANDBETWEEN(0,100000)</f>
        <v>10120</v>
      </c>
      <c r="C81" s="5">
        <v>1</v>
      </c>
      <c r="D81">
        <f ca="1">D79-SUM(D82:D90)</f>
        <v>0</v>
      </c>
      <c r="E81">
        <f t="shared" ref="E81:BP81" ca="1" si="135">E79-SUM(E82:E90)</f>
        <v>0</v>
      </c>
      <c r="F81">
        <f t="shared" ca="1" si="135"/>
        <v>0</v>
      </c>
      <c r="G81">
        <f t="shared" ca="1" si="135"/>
        <v>0</v>
      </c>
      <c r="H81">
        <f t="shared" ca="1" si="135"/>
        <v>0</v>
      </c>
      <c r="I81">
        <f t="shared" ca="1" si="135"/>
        <v>0</v>
      </c>
      <c r="J81">
        <f t="shared" ca="1" si="135"/>
        <v>0</v>
      </c>
      <c r="K81">
        <f t="shared" ca="1" si="135"/>
        <v>0</v>
      </c>
      <c r="L81">
        <f t="shared" ca="1" si="135"/>
        <v>0</v>
      </c>
      <c r="M81">
        <f t="shared" ca="1" si="135"/>
        <v>0</v>
      </c>
      <c r="N81">
        <f t="shared" ca="1" si="135"/>
        <v>0</v>
      </c>
      <c r="O81">
        <f t="shared" ca="1" si="135"/>
        <v>0</v>
      </c>
      <c r="P81">
        <f t="shared" ca="1" si="135"/>
        <v>0</v>
      </c>
      <c r="Q81">
        <f t="shared" ca="1" si="135"/>
        <v>0</v>
      </c>
      <c r="R81">
        <f t="shared" ca="1" si="135"/>
        <v>0</v>
      </c>
      <c r="S81">
        <f t="shared" ca="1" si="135"/>
        <v>0</v>
      </c>
      <c r="T81">
        <f t="shared" ca="1" si="135"/>
        <v>0</v>
      </c>
      <c r="U81">
        <f t="shared" ca="1" si="135"/>
        <v>1</v>
      </c>
      <c r="V81">
        <f t="shared" ca="1" si="135"/>
        <v>0</v>
      </c>
      <c r="W81">
        <f t="shared" ca="1" si="135"/>
        <v>0</v>
      </c>
      <c r="X81">
        <f t="shared" ca="1" si="135"/>
        <v>2</v>
      </c>
      <c r="Y81">
        <f t="shared" ca="1" si="135"/>
        <v>0</v>
      </c>
      <c r="Z81">
        <f t="shared" ca="1" si="135"/>
        <v>1</v>
      </c>
      <c r="AA81">
        <f t="shared" ca="1" si="135"/>
        <v>0</v>
      </c>
      <c r="AB81">
        <f t="shared" ca="1" si="135"/>
        <v>2</v>
      </c>
      <c r="AC81">
        <f t="shared" ca="1" si="135"/>
        <v>0</v>
      </c>
      <c r="AD81">
        <f t="shared" ca="1" si="135"/>
        <v>0</v>
      </c>
      <c r="AE81">
        <f t="shared" ca="1" si="135"/>
        <v>2</v>
      </c>
      <c r="AF81">
        <f t="shared" ca="1" si="135"/>
        <v>0</v>
      </c>
      <c r="AG81">
        <f t="shared" ca="1" si="135"/>
        <v>0</v>
      </c>
      <c r="AH81">
        <f t="shared" ca="1" si="135"/>
        <v>0</v>
      </c>
      <c r="AI81">
        <f t="shared" ca="1" si="135"/>
        <v>0</v>
      </c>
      <c r="AJ81">
        <f t="shared" ca="1" si="135"/>
        <v>0</v>
      </c>
      <c r="AK81">
        <f t="shared" ca="1" si="135"/>
        <v>0</v>
      </c>
      <c r="AL81">
        <f t="shared" ca="1" si="135"/>
        <v>0</v>
      </c>
      <c r="AM81">
        <f t="shared" ca="1" si="135"/>
        <v>0</v>
      </c>
      <c r="AN81">
        <f t="shared" ca="1" si="135"/>
        <v>0</v>
      </c>
      <c r="AO81">
        <f t="shared" ca="1" si="135"/>
        <v>0</v>
      </c>
      <c r="AP81">
        <f t="shared" ca="1" si="135"/>
        <v>0</v>
      </c>
      <c r="AQ81">
        <f t="shared" ca="1" si="135"/>
        <v>0</v>
      </c>
      <c r="AR81">
        <f t="shared" ca="1" si="135"/>
        <v>0</v>
      </c>
      <c r="AS81">
        <f t="shared" ca="1" si="135"/>
        <v>7</v>
      </c>
      <c r="AT81">
        <f t="shared" ca="1" si="135"/>
        <v>2</v>
      </c>
      <c r="AU81">
        <f t="shared" ca="1" si="135"/>
        <v>0</v>
      </c>
      <c r="AV81">
        <f t="shared" ca="1" si="135"/>
        <v>1</v>
      </c>
      <c r="AW81">
        <f t="shared" ca="1" si="135"/>
        <v>0</v>
      </c>
      <c r="AX81">
        <f t="shared" ca="1" si="135"/>
        <v>0</v>
      </c>
      <c r="AY81">
        <f t="shared" ca="1" si="135"/>
        <v>1</v>
      </c>
      <c r="AZ81">
        <f t="shared" ca="1" si="135"/>
        <v>0</v>
      </c>
      <c r="BA81">
        <f t="shared" ca="1" si="135"/>
        <v>1</v>
      </c>
      <c r="BB81">
        <f t="shared" ca="1" si="135"/>
        <v>0</v>
      </c>
      <c r="BC81">
        <f t="shared" ca="1" si="135"/>
        <v>1</v>
      </c>
      <c r="BD81">
        <f t="shared" ca="1" si="135"/>
        <v>0</v>
      </c>
      <c r="BE81">
        <f t="shared" ca="1" si="135"/>
        <v>2</v>
      </c>
      <c r="BF81">
        <f t="shared" ca="1" si="135"/>
        <v>0</v>
      </c>
      <c r="BG81">
        <f t="shared" ca="1" si="135"/>
        <v>0</v>
      </c>
      <c r="BH81">
        <f t="shared" ca="1" si="135"/>
        <v>0</v>
      </c>
      <c r="BI81">
        <f t="shared" ca="1" si="135"/>
        <v>0</v>
      </c>
      <c r="BJ81">
        <f t="shared" ca="1" si="135"/>
        <v>1</v>
      </c>
      <c r="BK81">
        <f t="shared" ca="1" si="135"/>
        <v>1</v>
      </c>
      <c r="BL81">
        <f t="shared" ca="1" si="135"/>
        <v>1</v>
      </c>
      <c r="BM81">
        <f t="shared" ca="1" si="135"/>
        <v>0</v>
      </c>
      <c r="BN81">
        <f t="shared" ca="1" si="135"/>
        <v>0</v>
      </c>
      <c r="BO81">
        <f t="shared" ca="1" si="135"/>
        <v>3</v>
      </c>
      <c r="BP81">
        <f t="shared" ca="1" si="135"/>
        <v>0</v>
      </c>
      <c r="BQ81">
        <f t="shared" ref="BQ81:CH81" ca="1" si="136">BQ79-SUM(BQ82:BQ90)</f>
        <v>0</v>
      </c>
      <c r="BR81">
        <f t="shared" ca="1" si="136"/>
        <v>1</v>
      </c>
      <c r="BS81">
        <f t="shared" ca="1" si="136"/>
        <v>0</v>
      </c>
      <c r="BT81">
        <f t="shared" ca="1" si="136"/>
        <v>0</v>
      </c>
      <c r="BU81">
        <f t="shared" ca="1" si="136"/>
        <v>1</v>
      </c>
      <c r="BV81">
        <f t="shared" ca="1" si="136"/>
        <v>0</v>
      </c>
      <c r="BW81">
        <f t="shared" ca="1" si="136"/>
        <v>3</v>
      </c>
      <c r="BX81">
        <f t="shared" ca="1" si="136"/>
        <v>1</v>
      </c>
      <c r="BY81">
        <f t="shared" ca="1" si="136"/>
        <v>0</v>
      </c>
      <c r="BZ81">
        <f t="shared" ca="1" si="136"/>
        <v>0</v>
      </c>
      <c r="CA81">
        <f t="shared" ca="1" si="136"/>
        <v>0</v>
      </c>
      <c r="CB81">
        <f t="shared" ca="1" si="136"/>
        <v>2</v>
      </c>
      <c r="CC81">
        <f t="shared" ca="1" si="136"/>
        <v>1</v>
      </c>
      <c r="CD81">
        <f t="shared" ca="1" si="136"/>
        <v>3</v>
      </c>
      <c r="CE81">
        <f t="shared" ca="1" si="136"/>
        <v>0</v>
      </c>
      <c r="CF81">
        <f t="shared" ca="1" si="136"/>
        <v>1</v>
      </c>
      <c r="CG81">
        <f t="shared" ca="1" si="136"/>
        <v>1</v>
      </c>
      <c r="CH81">
        <f t="shared" ca="1" si="136"/>
        <v>0</v>
      </c>
    </row>
    <row r="82" spans="1:86" x14ac:dyDescent="0.25">
      <c r="A82" s="3">
        <f ca="1">VLOOKUP(SMALL(B81:B90,2),B81:C90,2,0)</f>
        <v>2</v>
      </c>
      <c r="B82" s="4">
        <f t="shared" ref="B82:B90" ca="1" si="137">RANDBETWEEN(0,100000)</f>
        <v>9947</v>
      </c>
      <c r="C82" s="5">
        <v>2</v>
      </c>
      <c r="D82">
        <f ca="1">MIN(RANDBETWEEN(0,D79),ROUNDUP(D79*2/$C$78,0))</f>
        <v>1</v>
      </c>
      <c r="E82">
        <f t="shared" ref="E82:BP82" ca="1" si="138">MIN(RANDBETWEEN(0,E79),ROUNDUP(E79*2/$C$78,0))</f>
        <v>1</v>
      </c>
      <c r="F82">
        <f t="shared" ca="1" si="138"/>
        <v>0</v>
      </c>
      <c r="G82">
        <f t="shared" ca="1" si="138"/>
        <v>1</v>
      </c>
      <c r="H82">
        <f t="shared" ca="1" si="138"/>
        <v>1</v>
      </c>
      <c r="I82">
        <f t="shared" ca="1" si="138"/>
        <v>2</v>
      </c>
      <c r="J82">
        <f t="shared" ca="1" si="138"/>
        <v>0</v>
      </c>
      <c r="K82">
        <f t="shared" ca="1" si="138"/>
        <v>2</v>
      </c>
      <c r="L82">
        <f t="shared" ca="1" si="138"/>
        <v>1</v>
      </c>
      <c r="M82">
        <f t="shared" ca="1" si="138"/>
        <v>2</v>
      </c>
      <c r="N82">
        <f t="shared" ca="1" si="138"/>
        <v>0</v>
      </c>
      <c r="O82">
        <f t="shared" ca="1" si="138"/>
        <v>3</v>
      </c>
      <c r="P82">
        <f t="shared" ca="1" si="138"/>
        <v>3</v>
      </c>
      <c r="Q82">
        <f t="shared" ca="1" si="138"/>
        <v>3</v>
      </c>
      <c r="R82">
        <f t="shared" ca="1" si="138"/>
        <v>3</v>
      </c>
      <c r="S82">
        <f t="shared" ca="1" si="138"/>
        <v>4</v>
      </c>
      <c r="T82">
        <f t="shared" ca="1" si="138"/>
        <v>4</v>
      </c>
      <c r="U82">
        <f t="shared" ca="1" si="138"/>
        <v>4</v>
      </c>
      <c r="V82">
        <f t="shared" ca="1" si="138"/>
        <v>4</v>
      </c>
      <c r="W82">
        <f t="shared" ca="1" si="138"/>
        <v>3</v>
      </c>
      <c r="X82">
        <f t="shared" ca="1" si="138"/>
        <v>1</v>
      </c>
      <c r="Y82">
        <f t="shared" ca="1" si="138"/>
        <v>5</v>
      </c>
      <c r="Z82">
        <f t="shared" ca="1" si="138"/>
        <v>5</v>
      </c>
      <c r="AA82">
        <f t="shared" ca="1" si="138"/>
        <v>5</v>
      </c>
      <c r="AB82">
        <f t="shared" ca="1" si="138"/>
        <v>5</v>
      </c>
      <c r="AC82">
        <f t="shared" ca="1" si="138"/>
        <v>6</v>
      </c>
      <c r="AD82">
        <f t="shared" ca="1" si="138"/>
        <v>5</v>
      </c>
      <c r="AE82">
        <f t="shared" ca="1" si="138"/>
        <v>1</v>
      </c>
      <c r="AF82">
        <f t="shared" ca="1" si="138"/>
        <v>6</v>
      </c>
      <c r="AG82">
        <f t="shared" ca="1" si="138"/>
        <v>6</v>
      </c>
      <c r="AH82">
        <f t="shared" ca="1" si="138"/>
        <v>7</v>
      </c>
      <c r="AI82">
        <f t="shared" ca="1" si="138"/>
        <v>7</v>
      </c>
      <c r="AJ82">
        <f t="shared" ca="1" si="138"/>
        <v>7</v>
      </c>
      <c r="AK82">
        <f t="shared" ca="1" si="138"/>
        <v>7</v>
      </c>
      <c r="AL82">
        <f t="shared" ca="1" si="138"/>
        <v>7</v>
      </c>
      <c r="AM82">
        <f t="shared" ca="1" si="138"/>
        <v>8</v>
      </c>
      <c r="AN82">
        <f t="shared" ca="1" si="138"/>
        <v>8</v>
      </c>
      <c r="AO82">
        <f t="shared" ca="1" si="138"/>
        <v>8</v>
      </c>
      <c r="AP82">
        <f t="shared" ca="1" si="138"/>
        <v>8</v>
      </c>
      <c r="AQ82">
        <f t="shared" ca="1" si="138"/>
        <v>8</v>
      </c>
      <c r="AR82">
        <f t="shared" ca="1" si="138"/>
        <v>8</v>
      </c>
      <c r="AS82">
        <f t="shared" ca="1" si="138"/>
        <v>9</v>
      </c>
      <c r="AT82">
        <f t="shared" ca="1" si="138"/>
        <v>9</v>
      </c>
      <c r="AU82">
        <f t="shared" ca="1" si="138"/>
        <v>9</v>
      </c>
      <c r="AV82">
        <f t="shared" ca="1" si="138"/>
        <v>1</v>
      </c>
      <c r="AW82">
        <f t="shared" ca="1" si="138"/>
        <v>10</v>
      </c>
      <c r="AX82">
        <f t="shared" ca="1" si="138"/>
        <v>10</v>
      </c>
      <c r="AY82">
        <f t="shared" ca="1" si="138"/>
        <v>10</v>
      </c>
      <c r="AZ82">
        <f t="shared" ca="1" si="138"/>
        <v>10</v>
      </c>
      <c r="BA82">
        <f t="shared" ca="1" si="138"/>
        <v>3</v>
      </c>
      <c r="BB82">
        <f t="shared" ca="1" si="138"/>
        <v>11</v>
      </c>
      <c r="BC82">
        <f t="shared" ca="1" si="138"/>
        <v>11</v>
      </c>
      <c r="BD82">
        <f t="shared" ca="1" si="138"/>
        <v>11</v>
      </c>
      <c r="BE82">
        <f t="shared" ca="1" si="138"/>
        <v>11</v>
      </c>
      <c r="BF82">
        <f t="shared" ca="1" si="138"/>
        <v>11</v>
      </c>
      <c r="BG82">
        <f t="shared" ca="1" si="138"/>
        <v>12</v>
      </c>
      <c r="BH82">
        <f t="shared" ca="1" si="138"/>
        <v>12</v>
      </c>
      <c r="BI82">
        <f t="shared" ca="1" si="138"/>
        <v>12</v>
      </c>
      <c r="BJ82">
        <f t="shared" ca="1" si="138"/>
        <v>12</v>
      </c>
      <c r="BK82">
        <f t="shared" ca="1" si="138"/>
        <v>5</v>
      </c>
      <c r="BL82">
        <f t="shared" ca="1" si="138"/>
        <v>2</v>
      </c>
      <c r="BM82">
        <f t="shared" ca="1" si="138"/>
        <v>13</v>
      </c>
      <c r="BN82">
        <f t="shared" ca="1" si="138"/>
        <v>13</v>
      </c>
      <c r="BO82">
        <f t="shared" ca="1" si="138"/>
        <v>13</v>
      </c>
      <c r="BP82">
        <f t="shared" ca="1" si="138"/>
        <v>13</v>
      </c>
      <c r="BQ82">
        <f t="shared" ref="BQ82:CH82" ca="1" si="139">MIN(RANDBETWEEN(0,BQ79),ROUNDUP(BQ79*2/$C$78,0))</f>
        <v>14</v>
      </c>
      <c r="BR82">
        <f t="shared" ca="1" si="139"/>
        <v>14</v>
      </c>
      <c r="BS82">
        <f t="shared" ca="1" si="139"/>
        <v>14</v>
      </c>
      <c r="BT82">
        <f t="shared" ca="1" si="139"/>
        <v>14</v>
      </c>
      <c r="BU82">
        <f t="shared" ca="1" si="139"/>
        <v>14</v>
      </c>
      <c r="BV82">
        <f t="shared" ca="1" si="139"/>
        <v>11</v>
      </c>
      <c r="BW82">
        <f t="shared" ca="1" si="139"/>
        <v>15</v>
      </c>
      <c r="BX82">
        <f t="shared" ca="1" si="139"/>
        <v>15</v>
      </c>
      <c r="BY82">
        <f t="shared" ca="1" si="139"/>
        <v>15</v>
      </c>
      <c r="BZ82">
        <f t="shared" ca="1" si="139"/>
        <v>12</v>
      </c>
      <c r="CA82">
        <f t="shared" ca="1" si="139"/>
        <v>16</v>
      </c>
      <c r="CB82">
        <f t="shared" ca="1" si="139"/>
        <v>16</v>
      </c>
      <c r="CC82">
        <f t="shared" ca="1" si="139"/>
        <v>16</v>
      </c>
      <c r="CD82">
        <f t="shared" ca="1" si="139"/>
        <v>16</v>
      </c>
      <c r="CE82">
        <f t="shared" ca="1" si="139"/>
        <v>16</v>
      </c>
      <c r="CF82">
        <f t="shared" ca="1" si="139"/>
        <v>17</v>
      </c>
      <c r="CG82">
        <f t="shared" ca="1" si="139"/>
        <v>4</v>
      </c>
      <c r="CH82">
        <f t="shared" ca="1" si="139"/>
        <v>17</v>
      </c>
    </row>
    <row r="83" spans="1:86" x14ac:dyDescent="0.25">
      <c r="A83" s="3">
        <f ca="1">VLOOKUP(SMALL(B81:B90,3),B81:C90,2,0)</f>
        <v>1</v>
      </c>
      <c r="B83" s="4">
        <f t="shared" ca="1" si="137"/>
        <v>62291</v>
      </c>
      <c r="C83" s="5">
        <v>3</v>
      </c>
      <c r="D83">
        <f ca="1">IFERROR(MIN(RANDBETWEEN(0,D79-D82),ROUNDUP(D79*2/$C$78,0)),0)</f>
        <v>0</v>
      </c>
      <c r="E83">
        <f t="shared" ref="E83:BP83" ca="1" si="140">IFERROR(MIN(RANDBETWEEN(0,E79-E82),ROUNDUP(E79*2/$C$78,0)),0)</f>
        <v>1</v>
      </c>
      <c r="F83">
        <f t="shared" ca="1" si="140"/>
        <v>1</v>
      </c>
      <c r="G83">
        <f t="shared" ca="1" si="140"/>
        <v>1</v>
      </c>
      <c r="H83">
        <f t="shared" ca="1" si="140"/>
        <v>1</v>
      </c>
      <c r="I83">
        <f t="shared" ca="1" si="140"/>
        <v>2</v>
      </c>
      <c r="J83">
        <f t="shared" ca="1" si="140"/>
        <v>2</v>
      </c>
      <c r="K83">
        <f t="shared" ca="1" si="140"/>
        <v>2</v>
      </c>
      <c r="L83">
        <f t="shared" ca="1" si="140"/>
        <v>2</v>
      </c>
      <c r="M83">
        <f t="shared" ca="1" si="140"/>
        <v>2</v>
      </c>
      <c r="N83">
        <f t="shared" ca="1" si="140"/>
        <v>3</v>
      </c>
      <c r="O83">
        <f t="shared" ca="1" si="140"/>
        <v>3</v>
      </c>
      <c r="P83">
        <f t="shared" ca="1" si="140"/>
        <v>1</v>
      </c>
      <c r="Q83">
        <f t="shared" ca="1" si="140"/>
        <v>3</v>
      </c>
      <c r="R83">
        <f t="shared" ca="1" si="140"/>
        <v>3</v>
      </c>
      <c r="S83">
        <f t="shared" ca="1" si="140"/>
        <v>4</v>
      </c>
      <c r="T83">
        <f t="shared" ca="1" si="140"/>
        <v>4</v>
      </c>
      <c r="U83">
        <f t="shared" ca="1" si="140"/>
        <v>3</v>
      </c>
      <c r="V83">
        <f t="shared" ca="1" si="140"/>
        <v>4</v>
      </c>
      <c r="W83">
        <f t="shared" ca="1" si="140"/>
        <v>4</v>
      </c>
      <c r="X83">
        <f t="shared" ca="1" si="140"/>
        <v>5</v>
      </c>
      <c r="Y83">
        <f t="shared" ca="1" si="140"/>
        <v>5</v>
      </c>
      <c r="Z83">
        <f t="shared" ca="1" si="140"/>
        <v>1</v>
      </c>
      <c r="AA83">
        <f t="shared" ca="1" si="140"/>
        <v>5</v>
      </c>
      <c r="AB83">
        <f t="shared" ca="1" si="140"/>
        <v>2</v>
      </c>
      <c r="AC83">
        <f t="shared" ca="1" si="140"/>
        <v>6</v>
      </c>
      <c r="AD83">
        <f t="shared" ca="1" si="140"/>
        <v>4</v>
      </c>
      <c r="AE83">
        <f t="shared" ca="1" si="140"/>
        <v>6</v>
      </c>
      <c r="AF83">
        <f t="shared" ca="1" si="140"/>
        <v>6</v>
      </c>
      <c r="AG83">
        <f t="shared" ca="1" si="140"/>
        <v>6</v>
      </c>
      <c r="AH83">
        <f t="shared" ca="1" si="140"/>
        <v>3</v>
      </c>
      <c r="AI83">
        <f t="shared" ca="1" si="140"/>
        <v>7</v>
      </c>
      <c r="AJ83">
        <f t="shared" ca="1" si="140"/>
        <v>7</v>
      </c>
      <c r="AK83">
        <f t="shared" ca="1" si="140"/>
        <v>7</v>
      </c>
      <c r="AL83">
        <f t="shared" ca="1" si="140"/>
        <v>7</v>
      </c>
      <c r="AM83">
        <f t="shared" ca="1" si="140"/>
        <v>8</v>
      </c>
      <c r="AN83">
        <f t="shared" ca="1" si="140"/>
        <v>4</v>
      </c>
      <c r="AO83">
        <f t="shared" ca="1" si="140"/>
        <v>2</v>
      </c>
      <c r="AP83">
        <f t="shared" ca="1" si="140"/>
        <v>8</v>
      </c>
      <c r="AQ83">
        <f t="shared" ca="1" si="140"/>
        <v>8</v>
      </c>
      <c r="AR83">
        <f t="shared" ca="1" si="140"/>
        <v>9</v>
      </c>
      <c r="AS83">
        <f t="shared" ca="1" si="140"/>
        <v>4</v>
      </c>
      <c r="AT83">
        <f t="shared" ca="1" si="140"/>
        <v>9</v>
      </c>
      <c r="AU83">
        <f t="shared" ca="1" si="140"/>
        <v>9</v>
      </c>
      <c r="AV83">
        <f t="shared" ca="1" si="140"/>
        <v>9</v>
      </c>
      <c r="AW83">
        <f t="shared" ca="1" si="140"/>
        <v>10</v>
      </c>
      <c r="AX83">
        <f t="shared" ca="1" si="140"/>
        <v>3</v>
      </c>
      <c r="AY83">
        <f t="shared" ca="1" si="140"/>
        <v>10</v>
      </c>
      <c r="AZ83">
        <f t="shared" ca="1" si="140"/>
        <v>10</v>
      </c>
      <c r="BA83">
        <f t="shared" ca="1" si="140"/>
        <v>10</v>
      </c>
      <c r="BB83">
        <f t="shared" ca="1" si="140"/>
        <v>11</v>
      </c>
      <c r="BC83">
        <f t="shared" ca="1" si="140"/>
        <v>6</v>
      </c>
      <c r="BD83">
        <f t="shared" ca="1" si="140"/>
        <v>11</v>
      </c>
      <c r="BE83">
        <f t="shared" ca="1" si="140"/>
        <v>11</v>
      </c>
      <c r="BF83">
        <f t="shared" ca="1" si="140"/>
        <v>11</v>
      </c>
      <c r="BG83">
        <f t="shared" ca="1" si="140"/>
        <v>12</v>
      </c>
      <c r="BH83">
        <f t="shared" ca="1" si="140"/>
        <v>12</v>
      </c>
      <c r="BI83">
        <f t="shared" ca="1" si="140"/>
        <v>12</v>
      </c>
      <c r="BJ83">
        <f t="shared" ca="1" si="140"/>
        <v>12</v>
      </c>
      <c r="BK83">
        <f t="shared" ca="1" si="140"/>
        <v>10</v>
      </c>
      <c r="BL83">
        <f t="shared" ca="1" si="140"/>
        <v>13</v>
      </c>
      <c r="BM83">
        <f t="shared" ca="1" si="140"/>
        <v>13</v>
      </c>
      <c r="BN83">
        <f t="shared" ca="1" si="140"/>
        <v>13</v>
      </c>
      <c r="BO83">
        <f t="shared" ca="1" si="140"/>
        <v>13</v>
      </c>
      <c r="BP83">
        <f t="shared" ca="1" si="140"/>
        <v>13</v>
      </c>
      <c r="BQ83">
        <f t="shared" ref="BQ83:CH83" ca="1" si="141">IFERROR(MIN(RANDBETWEEN(0,BQ79-BQ82),ROUNDUP(BQ79*2/$C$78,0)),0)</f>
        <v>14</v>
      </c>
      <c r="BR83">
        <f t="shared" ca="1" si="141"/>
        <v>14</v>
      </c>
      <c r="BS83">
        <f t="shared" ca="1" si="141"/>
        <v>14</v>
      </c>
      <c r="BT83">
        <f t="shared" ca="1" si="141"/>
        <v>14</v>
      </c>
      <c r="BU83">
        <f t="shared" ca="1" si="141"/>
        <v>7</v>
      </c>
      <c r="BV83">
        <f t="shared" ca="1" si="141"/>
        <v>15</v>
      </c>
      <c r="BW83">
        <f t="shared" ca="1" si="141"/>
        <v>15</v>
      </c>
      <c r="BX83">
        <f t="shared" ca="1" si="141"/>
        <v>9</v>
      </c>
      <c r="BY83">
        <f t="shared" ca="1" si="141"/>
        <v>15</v>
      </c>
      <c r="BZ83">
        <f t="shared" ca="1" si="141"/>
        <v>15</v>
      </c>
      <c r="CA83">
        <f t="shared" ca="1" si="141"/>
        <v>16</v>
      </c>
      <c r="CB83">
        <f t="shared" ca="1" si="141"/>
        <v>11</v>
      </c>
      <c r="CC83">
        <f t="shared" ca="1" si="141"/>
        <v>16</v>
      </c>
      <c r="CD83">
        <f t="shared" ca="1" si="141"/>
        <v>10</v>
      </c>
      <c r="CE83">
        <f t="shared" ca="1" si="141"/>
        <v>0</v>
      </c>
      <c r="CF83">
        <f t="shared" ca="1" si="141"/>
        <v>17</v>
      </c>
      <c r="CG83">
        <f t="shared" ca="1" si="141"/>
        <v>17</v>
      </c>
      <c r="CH83">
        <f t="shared" ca="1" si="141"/>
        <v>17</v>
      </c>
    </row>
    <row r="84" spans="1:86" x14ac:dyDescent="0.25">
      <c r="A84" s="3">
        <f ca="1">VLOOKUP(SMALL(B81:B90,4),B81:C90,2,0)</f>
        <v>4</v>
      </c>
      <c r="B84" s="4">
        <f t="shared" ca="1" si="137"/>
        <v>12210</v>
      </c>
      <c r="C84" s="5">
        <v>4</v>
      </c>
      <c r="D84">
        <f ca="1">IFERROR(MIN(RANDBETWEEN(0,D79-SUM(D82:D83)),ROUNDUP(D79*2/$C$78,0)),0)</f>
        <v>0</v>
      </c>
      <c r="E84">
        <f t="shared" ref="E84:BP84" ca="1" si="142">IFERROR(MIN(RANDBETWEEN(0,E79-SUM(E82:E83)),ROUNDUP(E79*2/$C$78,0)),0)</f>
        <v>0</v>
      </c>
      <c r="F84">
        <f t="shared" ca="1" si="142"/>
        <v>1</v>
      </c>
      <c r="G84">
        <f t="shared" ca="1" si="142"/>
        <v>1</v>
      </c>
      <c r="H84">
        <f t="shared" ca="1" si="142"/>
        <v>0</v>
      </c>
      <c r="I84">
        <f t="shared" ca="1" si="142"/>
        <v>1</v>
      </c>
      <c r="J84">
        <f t="shared" ca="1" si="142"/>
        <v>0</v>
      </c>
      <c r="K84">
        <f t="shared" ca="1" si="142"/>
        <v>2</v>
      </c>
      <c r="L84">
        <f t="shared" ca="1" si="142"/>
        <v>2</v>
      </c>
      <c r="M84">
        <f t="shared" ca="1" si="142"/>
        <v>1</v>
      </c>
      <c r="N84">
        <f t="shared" ca="1" si="142"/>
        <v>3</v>
      </c>
      <c r="O84">
        <f t="shared" ca="1" si="142"/>
        <v>3</v>
      </c>
      <c r="P84">
        <f t="shared" ca="1" si="142"/>
        <v>2</v>
      </c>
      <c r="Q84">
        <f t="shared" ca="1" si="142"/>
        <v>2</v>
      </c>
      <c r="R84">
        <f t="shared" ca="1" si="142"/>
        <v>3</v>
      </c>
      <c r="S84">
        <f t="shared" ca="1" si="142"/>
        <v>4</v>
      </c>
      <c r="T84">
        <f t="shared" ca="1" si="142"/>
        <v>3</v>
      </c>
      <c r="U84">
        <f t="shared" ca="1" si="142"/>
        <v>4</v>
      </c>
      <c r="V84">
        <f t="shared" ca="1" si="142"/>
        <v>4</v>
      </c>
      <c r="W84">
        <f t="shared" ca="1" si="142"/>
        <v>4</v>
      </c>
      <c r="X84">
        <f t="shared" ca="1" si="142"/>
        <v>3</v>
      </c>
      <c r="Y84">
        <f t="shared" ca="1" si="142"/>
        <v>1</v>
      </c>
      <c r="Z84">
        <f t="shared" ca="1" si="142"/>
        <v>5</v>
      </c>
      <c r="AA84">
        <f t="shared" ca="1" si="142"/>
        <v>5</v>
      </c>
      <c r="AB84">
        <f t="shared" ca="1" si="142"/>
        <v>5</v>
      </c>
      <c r="AC84">
        <f t="shared" ca="1" si="142"/>
        <v>3</v>
      </c>
      <c r="AD84">
        <f t="shared" ca="1" si="142"/>
        <v>3</v>
      </c>
      <c r="AE84">
        <f t="shared" ca="1" si="142"/>
        <v>1</v>
      </c>
      <c r="AF84">
        <f t="shared" ca="1" si="142"/>
        <v>1</v>
      </c>
      <c r="AG84">
        <f t="shared" ca="1" si="142"/>
        <v>6</v>
      </c>
      <c r="AH84">
        <f t="shared" ca="1" si="142"/>
        <v>7</v>
      </c>
      <c r="AI84">
        <f t="shared" ca="1" si="142"/>
        <v>6</v>
      </c>
      <c r="AJ84">
        <f t="shared" ca="1" si="142"/>
        <v>2</v>
      </c>
      <c r="AK84">
        <f t="shared" ca="1" si="142"/>
        <v>7</v>
      </c>
      <c r="AL84">
        <f t="shared" ca="1" si="142"/>
        <v>7</v>
      </c>
      <c r="AM84">
        <f t="shared" ca="1" si="142"/>
        <v>3</v>
      </c>
      <c r="AN84">
        <f t="shared" ca="1" si="142"/>
        <v>8</v>
      </c>
      <c r="AO84">
        <f t="shared" ca="1" si="142"/>
        <v>8</v>
      </c>
      <c r="AP84">
        <f t="shared" ca="1" si="142"/>
        <v>8</v>
      </c>
      <c r="AQ84">
        <f t="shared" ca="1" si="142"/>
        <v>8</v>
      </c>
      <c r="AR84">
        <f t="shared" ca="1" si="142"/>
        <v>9</v>
      </c>
      <c r="AS84">
        <f t="shared" ca="1" si="142"/>
        <v>9</v>
      </c>
      <c r="AT84">
        <f t="shared" ca="1" si="142"/>
        <v>9</v>
      </c>
      <c r="AU84">
        <f t="shared" ca="1" si="142"/>
        <v>9</v>
      </c>
      <c r="AV84">
        <f t="shared" ca="1" si="142"/>
        <v>9</v>
      </c>
      <c r="AW84">
        <f t="shared" ca="1" si="142"/>
        <v>10</v>
      </c>
      <c r="AX84">
        <f t="shared" ca="1" si="142"/>
        <v>6</v>
      </c>
      <c r="AY84">
        <f t="shared" ca="1" si="142"/>
        <v>10</v>
      </c>
      <c r="AZ84">
        <f t="shared" ca="1" si="142"/>
        <v>5</v>
      </c>
      <c r="BA84">
        <f t="shared" ca="1" si="142"/>
        <v>10</v>
      </c>
      <c r="BB84">
        <f t="shared" ca="1" si="142"/>
        <v>11</v>
      </c>
      <c r="BC84">
        <f t="shared" ca="1" si="142"/>
        <v>4</v>
      </c>
      <c r="BD84">
        <f t="shared" ca="1" si="142"/>
        <v>11</v>
      </c>
      <c r="BE84">
        <f t="shared" ca="1" si="142"/>
        <v>11</v>
      </c>
      <c r="BF84">
        <f t="shared" ca="1" si="142"/>
        <v>11</v>
      </c>
      <c r="BG84">
        <f t="shared" ca="1" si="142"/>
        <v>12</v>
      </c>
      <c r="BH84">
        <f t="shared" ca="1" si="142"/>
        <v>12</v>
      </c>
      <c r="BI84">
        <f t="shared" ca="1" si="142"/>
        <v>8</v>
      </c>
      <c r="BJ84">
        <f t="shared" ca="1" si="142"/>
        <v>12</v>
      </c>
      <c r="BK84">
        <f t="shared" ca="1" si="142"/>
        <v>7</v>
      </c>
      <c r="BL84">
        <f t="shared" ca="1" si="142"/>
        <v>13</v>
      </c>
      <c r="BM84">
        <f t="shared" ca="1" si="142"/>
        <v>13</v>
      </c>
      <c r="BN84">
        <f t="shared" ca="1" si="142"/>
        <v>9</v>
      </c>
      <c r="BO84">
        <f t="shared" ca="1" si="142"/>
        <v>13</v>
      </c>
      <c r="BP84">
        <f t="shared" ca="1" si="142"/>
        <v>13</v>
      </c>
      <c r="BQ84">
        <f t="shared" ref="BQ84:CH84" ca="1" si="143">IFERROR(MIN(RANDBETWEEN(0,BQ79-SUM(BQ82:BQ83)),ROUNDUP(BQ79*2/$C$78,0)),0)</f>
        <v>5</v>
      </c>
      <c r="BR84">
        <f t="shared" ca="1" si="143"/>
        <v>14</v>
      </c>
      <c r="BS84">
        <f t="shared" ca="1" si="143"/>
        <v>14</v>
      </c>
      <c r="BT84">
        <f t="shared" ca="1" si="143"/>
        <v>14</v>
      </c>
      <c r="BU84">
        <f t="shared" ca="1" si="143"/>
        <v>14</v>
      </c>
      <c r="BV84">
        <f t="shared" ca="1" si="143"/>
        <v>15</v>
      </c>
      <c r="BW84">
        <f t="shared" ca="1" si="143"/>
        <v>15</v>
      </c>
      <c r="BX84">
        <f t="shared" ca="1" si="143"/>
        <v>15</v>
      </c>
      <c r="BY84">
        <f t="shared" ca="1" si="143"/>
        <v>8</v>
      </c>
      <c r="BZ84">
        <f t="shared" ca="1" si="143"/>
        <v>15</v>
      </c>
      <c r="CA84">
        <f t="shared" ca="1" si="143"/>
        <v>16</v>
      </c>
      <c r="CB84">
        <f t="shared" ca="1" si="143"/>
        <v>6</v>
      </c>
      <c r="CC84">
        <f t="shared" ca="1" si="143"/>
        <v>16</v>
      </c>
      <c r="CD84">
        <f t="shared" ca="1" si="143"/>
        <v>16</v>
      </c>
      <c r="CE84">
        <f t="shared" ca="1" si="143"/>
        <v>16</v>
      </c>
      <c r="CF84">
        <f t="shared" ca="1" si="143"/>
        <v>0</v>
      </c>
      <c r="CG84">
        <f t="shared" ca="1" si="143"/>
        <v>17</v>
      </c>
      <c r="CH84">
        <f t="shared" ca="1" si="143"/>
        <v>17</v>
      </c>
    </row>
    <row r="85" spans="1:86" x14ac:dyDescent="0.25">
      <c r="A85" s="3">
        <f ca="1">VLOOKUP(SMALL(B81:B90,5),B81:C90,2,0)</f>
        <v>5</v>
      </c>
      <c r="B85" s="4">
        <f t="shared" ca="1" si="137"/>
        <v>18195</v>
      </c>
      <c r="C85" s="5">
        <v>5</v>
      </c>
      <c r="D85">
        <f ca="1">IFERROR(MIN(RANDBETWEEN(0,D79-SUM(D82:D84)),ROUNDUP(D79*2/$C$78,0)),0)</f>
        <v>0</v>
      </c>
      <c r="E85">
        <f t="shared" ref="E85:BP85" ca="1" si="144">IFERROR(MIN(RANDBETWEEN(0,E79-SUM(E82:E84)),ROUNDUP(E79*2/$C$78,0)),0)</f>
        <v>0</v>
      </c>
      <c r="F85">
        <f t="shared" ca="1" si="144"/>
        <v>1</v>
      </c>
      <c r="G85">
        <f t="shared" ca="1" si="144"/>
        <v>0</v>
      </c>
      <c r="H85">
        <f t="shared" ca="1" si="144"/>
        <v>1</v>
      </c>
      <c r="I85">
        <f t="shared" ca="1" si="144"/>
        <v>0</v>
      </c>
      <c r="J85">
        <f t="shared" ca="1" si="144"/>
        <v>2</v>
      </c>
      <c r="K85">
        <f t="shared" ca="1" si="144"/>
        <v>0</v>
      </c>
      <c r="L85">
        <f t="shared" ca="1" si="144"/>
        <v>1</v>
      </c>
      <c r="M85">
        <f t="shared" ca="1" si="144"/>
        <v>2</v>
      </c>
      <c r="N85">
        <f t="shared" ca="1" si="144"/>
        <v>2</v>
      </c>
      <c r="O85">
        <f t="shared" ca="1" si="144"/>
        <v>1</v>
      </c>
      <c r="P85">
        <f t="shared" ca="1" si="144"/>
        <v>3</v>
      </c>
      <c r="Q85">
        <f t="shared" ca="1" si="144"/>
        <v>3</v>
      </c>
      <c r="R85">
        <f t="shared" ca="1" si="144"/>
        <v>2</v>
      </c>
      <c r="S85">
        <f t="shared" ca="1" si="144"/>
        <v>2</v>
      </c>
      <c r="T85">
        <f t="shared" ca="1" si="144"/>
        <v>3</v>
      </c>
      <c r="U85">
        <f t="shared" ca="1" si="144"/>
        <v>0</v>
      </c>
      <c r="V85">
        <f t="shared" ca="1" si="144"/>
        <v>2</v>
      </c>
      <c r="W85">
        <f t="shared" ca="1" si="144"/>
        <v>4</v>
      </c>
      <c r="X85">
        <f t="shared" ca="1" si="144"/>
        <v>5</v>
      </c>
      <c r="Y85">
        <f t="shared" ca="1" si="144"/>
        <v>5</v>
      </c>
      <c r="Z85">
        <f t="shared" ca="1" si="144"/>
        <v>5</v>
      </c>
      <c r="AA85">
        <f t="shared" ca="1" si="144"/>
        <v>5</v>
      </c>
      <c r="AB85">
        <f t="shared" ca="1" si="144"/>
        <v>5</v>
      </c>
      <c r="AC85">
        <f t="shared" ca="1" si="144"/>
        <v>1</v>
      </c>
      <c r="AD85">
        <f t="shared" ca="1" si="144"/>
        <v>3</v>
      </c>
      <c r="AE85">
        <f t="shared" ca="1" si="144"/>
        <v>6</v>
      </c>
      <c r="AF85">
        <f t="shared" ca="1" si="144"/>
        <v>6</v>
      </c>
      <c r="AG85">
        <f t="shared" ca="1" si="144"/>
        <v>6</v>
      </c>
      <c r="AH85">
        <f t="shared" ca="1" si="144"/>
        <v>7</v>
      </c>
      <c r="AI85">
        <f t="shared" ca="1" si="144"/>
        <v>4</v>
      </c>
      <c r="AJ85">
        <f t="shared" ca="1" si="144"/>
        <v>7</v>
      </c>
      <c r="AK85">
        <f t="shared" ca="1" si="144"/>
        <v>7</v>
      </c>
      <c r="AL85">
        <f t="shared" ca="1" si="144"/>
        <v>7</v>
      </c>
      <c r="AM85">
        <f t="shared" ca="1" si="144"/>
        <v>8</v>
      </c>
      <c r="AN85">
        <f t="shared" ca="1" si="144"/>
        <v>8</v>
      </c>
      <c r="AO85">
        <f t="shared" ca="1" si="144"/>
        <v>3</v>
      </c>
      <c r="AP85">
        <f t="shared" ca="1" si="144"/>
        <v>1</v>
      </c>
      <c r="AQ85">
        <f t="shared" ca="1" si="144"/>
        <v>5</v>
      </c>
      <c r="AR85">
        <f t="shared" ca="1" si="144"/>
        <v>9</v>
      </c>
      <c r="AS85">
        <f t="shared" ca="1" si="144"/>
        <v>1</v>
      </c>
      <c r="AT85">
        <f t="shared" ca="1" si="144"/>
        <v>4</v>
      </c>
      <c r="AU85">
        <f t="shared" ca="1" si="144"/>
        <v>9</v>
      </c>
      <c r="AV85">
        <f t="shared" ca="1" si="144"/>
        <v>9</v>
      </c>
      <c r="AW85">
        <f t="shared" ca="1" si="144"/>
        <v>10</v>
      </c>
      <c r="AX85">
        <f t="shared" ca="1" si="144"/>
        <v>10</v>
      </c>
      <c r="AY85">
        <f t="shared" ca="1" si="144"/>
        <v>9</v>
      </c>
      <c r="AZ85">
        <f t="shared" ca="1" si="144"/>
        <v>6</v>
      </c>
      <c r="BA85">
        <f t="shared" ca="1" si="144"/>
        <v>5</v>
      </c>
      <c r="BB85">
        <f t="shared" ca="1" si="144"/>
        <v>11</v>
      </c>
      <c r="BC85">
        <f t="shared" ca="1" si="144"/>
        <v>10</v>
      </c>
      <c r="BD85">
        <f t="shared" ca="1" si="144"/>
        <v>11</v>
      </c>
      <c r="BE85">
        <f t="shared" ca="1" si="144"/>
        <v>1</v>
      </c>
      <c r="BF85">
        <f t="shared" ca="1" si="144"/>
        <v>9</v>
      </c>
      <c r="BG85">
        <f t="shared" ca="1" si="144"/>
        <v>12</v>
      </c>
      <c r="BH85">
        <f t="shared" ca="1" si="144"/>
        <v>10</v>
      </c>
      <c r="BI85">
        <f t="shared" ca="1" si="144"/>
        <v>12</v>
      </c>
      <c r="BJ85">
        <f t="shared" ca="1" si="144"/>
        <v>12</v>
      </c>
      <c r="BK85">
        <f t="shared" ca="1" si="144"/>
        <v>1</v>
      </c>
      <c r="BL85">
        <f t="shared" ca="1" si="144"/>
        <v>13</v>
      </c>
      <c r="BM85">
        <f t="shared" ca="1" si="144"/>
        <v>6</v>
      </c>
      <c r="BN85">
        <f t="shared" ca="1" si="144"/>
        <v>13</v>
      </c>
      <c r="BO85">
        <f t="shared" ca="1" si="144"/>
        <v>13</v>
      </c>
      <c r="BP85">
        <f t="shared" ca="1" si="144"/>
        <v>9</v>
      </c>
      <c r="BQ85">
        <f t="shared" ref="BQ85:CH85" ca="1" si="145">IFERROR(MIN(RANDBETWEEN(0,BQ79-SUM(BQ82:BQ84)),ROUNDUP(BQ79*2/$C$78,0)),0)</f>
        <v>4</v>
      </c>
      <c r="BR85">
        <f t="shared" ca="1" si="145"/>
        <v>6</v>
      </c>
      <c r="BS85">
        <f t="shared" ca="1" si="145"/>
        <v>5</v>
      </c>
      <c r="BT85">
        <f t="shared" ca="1" si="145"/>
        <v>14</v>
      </c>
      <c r="BU85">
        <f t="shared" ca="1" si="145"/>
        <v>14</v>
      </c>
      <c r="BV85">
        <f t="shared" ca="1" si="145"/>
        <v>15</v>
      </c>
      <c r="BW85">
        <f t="shared" ca="1" si="145"/>
        <v>1</v>
      </c>
      <c r="BX85">
        <f t="shared" ca="1" si="145"/>
        <v>15</v>
      </c>
      <c r="BY85">
        <f t="shared" ca="1" si="145"/>
        <v>15</v>
      </c>
      <c r="BZ85">
        <f t="shared" ca="1" si="145"/>
        <v>12</v>
      </c>
      <c r="CA85">
        <f t="shared" ca="1" si="145"/>
        <v>5</v>
      </c>
      <c r="CB85">
        <f t="shared" ca="1" si="145"/>
        <v>16</v>
      </c>
      <c r="CC85">
        <f t="shared" ca="1" si="145"/>
        <v>12</v>
      </c>
      <c r="CD85">
        <f t="shared" ca="1" si="145"/>
        <v>16</v>
      </c>
      <c r="CE85">
        <f t="shared" ca="1" si="145"/>
        <v>16</v>
      </c>
      <c r="CF85">
        <f t="shared" ca="1" si="145"/>
        <v>17</v>
      </c>
      <c r="CG85">
        <f t="shared" ca="1" si="145"/>
        <v>4</v>
      </c>
      <c r="CH85">
        <f t="shared" ca="1" si="145"/>
        <v>17</v>
      </c>
    </row>
    <row r="86" spans="1:86" x14ac:dyDescent="0.25">
      <c r="A86" s="3">
        <f ca="1">VLOOKUP(SMALL(B81:B90,6),B81:C90,2,0)</f>
        <v>7</v>
      </c>
      <c r="B86" s="4">
        <f t="shared" ca="1" si="137"/>
        <v>61820</v>
      </c>
      <c r="C86" s="5">
        <v>6</v>
      </c>
      <c r="D86">
        <f ca="1">IFERROR(MIN(RANDBETWEEN(0,D79-SUM(D82:D85)),ROUNDUP(D79*2/$C$78,0)),0)</f>
        <v>0</v>
      </c>
      <c r="E86">
        <f t="shared" ref="E86:BP86" ca="1" si="146">IFERROR(MIN(RANDBETWEEN(0,E79-SUM(E82:E85)),ROUNDUP(E79*2/$C$78,0)),0)</f>
        <v>0</v>
      </c>
      <c r="F86">
        <f t="shared" ca="1" si="146"/>
        <v>0</v>
      </c>
      <c r="G86">
        <f t="shared" ca="1" si="146"/>
        <v>0</v>
      </c>
      <c r="H86">
        <f t="shared" ca="1" si="146"/>
        <v>1</v>
      </c>
      <c r="I86">
        <f t="shared" ca="1" si="146"/>
        <v>0</v>
      </c>
      <c r="J86">
        <f t="shared" ca="1" si="146"/>
        <v>2</v>
      </c>
      <c r="K86">
        <f t="shared" ca="1" si="146"/>
        <v>1</v>
      </c>
      <c r="L86">
        <f t="shared" ca="1" si="146"/>
        <v>0</v>
      </c>
      <c r="M86">
        <f t="shared" ca="1" si="146"/>
        <v>2</v>
      </c>
      <c r="N86">
        <f t="shared" ca="1" si="146"/>
        <v>0</v>
      </c>
      <c r="O86">
        <f t="shared" ca="1" si="146"/>
        <v>1</v>
      </c>
      <c r="P86">
        <f t="shared" ca="1" si="146"/>
        <v>1</v>
      </c>
      <c r="Q86">
        <f t="shared" ca="1" si="146"/>
        <v>0</v>
      </c>
      <c r="R86">
        <f t="shared" ca="1" si="146"/>
        <v>3</v>
      </c>
      <c r="S86">
        <f t="shared" ca="1" si="146"/>
        <v>2</v>
      </c>
      <c r="T86">
        <f t="shared" ca="1" si="146"/>
        <v>3</v>
      </c>
      <c r="U86">
        <f t="shared" ca="1" si="146"/>
        <v>2</v>
      </c>
      <c r="V86">
        <f t="shared" ca="1" si="146"/>
        <v>4</v>
      </c>
      <c r="W86">
        <f t="shared" ca="1" si="146"/>
        <v>0</v>
      </c>
      <c r="X86">
        <f t="shared" ca="1" si="146"/>
        <v>5</v>
      </c>
      <c r="Y86">
        <f t="shared" ca="1" si="146"/>
        <v>5</v>
      </c>
      <c r="Z86">
        <f t="shared" ca="1" si="146"/>
        <v>2</v>
      </c>
      <c r="AA86">
        <f t="shared" ca="1" si="146"/>
        <v>4</v>
      </c>
      <c r="AB86">
        <f t="shared" ca="1" si="146"/>
        <v>0</v>
      </c>
      <c r="AC86">
        <f t="shared" ca="1" si="146"/>
        <v>4</v>
      </c>
      <c r="AD86">
        <f t="shared" ca="1" si="146"/>
        <v>6</v>
      </c>
      <c r="AE86">
        <f t="shared" ca="1" si="146"/>
        <v>6</v>
      </c>
      <c r="AF86">
        <f t="shared" ca="1" si="146"/>
        <v>6</v>
      </c>
      <c r="AG86">
        <f t="shared" ca="1" si="146"/>
        <v>1</v>
      </c>
      <c r="AH86">
        <f t="shared" ca="1" si="146"/>
        <v>3</v>
      </c>
      <c r="AI86">
        <f t="shared" ca="1" si="146"/>
        <v>7</v>
      </c>
      <c r="AJ86">
        <f t="shared" ca="1" si="146"/>
        <v>2</v>
      </c>
      <c r="AK86">
        <f t="shared" ca="1" si="146"/>
        <v>3</v>
      </c>
      <c r="AL86">
        <f t="shared" ca="1" si="146"/>
        <v>7</v>
      </c>
      <c r="AM86">
        <f t="shared" ca="1" si="146"/>
        <v>3</v>
      </c>
      <c r="AN86">
        <f t="shared" ca="1" si="146"/>
        <v>0</v>
      </c>
      <c r="AO86">
        <f t="shared" ca="1" si="146"/>
        <v>8</v>
      </c>
      <c r="AP86">
        <f t="shared" ca="1" si="146"/>
        <v>6</v>
      </c>
      <c r="AQ86">
        <f t="shared" ca="1" si="146"/>
        <v>8</v>
      </c>
      <c r="AR86">
        <f t="shared" ca="1" si="146"/>
        <v>6</v>
      </c>
      <c r="AS86">
        <f t="shared" ca="1" si="146"/>
        <v>2</v>
      </c>
      <c r="AT86">
        <f t="shared" ca="1" si="146"/>
        <v>3</v>
      </c>
      <c r="AU86">
        <f t="shared" ca="1" si="146"/>
        <v>5</v>
      </c>
      <c r="AV86">
        <f t="shared" ca="1" si="146"/>
        <v>5</v>
      </c>
      <c r="AW86">
        <f t="shared" ca="1" si="146"/>
        <v>4</v>
      </c>
      <c r="AX86">
        <f t="shared" ca="1" si="146"/>
        <v>4</v>
      </c>
      <c r="AY86">
        <f t="shared" ca="1" si="146"/>
        <v>5</v>
      </c>
      <c r="AZ86">
        <f t="shared" ca="1" si="146"/>
        <v>10</v>
      </c>
      <c r="BA86">
        <f t="shared" ca="1" si="146"/>
        <v>1</v>
      </c>
      <c r="BB86">
        <f t="shared" ca="1" si="146"/>
        <v>6</v>
      </c>
      <c r="BC86">
        <f t="shared" ca="1" si="146"/>
        <v>6</v>
      </c>
      <c r="BD86">
        <f t="shared" ca="1" si="146"/>
        <v>5</v>
      </c>
      <c r="BE86">
        <f t="shared" ca="1" si="146"/>
        <v>11</v>
      </c>
      <c r="BF86">
        <f t="shared" ca="1" si="146"/>
        <v>8</v>
      </c>
      <c r="BG86">
        <f t="shared" ca="1" si="146"/>
        <v>5</v>
      </c>
      <c r="BH86">
        <f t="shared" ca="1" si="146"/>
        <v>9</v>
      </c>
      <c r="BI86">
        <f t="shared" ca="1" si="146"/>
        <v>3</v>
      </c>
      <c r="BJ86">
        <f t="shared" ca="1" si="146"/>
        <v>8</v>
      </c>
      <c r="BK86">
        <f t="shared" ca="1" si="146"/>
        <v>12</v>
      </c>
      <c r="BL86">
        <f t="shared" ca="1" si="146"/>
        <v>13</v>
      </c>
      <c r="BM86">
        <f t="shared" ca="1" si="146"/>
        <v>3</v>
      </c>
      <c r="BN86">
        <f t="shared" ca="1" si="146"/>
        <v>0</v>
      </c>
      <c r="BO86">
        <f t="shared" ca="1" si="146"/>
        <v>8</v>
      </c>
      <c r="BP86">
        <f t="shared" ca="1" si="146"/>
        <v>13</v>
      </c>
      <c r="BQ86">
        <f t="shared" ref="BQ86:CH86" ca="1" si="147">IFERROR(MIN(RANDBETWEEN(0,BQ79-SUM(BQ82:BQ85)),ROUNDUP(BQ79*2/$C$78,0)),0)</f>
        <v>14</v>
      </c>
      <c r="BR86">
        <f t="shared" ca="1" si="147"/>
        <v>5</v>
      </c>
      <c r="BS86">
        <f t="shared" ca="1" si="147"/>
        <v>14</v>
      </c>
      <c r="BT86">
        <f t="shared" ca="1" si="147"/>
        <v>13</v>
      </c>
      <c r="BU86">
        <f t="shared" ca="1" si="147"/>
        <v>6</v>
      </c>
      <c r="BV86">
        <f t="shared" ca="1" si="147"/>
        <v>9</v>
      </c>
      <c r="BW86">
        <f t="shared" ca="1" si="147"/>
        <v>3</v>
      </c>
      <c r="BX86">
        <f t="shared" ca="1" si="147"/>
        <v>9</v>
      </c>
      <c r="BY86">
        <f t="shared" ca="1" si="147"/>
        <v>15</v>
      </c>
      <c r="BZ86">
        <f t="shared" ca="1" si="147"/>
        <v>11</v>
      </c>
      <c r="CA86">
        <f t="shared" ca="1" si="147"/>
        <v>16</v>
      </c>
      <c r="CB86">
        <f t="shared" ca="1" si="147"/>
        <v>9</v>
      </c>
      <c r="CC86">
        <f t="shared" ca="1" si="147"/>
        <v>9</v>
      </c>
      <c r="CD86">
        <f t="shared" ca="1" si="147"/>
        <v>6</v>
      </c>
      <c r="CE86">
        <f t="shared" ca="1" si="147"/>
        <v>7</v>
      </c>
      <c r="CF86">
        <f t="shared" ca="1" si="147"/>
        <v>17</v>
      </c>
      <c r="CG86">
        <f t="shared" ca="1" si="147"/>
        <v>17</v>
      </c>
      <c r="CH86">
        <f t="shared" ca="1" si="147"/>
        <v>10</v>
      </c>
    </row>
    <row r="87" spans="1:86" x14ac:dyDescent="0.25">
      <c r="A87" s="3">
        <f ca="1">VLOOKUP(SMALL(B81:B90,7),B81:C90,2,0)</f>
        <v>6</v>
      </c>
      <c r="B87" s="4">
        <f t="shared" ca="1" si="137"/>
        <v>43764</v>
      </c>
      <c r="C87" s="5">
        <v>7</v>
      </c>
      <c r="D87">
        <f ca="1">IFERROR(MIN(RANDBETWEEN(0,D79-SUM(D82:D86)),ROUNDUP(D79*2/$C$78,0)),0)</f>
        <v>0</v>
      </c>
      <c r="E87">
        <f t="shared" ref="E87:BP87" ca="1" si="148">IFERROR(MIN(RANDBETWEEN(0,E79-SUM(E82:E86)),ROUNDUP(E79*2/$C$78,0)),0)</f>
        <v>0</v>
      </c>
      <c r="F87">
        <f t="shared" ca="1" si="148"/>
        <v>0</v>
      </c>
      <c r="G87">
        <f t="shared" ca="1" si="148"/>
        <v>0</v>
      </c>
      <c r="H87">
        <f t="shared" ca="1" si="148"/>
        <v>1</v>
      </c>
      <c r="I87">
        <f t="shared" ca="1" si="148"/>
        <v>1</v>
      </c>
      <c r="J87">
        <f t="shared" ca="1" si="148"/>
        <v>0</v>
      </c>
      <c r="K87">
        <f t="shared" ca="1" si="148"/>
        <v>1</v>
      </c>
      <c r="L87">
        <f t="shared" ca="1" si="148"/>
        <v>2</v>
      </c>
      <c r="M87">
        <f t="shared" ca="1" si="148"/>
        <v>1</v>
      </c>
      <c r="N87">
        <f t="shared" ca="1" si="148"/>
        <v>3</v>
      </c>
      <c r="O87">
        <f t="shared" ca="1" si="148"/>
        <v>1</v>
      </c>
      <c r="P87">
        <f t="shared" ca="1" si="148"/>
        <v>0</v>
      </c>
      <c r="Q87">
        <f t="shared" ca="1" si="148"/>
        <v>1</v>
      </c>
      <c r="R87">
        <f t="shared" ca="1" si="148"/>
        <v>0</v>
      </c>
      <c r="S87">
        <f t="shared" ca="1" si="148"/>
        <v>0</v>
      </c>
      <c r="T87">
        <f t="shared" ca="1" si="148"/>
        <v>0</v>
      </c>
      <c r="U87">
        <f t="shared" ca="1" si="148"/>
        <v>0</v>
      </c>
      <c r="V87">
        <f t="shared" ca="1" si="148"/>
        <v>0</v>
      </c>
      <c r="W87">
        <f t="shared" ca="1" si="148"/>
        <v>1</v>
      </c>
      <c r="X87">
        <f t="shared" ca="1" si="148"/>
        <v>0</v>
      </c>
      <c r="Y87">
        <f t="shared" ca="1" si="148"/>
        <v>1</v>
      </c>
      <c r="Z87">
        <f t="shared" ca="1" si="148"/>
        <v>0</v>
      </c>
      <c r="AA87">
        <f t="shared" ca="1" si="148"/>
        <v>0</v>
      </c>
      <c r="AB87">
        <f t="shared" ca="1" si="148"/>
        <v>5</v>
      </c>
      <c r="AC87">
        <f t="shared" ca="1" si="148"/>
        <v>2</v>
      </c>
      <c r="AD87">
        <f t="shared" ca="1" si="148"/>
        <v>3</v>
      </c>
      <c r="AE87">
        <f t="shared" ca="1" si="148"/>
        <v>5</v>
      </c>
      <c r="AF87">
        <f t="shared" ca="1" si="148"/>
        <v>1</v>
      </c>
      <c r="AG87">
        <f t="shared" ca="1" si="148"/>
        <v>1</v>
      </c>
      <c r="AH87">
        <f t="shared" ca="1" si="148"/>
        <v>3</v>
      </c>
      <c r="AI87">
        <f t="shared" ca="1" si="148"/>
        <v>1</v>
      </c>
      <c r="AJ87">
        <f t="shared" ca="1" si="148"/>
        <v>4</v>
      </c>
      <c r="AK87">
        <f t="shared" ca="1" si="148"/>
        <v>2</v>
      </c>
      <c r="AL87">
        <f t="shared" ca="1" si="148"/>
        <v>0</v>
      </c>
      <c r="AM87">
        <f t="shared" ca="1" si="148"/>
        <v>3</v>
      </c>
      <c r="AN87">
        <f t="shared" ca="1" si="148"/>
        <v>7</v>
      </c>
      <c r="AO87">
        <f t="shared" ca="1" si="148"/>
        <v>5</v>
      </c>
      <c r="AP87">
        <f t="shared" ca="1" si="148"/>
        <v>4</v>
      </c>
      <c r="AQ87">
        <f t="shared" ca="1" si="148"/>
        <v>2</v>
      </c>
      <c r="AR87">
        <f t="shared" ca="1" si="148"/>
        <v>0</v>
      </c>
      <c r="AS87">
        <f t="shared" ca="1" si="148"/>
        <v>9</v>
      </c>
      <c r="AT87">
        <f t="shared" ca="1" si="148"/>
        <v>1</v>
      </c>
      <c r="AU87">
        <f t="shared" ca="1" si="148"/>
        <v>3</v>
      </c>
      <c r="AV87">
        <f t="shared" ca="1" si="148"/>
        <v>7</v>
      </c>
      <c r="AW87">
        <f t="shared" ca="1" si="148"/>
        <v>2</v>
      </c>
      <c r="AX87">
        <f t="shared" ca="1" si="148"/>
        <v>2</v>
      </c>
      <c r="AY87">
        <f t="shared" ca="1" si="148"/>
        <v>1</v>
      </c>
      <c r="AZ87">
        <f t="shared" ca="1" si="148"/>
        <v>7</v>
      </c>
      <c r="BA87">
        <f t="shared" ca="1" si="148"/>
        <v>10</v>
      </c>
      <c r="BB87">
        <f t="shared" ca="1" si="148"/>
        <v>1</v>
      </c>
      <c r="BC87">
        <f t="shared" ca="1" si="148"/>
        <v>2</v>
      </c>
      <c r="BD87">
        <f t="shared" ca="1" si="148"/>
        <v>2</v>
      </c>
      <c r="BE87">
        <f t="shared" ca="1" si="148"/>
        <v>1</v>
      </c>
      <c r="BF87">
        <f t="shared" ca="1" si="148"/>
        <v>5</v>
      </c>
      <c r="BG87">
        <f t="shared" ca="1" si="148"/>
        <v>2</v>
      </c>
      <c r="BH87">
        <f t="shared" ca="1" si="148"/>
        <v>1</v>
      </c>
      <c r="BI87">
        <f t="shared" ca="1" si="148"/>
        <v>6</v>
      </c>
      <c r="BJ87">
        <f t="shared" ca="1" si="148"/>
        <v>2</v>
      </c>
      <c r="BK87">
        <f t="shared" ca="1" si="148"/>
        <v>12</v>
      </c>
      <c r="BL87">
        <f t="shared" ca="1" si="148"/>
        <v>4</v>
      </c>
      <c r="BM87">
        <f t="shared" ca="1" si="148"/>
        <v>8</v>
      </c>
      <c r="BN87">
        <f t="shared" ca="1" si="148"/>
        <v>12</v>
      </c>
      <c r="BO87">
        <f t="shared" ca="1" si="148"/>
        <v>1</v>
      </c>
      <c r="BP87">
        <f t="shared" ca="1" si="148"/>
        <v>0</v>
      </c>
      <c r="BQ87">
        <f t="shared" ref="BQ87:CH87" ca="1" si="149">IFERROR(MIN(RANDBETWEEN(0,BQ79-SUM(BQ82:BQ86)),ROUNDUP(BQ79*2/$C$78,0)),0)</f>
        <v>9</v>
      </c>
      <c r="BR87">
        <f t="shared" ca="1" si="149"/>
        <v>3</v>
      </c>
      <c r="BS87">
        <f t="shared" ca="1" si="149"/>
        <v>4</v>
      </c>
      <c r="BT87">
        <f t="shared" ca="1" si="149"/>
        <v>0</v>
      </c>
      <c r="BU87">
        <f t="shared" ca="1" si="149"/>
        <v>5</v>
      </c>
      <c r="BV87">
        <f t="shared" ca="1" si="149"/>
        <v>0</v>
      </c>
      <c r="BW87">
        <f t="shared" ca="1" si="149"/>
        <v>3</v>
      </c>
      <c r="BX87">
        <f t="shared" ca="1" si="149"/>
        <v>2</v>
      </c>
      <c r="BY87">
        <f t="shared" ca="1" si="149"/>
        <v>2</v>
      </c>
      <c r="BZ87">
        <f t="shared" ca="1" si="149"/>
        <v>5</v>
      </c>
      <c r="CA87">
        <f t="shared" ca="1" si="149"/>
        <v>7</v>
      </c>
      <c r="CB87">
        <f t="shared" ca="1" si="149"/>
        <v>9</v>
      </c>
      <c r="CC87">
        <f t="shared" ca="1" si="149"/>
        <v>4</v>
      </c>
      <c r="CD87">
        <f t="shared" ca="1" si="149"/>
        <v>0</v>
      </c>
      <c r="CE87">
        <f t="shared" ca="1" si="149"/>
        <v>16</v>
      </c>
      <c r="CF87">
        <f t="shared" ca="1" si="149"/>
        <v>5</v>
      </c>
      <c r="CG87">
        <f t="shared" ca="1" si="149"/>
        <v>17</v>
      </c>
      <c r="CH87">
        <f t="shared" ca="1" si="149"/>
        <v>2</v>
      </c>
    </row>
    <row r="88" spans="1:86" x14ac:dyDescent="0.25">
      <c r="A88" s="3">
        <f ca="1">VLOOKUP(SMALL(B81:B90,8),B81:C90,2,0)</f>
        <v>3</v>
      </c>
      <c r="B88" s="4">
        <f t="shared" ca="1" si="137"/>
        <v>4273</v>
      </c>
      <c r="C88" s="5">
        <v>8</v>
      </c>
      <c r="D88">
        <f ca="1">IFERROR(MIN(RANDBETWEEN(0,D79-SUM(D82:D87)),ROUNDUP(D79*2/$C$78,0)),0)</f>
        <v>0</v>
      </c>
      <c r="E88">
        <f t="shared" ref="E88:BP88" ca="1" si="150">IFERROR(MIN(RANDBETWEEN(0,E79-SUM(E82:E87)),ROUNDUP(E79*2/$C$78,0)),0)</f>
        <v>0</v>
      </c>
      <c r="F88">
        <f t="shared" ca="1" si="150"/>
        <v>0</v>
      </c>
      <c r="G88">
        <f t="shared" ca="1" si="150"/>
        <v>1</v>
      </c>
      <c r="H88">
        <f t="shared" ca="1" si="150"/>
        <v>0</v>
      </c>
      <c r="I88">
        <f t="shared" ca="1" si="150"/>
        <v>0</v>
      </c>
      <c r="J88">
        <f t="shared" ca="1" si="150"/>
        <v>0</v>
      </c>
      <c r="K88">
        <f t="shared" ca="1" si="150"/>
        <v>0</v>
      </c>
      <c r="L88">
        <f t="shared" ca="1" si="150"/>
        <v>1</v>
      </c>
      <c r="M88">
        <f t="shared" ca="1" si="150"/>
        <v>0</v>
      </c>
      <c r="N88">
        <f t="shared" ca="1" si="150"/>
        <v>0</v>
      </c>
      <c r="O88">
        <f t="shared" ca="1" si="150"/>
        <v>0</v>
      </c>
      <c r="P88">
        <f t="shared" ca="1" si="150"/>
        <v>1</v>
      </c>
      <c r="Q88">
        <f t="shared" ca="1" si="150"/>
        <v>0</v>
      </c>
      <c r="R88">
        <f t="shared" ca="1" si="150"/>
        <v>0</v>
      </c>
      <c r="S88">
        <f t="shared" ca="1" si="150"/>
        <v>0</v>
      </c>
      <c r="T88">
        <f t="shared" ca="1" si="150"/>
        <v>0</v>
      </c>
      <c r="U88">
        <f t="shared" ca="1" si="150"/>
        <v>1</v>
      </c>
      <c r="V88">
        <f t="shared" ca="1" si="150"/>
        <v>0</v>
      </c>
      <c r="W88">
        <f t="shared" ca="1" si="150"/>
        <v>0</v>
      </c>
      <c r="X88">
        <f t="shared" ca="1" si="150"/>
        <v>0</v>
      </c>
      <c r="Y88">
        <f t="shared" ca="1" si="150"/>
        <v>0</v>
      </c>
      <c r="Z88">
        <f t="shared" ca="1" si="150"/>
        <v>2</v>
      </c>
      <c r="AA88">
        <f t="shared" ca="1" si="150"/>
        <v>0</v>
      </c>
      <c r="AB88">
        <f t="shared" ca="1" si="150"/>
        <v>0</v>
      </c>
      <c r="AC88">
        <f t="shared" ca="1" si="150"/>
        <v>4</v>
      </c>
      <c r="AD88">
        <f t="shared" ca="1" si="150"/>
        <v>2</v>
      </c>
      <c r="AE88">
        <f t="shared" ca="1" si="150"/>
        <v>1</v>
      </c>
      <c r="AF88">
        <f t="shared" ca="1" si="150"/>
        <v>3</v>
      </c>
      <c r="AG88">
        <f t="shared" ca="1" si="150"/>
        <v>4</v>
      </c>
      <c r="AH88">
        <f t="shared" ca="1" si="150"/>
        <v>0</v>
      </c>
      <c r="AI88">
        <f t="shared" ca="1" si="150"/>
        <v>0</v>
      </c>
      <c r="AJ88">
        <f t="shared" ca="1" si="150"/>
        <v>3</v>
      </c>
      <c r="AK88">
        <f t="shared" ca="1" si="150"/>
        <v>1</v>
      </c>
      <c r="AL88">
        <f t="shared" ca="1" si="150"/>
        <v>0</v>
      </c>
      <c r="AM88">
        <f t="shared" ca="1" si="150"/>
        <v>2</v>
      </c>
      <c r="AN88">
        <f t="shared" ca="1" si="150"/>
        <v>1</v>
      </c>
      <c r="AO88">
        <f t="shared" ca="1" si="150"/>
        <v>2</v>
      </c>
      <c r="AP88">
        <f t="shared" ca="1" si="150"/>
        <v>1</v>
      </c>
      <c r="AQ88">
        <f t="shared" ca="1" si="150"/>
        <v>1</v>
      </c>
      <c r="AR88">
        <f t="shared" ca="1" si="150"/>
        <v>0</v>
      </c>
      <c r="AS88">
        <f t="shared" ca="1" si="150"/>
        <v>1</v>
      </c>
      <c r="AT88">
        <f t="shared" ca="1" si="150"/>
        <v>3</v>
      </c>
      <c r="AU88">
        <f t="shared" ca="1" si="150"/>
        <v>0</v>
      </c>
      <c r="AV88">
        <f t="shared" ca="1" si="150"/>
        <v>0</v>
      </c>
      <c r="AW88">
        <f t="shared" ca="1" si="150"/>
        <v>0</v>
      </c>
      <c r="AX88">
        <f t="shared" ca="1" si="150"/>
        <v>8</v>
      </c>
      <c r="AY88">
        <f t="shared" ca="1" si="150"/>
        <v>0</v>
      </c>
      <c r="AZ88">
        <f t="shared" ca="1" si="150"/>
        <v>1</v>
      </c>
      <c r="BA88">
        <f t="shared" ca="1" si="150"/>
        <v>9</v>
      </c>
      <c r="BB88">
        <f t="shared" ca="1" si="150"/>
        <v>0</v>
      </c>
      <c r="BC88">
        <f t="shared" ca="1" si="150"/>
        <v>7</v>
      </c>
      <c r="BD88">
        <f t="shared" ca="1" si="150"/>
        <v>2</v>
      </c>
      <c r="BE88">
        <f t="shared" ca="1" si="150"/>
        <v>2</v>
      </c>
      <c r="BF88">
        <f t="shared" ca="1" si="150"/>
        <v>0</v>
      </c>
      <c r="BG88">
        <f t="shared" ca="1" si="150"/>
        <v>1</v>
      </c>
      <c r="BH88">
        <f t="shared" ca="1" si="150"/>
        <v>0</v>
      </c>
      <c r="BI88">
        <f t="shared" ca="1" si="150"/>
        <v>5</v>
      </c>
      <c r="BJ88">
        <f t="shared" ca="1" si="150"/>
        <v>0</v>
      </c>
      <c r="BK88">
        <f t="shared" ca="1" si="150"/>
        <v>3</v>
      </c>
      <c r="BL88">
        <f t="shared" ca="1" si="150"/>
        <v>1</v>
      </c>
      <c r="BM88">
        <f t="shared" ca="1" si="150"/>
        <v>4</v>
      </c>
      <c r="BN88">
        <f t="shared" ca="1" si="150"/>
        <v>1</v>
      </c>
      <c r="BO88">
        <f t="shared" ca="1" si="150"/>
        <v>0</v>
      </c>
      <c r="BP88">
        <f t="shared" ca="1" si="150"/>
        <v>3</v>
      </c>
      <c r="BQ88">
        <f t="shared" ref="BQ88:CH88" ca="1" si="151">IFERROR(MIN(RANDBETWEEN(0,BQ79-SUM(BQ82:BQ87)),ROUNDUP(BQ79*2/$C$78,0)),0)</f>
        <v>0</v>
      </c>
      <c r="BR88">
        <f t="shared" ca="1" si="151"/>
        <v>1</v>
      </c>
      <c r="BS88">
        <f t="shared" ca="1" si="151"/>
        <v>1</v>
      </c>
      <c r="BT88">
        <f t="shared" ca="1" si="151"/>
        <v>0</v>
      </c>
      <c r="BU88">
        <f t="shared" ca="1" si="151"/>
        <v>7</v>
      </c>
      <c r="BV88">
        <f t="shared" ca="1" si="151"/>
        <v>3</v>
      </c>
      <c r="BW88">
        <f t="shared" ca="1" si="151"/>
        <v>1</v>
      </c>
      <c r="BX88">
        <f t="shared" ca="1" si="151"/>
        <v>3</v>
      </c>
      <c r="BY88">
        <f t="shared" ca="1" si="151"/>
        <v>4</v>
      </c>
      <c r="BZ88">
        <f t="shared" ca="1" si="151"/>
        <v>1</v>
      </c>
      <c r="CA88">
        <f t="shared" ca="1" si="151"/>
        <v>0</v>
      </c>
      <c r="CB88">
        <f t="shared" ca="1" si="151"/>
        <v>7</v>
      </c>
      <c r="CC88">
        <f t="shared" ca="1" si="151"/>
        <v>0</v>
      </c>
      <c r="CD88">
        <f t="shared" ca="1" si="151"/>
        <v>1</v>
      </c>
      <c r="CE88">
        <f t="shared" ca="1" si="151"/>
        <v>2</v>
      </c>
      <c r="CF88">
        <f t="shared" ca="1" si="151"/>
        <v>1</v>
      </c>
      <c r="CG88">
        <f t="shared" ca="1" si="151"/>
        <v>5</v>
      </c>
      <c r="CH88">
        <f t="shared" ca="1" si="151"/>
        <v>0</v>
      </c>
    </row>
    <row r="89" spans="1:86" x14ac:dyDescent="0.25">
      <c r="A89" s="3">
        <f ca="1">VLOOKUP(SMALL(B81:B90,9),B81:C90,2,0)</f>
        <v>9</v>
      </c>
      <c r="B89" s="4">
        <f t="shared" ca="1" si="137"/>
        <v>67978</v>
      </c>
      <c r="C89" s="5">
        <v>9</v>
      </c>
      <c r="D89">
        <f ca="1">IFERROR(MIN(RANDBETWEEN(0,D79-SUM(D82:D88)),ROUNDUP(D79*2/$C$78,0)),0)</f>
        <v>0</v>
      </c>
      <c r="E89">
        <f t="shared" ref="E89:BP89" ca="1" si="152">IFERROR(MIN(RANDBETWEEN(0,E79-SUM(E82:E88)),ROUNDUP(E79*2/$C$78,0)),0)</f>
        <v>0</v>
      </c>
      <c r="F89">
        <f t="shared" ca="1" si="152"/>
        <v>0</v>
      </c>
      <c r="G89">
        <f t="shared" ca="1" si="152"/>
        <v>0</v>
      </c>
      <c r="H89">
        <f t="shared" ca="1" si="152"/>
        <v>0</v>
      </c>
      <c r="I89">
        <f t="shared" ca="1" si="152"/>
        <v>0</v>
      </c>
      <c r="J89">
        <f t="shared" ca="1" si="152"/>
        <v>0</v>
      </c>
      <c r="K89">
        <f t="shared" ca="1" si="152"/>
        <v>0</v>
      </c>
      <c r="L89">
        <f t="shared" ca="1" si="152"/>
        <v>0</v>
      </c>
      <c r="M89">
        <f t="shared" ca="1" si="152"/>
        <v>0</v>
      </c>
      <c r="N89">
        <f t="shared" ca="1" si="152"/>
        <v>0</v>
      </c>
      <c r="O89">
        <f t="shared" ca="1" si="152"/>
        <v>0</v>
      </c>
      <c r="P89">
        <f t="shared" ca="1" si="152"/>
        <v>2</v>
      </c>
      <c r="Q89">
        <f t="shared" ca="1" si="152"/>
        <v>1</v>
      </c>
      <c r="R89">
        <f t="shared" ca="1" si="152"/>
        <v>0</v>
      </c>
      <c r="S89">
        <f t="shared" ca="1" si="152"/>
        <v>0</v>
      </c>
      <c r="T89">
        <f t="shared" ca="1" si="152"/>
        <v>0</v>
      </c>
      <c r="U89">
        <f t="shared" ca="1" si="152"/>
        <v>3</v>
      </c>
      <c r="V89">
        <f t="shared" ca="1" si="152"/>
        <v>1</v>
      </c>
      <c r="W89">
        <f t="shared" ca="1" si="152"/>
        <v>0</v>
      </c>
      <c r="X89">
        <f t="shared" ca="1" si="152"/>
        <v>0</v>
      </c>
      <c r="Y89">
        <f t="shared" ca="1" si="152"/>
        <v>0</v>
      </c>
      <c r="Z89">
        <f t="shared" ca="1" si="152"/>
        <v>1</v>
      </c>
      <c r="AA89">
        <f t="shared" ca="1" si="152"/>
        <v>0</v>
      </c>
      <c r="AB89">
        <f t="shared" ca="1" si="152"/>
        <v>1</v>
      </c>
      <c r="AC89">
        <f t="shared" ca="1" si="152"/>
        <v>0</v>
      </c>
      <c r="AD89">
        <f t="shared" ca="1" si="152"/>
        <v>1</v>
      </c>
      <c r="AE89">
        <f t="shared" ca="1" si="152"/>
        <v>0</v>
      </c>
      <c r="AF89">
        <f t="shared" ca="1" si="152"/>
        <v>0</v>
      </c>
      <c r="AG89">
        <f t="shared" ca="1" si="152"/>
        <v>0</v>
      </c>
      <c r="AH89">
        <f t="shared" ca="1" si="152"/>
        <v>1</v>
      </c>
      <c r="AI89">
        <f t="shared" ca="1" si="152"/>
        <v>0</v>
      </c>
      <c r="AJ89">
        <f t="shared" ca="1" si="152"/>
        <v>1</v>
      </c>
      <c r="AK89">
        <f t="shared" ca="1" si="152"/>
        <v>0</v>
      </c>
      <c r="AL89">
        <f t="shared" ca="1" si="152"/>
        <v>0</v>
      </c>
      <c r="AM89">
        <f t="shared" ca="1" si="152"/>
        <v>0</v>
      </c>
      <c r="AN89">
        <f t="shared" ca="1" si="152"/>
        <v>1</v>
      </c>
      <c r="AO89">
        <f t="shared" ca="1" si="152"/>
        <v>2</v>
      </c>
      <c r="AP89">
        <f t="shared" ca="1" si="152"/>
        <v>2</v>
      </c>
      <c r="AQ89">
        <f t="shared" ca="1" si="152"/>
        <v>0</v>
      </c>
      <c r="AR89">
        <f t="shared" ca="1" si="152"/>
        <v>0</v>
      </c>
      <c r="AS89">
        <f t="shared" ca="1" si="152"/>
        <v>0</v>
      </c>
      <c r="AT89">
        <f t="shared" ca="1" si="152"/>
        <v>2</v>
      </c>
      <c r="AU89">
        <f t="shared" ca="1" si="152"/>
        <v>0</v>
      </c>
      <c r="AV89">
        <f t="shared" ca="1" si="152"/>
        <v>4</v>
      </c>
      <c r="AW89">
        <f t="shared" ca="1" si="152"/>
        <v>0</v>
      </c>
      <c r="AX89">
        <f t="shared" ca="1" si="152"/>
        <v>3</v>
      </c>
      <c r="AY89">
        <f t="shared" ca="1" si="152"/>
        <v>2</v>
      </c>
      <c r="AZ89">
        <f t="shared" ca="1" si="152"/>
        <v>0</v>
      </c>
      <c r="BA89">
        <f t="shared" ca="1" si="152"/>
        <v>0</v>
      </c>
      <c r="BB89">
        <f t="shared" ca="1" si="152"/>
        <v>0</v>
      </c>
      <c r="BC89">
        <f t="shared" ca="1" si="152"/>
        <v>4</v>
      </c>
      <c r="BD89">
        <f t="shared" ca="1" si="152"/>
        <v>0</v>
      </c>
      <c r="BE89">
        <f t="shared" ca="1" si="152"/>
        <v>2</v>
      </c>
      <c r="BF89">
        <f t="shared" ca="1" si="152"/>
        <v>0</v>
      </c>
      <c r="BG89">
        <f t="shared" ca="1" si="152"/>
        <v>0</v>
      </c>
      <c r="BH89">
        <f t="shared" ca="1" si="152"/>
        <v>0</v>
      </c>
      <c r="BI89">
        <f t="shared" ca="1" si="152"/>
        <v>0</v>
      </c>
      <c r="BJ89">
        <f t="shared" ca="1" si="152"/>
        <v>0</v>
      </c>
      <c r="BK89">
        <f t="shared" ca="1" si="152"/>
        <v>8</v>
      </c>
      <c r="BL89">
        <f t="shared" ca="1" si="152"/>
        <v>1</v>
      </c>
      <c r="BM89">
        <f t="shared" ca="1" si="152"/>
        <v>1</v>
      </c>
      <c r="BN89">
        <f t="shared" ca="1" si="152"/>
        <v>1</v>
      </c>
      <c r="BO89">
        <f t="shared" ca="1" si="152"/>
        <v>0</v>
      </c>
      <c r="BP89">
        <f t="shared" ca="1" si="152"/>
        <v>1</v>
      </c>
      <c r="BQ89">
        <f t="shared" ref="BQ89:CH89" ca="1" si="153">IFERROR(MIN(RANDBETWEEN(0,BQ79-SUM(BQ82:BQ88)),ROUNDUP(BQ79*2/$C$78,0)),0)</f>
        <v>6</v>
      </c>
      <c r="BR89">
        <f t="shared" ca="1" si="153"/>
        <v>3</v>
      </c>
      <c r="BS89">
        <f t="shared" ca="1" si="153"/>
        <v>2</v>
      </c>
      <c r="BT89">
        <f t="shared" ca="1" si="153"/>
        <v>0</v>
      </c>
      <c r="BU89">
        <f t="shared" ca="1" si="153"/>
        <v>2</v>
      </c>
      <c r="BV89">
        <f t="shared" ca="1" si="153"/>
        <v>0</v>
      </c>
      <c r="BW89">
        <f t="shared" ca="1" si="153"/>
        <v>9</v>
      </c>
      <c r="BX89">
        <f t="shared" ca="1" si="153"/>
        <v>3</v>
      </c>
      <c r="BY89">
        <f t="shared" ca="1" si="153"/>
        <v>0</v>
      </c>
      <c r="BZ89">
        <f t="shared" ca="1" si="153"/>
        <v>0</v>
      </c>
      <c r="CA89">
        <f t="shared" ca="1" si="153"/>
        <v>0</v>
      </c>
      <c r="CB89">
        <f t="shared" ca="1" si="153"/>
        <v>1</v>
      </c>
      <c r="CC89">
        <f t="shared" ca="1" si="153"/>
        <v>2</v>
      </c>
      <c r="CD89">
        <f t="shared" ca="1" si="153"/>
        <v>10</v>
      </c>
      <c r="CE89">
        <f t="shared" ca="1" si="153"/>
        <v>6</v>
      </c>
      <c r="CF89">
        <f t="shared" ca="1" si="153"/>
        <v>6</v>
      </c>
      <c r="CG89">
        <f t="shared" ca="1" si="153"/>
        <v>0</v>
      </c>
      <c r="CH89">
        <f t="shared" ca="1" si="153"/>
        <v>1</v>
      </c>
    </row>
    <row r="90" spans="1:86" x14ac:dyDescent="0.25">
      <c r="A90" s="3">
        <f ca="1">VLOOKUP(SMALL(B81:B90,10),B81:C90,2,0)</f>
        <v>10</v>
      </c>
      <c r="B90" s="4">
        <f t="shared" ca="1" si="137"/>
        <v>89493</v>
      </c>
      <c r="C90" s="5">
        <v>10</v>
      </c>
      <c r="D90">
        <f ca="1">IFERROR(MIN(RANDBETWEEN(0,D79-SUM(D82:D89)),ROUNDUP(D79*2/$C$78,0)),0)</f>
        <v>0</v>
      </c>
      <c r="E90">
        <f t="shared" ref="E90:BP90" ca="1" si="154">IFERROR(MIN(RANDBETWEEN(0,E79-SUM(E82:E89)),ROUNDUP(E79*2/$C$78,0)),0)</f>
        <v>0</v>
      </c>
      <c r="F90">
        <f t="shared" ca="1" si="154"/>
        <v>0</v>
      </c>
      <c r="G90">
        <f t="shared" ca="1" si="154"/>
        <v>0</v>
      </c>
      <c r="H90">
        <f t="shared" ca="1" si="154"/>
        <v>0</v>
      </c>
      <c r="I90">
        <f t="shared" ca="1" si="154"/>
        <v>0</v>
      </c>
      <c r="J90">
        <f t="shared" ca="1" si="154"/>
        <v>1</v>
      </c>
      <c r="K90">
        <f t="shared" ca="1" si="154"/>
        <v>0</v>
      </c>
      <c r="L90">
        <f t="shared" ca="1" si="154"/>
        <v>0</v>
      </c>
      <c r="M90">
        <f t="shared" ca="1" si="154"/>
        <v>0</v>
      </c>
      <c r="N90">
        <f t="shared" ca="1" si="154"/>
        <v>0</v>
      </c>
      <c r="O90">
        <f t="shared" ca="1" si="154"/>
        <v>0</v>
      </c>
      <c r="P90">
        <f t="shared" ca="1" si="154"/>
        <v>0</v>
      </c>
      <c r="Q90">
        <f t="shared" ca="1" si="154"/>
        <v>1</v>
      </c>
      <c r="R90">
        <f t="shared" ca="1" si="154"/>
        <v>1</v>
      </c>
      <c r="S90">
        <f t="shared" ca="1" si="154"/>
        <v>0</v>
      </c>
      <c r="T90">
        <f t="shared" ca="1" si="154"/>
        <v>0</v>
      </c>
      <c r="U90">
        <f t="shared" ca="1" si="154"/>
        <v>0</v>
      </c>
      <c r="V90">
        <f t="shared" ca="1" si="154"/>
        <v>0</v>
      </c>
      <c r="W90">
        <f t="shared" ca="1" si="154"/>
        <v>4</v>
      </c>
      <c r="X90">
        <f t="shared" ca="1" si="154"/>
        <v>0</v>
      </c>
      <c r="Y90">
        <f t="shared" ca="1" si="154"/>
        <v>0</v>
      </c>
      <c r="Z90">
        <f t="shared" ca="1" si="154"/>
        <v>1</v>
      </c>
      <c r="AA90">
        <f t="shared" ca="1" si="154"/>
        <v>0</v>
      </c>
      <c r="AB90">
        <f t="shared" ca="1" si="154"/>
        <v>0</v>
      </c>
      <c r="AC90">
        <f t="shared" ca="1" si="154"/>
        <v>0</v>
      </c>
      <c r="AD90">
        <f t="shared" ca="1" si="154"/>
        <v>0</v>
      </c>
      <c r="AE90">
        <f t="shared" ca="1" si="154"/>
        <v>0</v>
      </c>
      <c r="AF90">
        <f t="shared" ca="1" si="154"/>
        <v>0</v>
      </c>
      <c r="AG90">
        <f t="shared" ca="1" si="154"/>
        <v>0</v>
      </c>
      <c r="AH90">
        <f t="shared" ca="1" si="154"/>
        <v>0</v>
      </c>
      <c r="AI90">
        <f t="shared" ca="1" si="154"/>
        <v>0</v>
      </c>
      <c r="AJ90">
        <f t="shared" ca="1" si="154"/>
        <v>0</v>
      </c>
      <c r="AK90">
        <f t="shared" ca="1" si="154"/>
        <v>0</v>
      </c>
      <c r="AL90">
        <f t="shared" ca="1" si="154"/>
        <v>0</v>
      </c>
      <c r="AM90">
        <f t="shared" ca="1" si="154"/>
        <v>1</v>
      </c>
      <c r="AN90">
        <f t="shared" ca="1" si="154"/>
        <v>0</v>
      </c>
      <c r="AO90">
        <f t="shared" ca="1" si="154"/>
        <v>0</v>
      </c>
      <c r="AP90">
        <f t="shared" ca="1" si="154"/>
        <v>1</v>
      </c>
      <c r="AQ90">
        <f t="shared" ca="1" si="154"/>
        <v>0</v>
      </c>
      <c r="AR90">
        <f t="shared" ca="1" si="154"/>
        <v>0</v>
      </c>
      <c r="AS90">
        <f t="shared" ca="1" si="154"/>
        <v>0</v>
      </c>
      <c r="AT90">
        <f t="shared" ca="1" si="154"/>
        <v>1</v>
      </c>
      <c r="AU90">
        <f t="shared" ca="1" si="154"/>
        <v>0</v>
      </c>
      <c r="AV90">
        <f t="shared" ca="1" si="154"/>
        <v>0</v>
      </c>
      <c r="AW90">
        <f t="shared" ca="1" si="154"/>
        <v>0</v>
      </c>
      <c r="AX90">
        <f t="shared" ca="1" si="154"/>
        <v>1</v>
      </c>
      <c r="AY90">
        <f t="shared" ca="1" si="154"/>
        <v>0</v>
      </c>
      <c r="AZ90">
        <f t="shared" ca="1" si="154"/>
        <v>0</v>
      </c>
      <c r="BA90">
        <f t="shared" ca="1" si="154"/>
        <v>1</v>
      </c>
      <c r="BB90">
        <f t="shared" ca="1" si="154"/>
        <v>0</v>
      </c>
      <c r="BC90">
        <f t="shared" ca="1" si="154"/>
        <v>1</v>
      </c>
      <c r="BD90">
        <f t="shared" ca="1" si="154"/>
        <v>0</v>
      </c>
      <c r="BE90">
        <f t="shared" ca="1" si="154"/>
        <v>2</v>
      </c>
      <c r="BF90">
        <f t="shared" ca="1" si="154"/>
        <v>0</v>
      </c>
      <c r="BG90">
        <f t="shared" ca="1" si="154"/>
        <v>0</v>
      </c>
      <c r="BH90">
        <f t="shared" ca="1" si="154"/>
        <v>1</v>
      </c>
      <c r="BI90">
        <f t="shared" ca="1" si="154"/>
        <v>0</v>
      </c>
      <c r="BJ90">
        <f t="shared" ca="1" si="154"/>
        <v>0</v>
      </c>
      <c r="BK90">
        <f t="shared" ca="1" si="154"/>
        <v>1</v>
      </c>
      <c r="BL90">
        <f t="shared" ca="1" si="154"/>
        <v>0</v>
      </c>
      <c r="BM90">
        <f t="shared" ca="1" si="154"/>
        <v>1</v>
      </c>
      <c r="BN90">
        <f t="shared" ca="1" si="154"/>
        <v>1</v>
      </c>
      <c r="BO90">
        <f t="shared" ca="1" si="154"/>
        <v>0</v>
      </c>
      <c r="BP90">
        <f t="shared" ca="1" si="154"/>
        <v>0</v>
      </c>
      <c r="BQ90">
        <f t="shared" ref="BQ90:CH90" ca="1" si="155">IFERROR(MIN(RANDBETWEEN(0,BQ79-SUM(BQ82:BQ89)),ROUNDUP(BQ79*2/$C$78,0)),0)</f>
        <v>0</v>
      </c>
      <c r="BR90">
        <f t="shared" ca="1" si="155"/>
        <v>6</v>
      </c>
      <c r="BS90">
        <f t="shared" ca="1" si="155"/>
        <v>0</v>
      </c>
      <c r="BT90">
        <f t="shared" ca="1" si="155"/>
        <v>0</v>
      </c>
      <c r="BU90">
        <f t="shared" ca="1" si="155"/>
        <v>0</v>
      </c>
      <c r="BV90">
        <f t="shared" ca="1" si="155"/>
        <v>3</v>
      </c>
      <c r="BW90">
        <f t="shared" ca="1" si="155"/>
        <v>7</v>
      </c>
      <c r="BX90">
        <f t="shared" ca="1" si="155"/>
        <v>1</v>
      </c>
      <c r="BY90">
        <f t="shared" ca="1" si="155"/>
        <v>0</v>
      </c>
      <c r="BZ90">
        <f t="shared" ca="1" si="155"/>
        <v>4</v>
      </c>
      <c r="CA90">
        <f t="shared" ca="1" si="155"/>
        <v>0</v>
      </c>
      <c r="CB90">
        <f t="shared" ca="1" si="155"/>
        <v>0</v>
      </c>
      <c r="CC90">
        <f t="shared" ca="1" si="155"/>
        <v>2</v>
      </c>
      <c r="CD90">
        <f t="shared" ca="1" si="155"/>
        <v>1</v>
      </c>
      <c r="CE90">
        <f t="shared" ca="1" si="155"/>
        <v>1</v>
      </c>
      <c r="CF90">
        <f t="shared" ca="1" si="155"/>
        <v>0</v>
      </c>
      <c r="CG90">
        <f t="shared" ca="1" si="155"/>
        <v>0</v>
      </c>
      <c r="CH90">
        <f t="shared" ca="1" si="155"/>
        <v>2</v>
      </c>
    </row>
    <row r="93" spans="1:86" x14ac:dyDescent="0.25">
      <c r="C93" s="5">
        <v>11</v>
      </c>
      <c r="D93" s="197" t="s">
        <v>99</v>
      </c>
      <c r="E93" s="197"/>
      <c r="F93" s="197"/>
      <c r="G93" s="197"/>
      <c r="H93" s="197"/>
      <c r="I93" s="197"/>
    </row>
    <row r="94" spans="1:86" x14ac:dyDescent="0.25">
      <c r="D94" s="3">
        <v>1</v>
      </c>
      <c r="E94" s="3">
        <v>2</v>
      </c>
      <c r="F94" s="3">
        <v>3</v>
      </c>
      <c r="G94" s="3">
        <v>4</v>
      </c>
      <c r="H94" s="3">
        <v>5</v>
      </c>
      <c r="I94" s="3">
        <v>6</v>
      </c>
      <c r="J94" s="3">
        <v>7</v>
      </c>
      <c r="K94" s="3">
        <v>8</v>
      </c>
      <c r="L94" s="3">
        <v>9</v>
      </c>
      <c r="M94" s="3">
        <v>10</v>
      </c>
      <c r="N94" s="3">
        <v>11</v>
      </c>
      <c r="O94" s="3">
        <v>12</v>
      </c>
      <c r="P94" s="3">
        <v>13</v>
      </c>
      <c r="Q94" s="3">
        <v>14</v>
      </c>
      <c r="R94" s="3">
        <v>15</v>
      </c>
      <c r="S94" s="3">
        <v>16</v>
      </c>
      <c r="T94" s="3">
        <v>17</v>
      </c>
      <c r="U94" s="3">
        <v>18</v>
      </c>
      <c r="V94" s="3">
        <v>19</v>
      </c>
      <c r="W94" s="3">
        <v>20</v>
      </c>
      <c r="X94" s="3">
        <v>21</v>
      </c>
      <c r="Y94" s="3">
        <v>22</v>
      </c>
      <c r="Z94" s="3">
        <v>23</v>
      </c>
      <c r="AA94" s="3">
        <v>24</v>
      </c>
      <c r="AB94" s="3">
        <v>25</v>
      </c>
      <c r="AC94" s="3">
        <v>26</v>
      </c>
      <c r="AD94" s="3">
        <v>27</v>
      </c>
      <c r="AE94" s="3">
        <v>28</v>
      </c>
      <c r="AF94" s="3">
        <v>29</v>
      </c>
      <c r="AG94" s="3">
        <v>30</v>
      </c>
      <c r="AH94" s="3">
        <v>31</v>
      </c>
      <c r="AI94" s="3">
        <v>32</v>
      </c>
      <c r="AJ94" s="3">
        <v>33</v>
      </c>
      <c r="AK94" s="3">
        <v>34</v>
      </c>
      <c r="AL94" s="3">
        <v>35</v>
      </c>
      <c r="AM94" s="3">
        <v>36</v>
      </c>
      <c r="AN94" s="3">
        <v>37</v>
      </c>
      <c r="AO94" s="3">
        <v>38</v>
      </c>
      <c r="AP94" s="3">
        <v>39</v>
      </c>
      <c r="AQ94" s="3">
        <v>40</v>
      </c>
      <c r="AR94" s="3">
        <v>41</v>
      </c>
      <c r="AS94" s="3">
        <v>42</v>
      </c>
      <c r="AT94" s="3">
        <v>43</v>
      </c>
      <c r="AU94" s="3">
        <v>44</v>
      </c>
      <c r="AV94" s="3">
        <v>45</v>
      </c>
      <c r="AW94" s="3">
        <v>46</v>
      </c>
      <c r="AX94" s="3">
        <v>47</v>
      </c>
      <c r="AY94" s="3">
        <v>48</v>
      </c>
      <c r="AZ94" s="3">
        <v>49</v>
      </c>
      <c r="BA94" s="3">
        <v>50</v>
      </c>
      <c r="BB94" s="3">
        <v>51</v>
      </c>
      <c r="BC94" s="3">
        <v>52</v>
      </c>
      <c r="BD94" s="3">
        <v>53</v>
      </c>
      <c r="BE94" s="3">
        <v>54</v>
      </c>
      <c r="BF94" s="3">
        <v>55</v>
      </c>
      <c r="BG94" s="3">
        <v>56</v>
      </c>
      <c r="BH94" s="3">
        <v>57</v>
      </c>
      <c r="BI94" s="3">
        <v>58</v>
      </c>
      <c r="BJ94" s="3">
        <v>59</v>
      </c>
      <c r="BK94" s="3">
        <v>60</v>
      </c>
      <c r="BL94" s="3">
        <v>61</v>
      </c>
      <c r="BM94" s="3">
        <v>62</v>
      </c>
      <c r="BN94" s="3">
        <v>63</v>
      </c>
      <c r="BO94" s="3">
        <v>64</v>
      </c>
      <c r="BP94" s="3">
        <v>65</v>
      </c>
      <c r="BQ94" s="3">
        <v>66</v>
      </c>
      <c r="BR94" s="3">
        <v>67</v>
      </c>
      <c r="BS94" s="3">
        <v>68</v>
      </c>
      <c r="BT94" s="3">
        <v>69</v>
      </c>
      <c r="BU94" s="3">
        <v>70</v>
      </c>
      <c r="BV94" s="3">
        <v>71</v>
      </c>
      <c r="BW94" s="3">
        <v>72</v>
      </c>
      <c r="BX94" s="3">
        <v>73</v>
      </c>
      <c r="BY94" s="3">
        <v>74</v>
      </c>
      <c r="BZ94" s="3">
        <v>75</v>
      </c>
      <c r="CA94" s="3">
        <v>76</v>
      </c>
      <c r="CB94" s="3">
        <v>77</v>
      </c>
      <c r="CC94" s="3">
        <v>78</v>
      </c>
      <c r="CD94" s="3">
        <v>79</v>
      </c>
      <c r="CE94" s="3">
        <v>80</v>
      </c>
      <c r="CF94" s="3">
        <v>81</v>
      </c>
      <c r="CG94" s="3">
        <v>82</v>
      </c>
      <c r="CH94" s="3">
        <v>83</v>
      </c>
    </row>
    <row r="95" spans="1:86" x14ac:dyDescent="0.25">
      <c r="C95" s="4"/>
      <c r="D95" s="4">
        <v>1</v>
      </c>
      <c r="E95" s="4">
        <v>2</v>
      </c>
      <c r="F95" s="4">
        <f t="shared" ref="F95:BQ95" si="156">ROUNDDOWN(F94*1/2,0)</f>
        <v>1</v>
      </c>
      <c r="G95" s="4">
        <f t="shared" si="156"/>
        <v>2</v>
      </c>
      <c r="H95" s="4">
        <f t="shared" si="156"/>
        <v>2</v>
      </c>
      <c r="I95" s="4">
        <f t="shared" si="156"/>
        <v>3</v>
      </c>
      <c r="J95" s="4">
        <f t="shared" si="156"/>
        <v>3</v>
      </c>
      <c r="K95" s="4">
        <f t="shared" si="156"/>
        <v>4</v>
      </c>
      <c r="L95" s="4">
        <f t="shared" si="156"/>
        <v>4</v>
      </c>
      <c r="M95" s="4">
        <f t="shared" si="156"/>
        <v>5</v>
      </c>
      <c r="N95" s="4">
        <f t="shared" si="156"/>
        <v>5</v>
      </c>
      <c r="O95" s="4">
        <f t="shared" si="156"/>
        <v>6</v>
      </c>
      <c r="P95" s="4">
        <f t="shared" si="156"/>
        <v>6</v>
      </c>
      <c r="Q95" s="4">
        <f t="shared" si="156"/>
        <v>7</v>
      </c>
      <c r="R95" s="4">
        <f t="shared" si="156"/>
        <v>7</v>
      </c>
      <c r="S95" s="4">
        <f t="shared" si="156"/>
        <v>8</v>
      </c>
      <c r="T95" s="4">
        <f t="shared" si="156"/>
        <v>8</v>
      </c>
      <c r="U95" s="4">
        <f t="shared" si="156"/>
        <v>9</v>
      </c>
      <c r="V95" s="4">
        <f t="shared" si="156"/>
        <v>9</v>
      </c>
      <c r="W95" s="4">
        <f t="shared" si="156"/>
        <v>10</v>
      </c>
      <c r="X95" s="4">
        <f t="shared" si="156"/>
        <v>10</v>
      </c>
      <c r="Y95" s="4">
        <f t="shared" si="156"/>
        <v>11</v>
      </c>
      <c r="Z95" s="4">
        <f t="shared" si="156"/>
        <v>11</v>
      </c>
      <c r="AA95" s="4">
        <f t="shared" si="156"/>
        <v>12</v>
      </c>
      <c r="AB95" s="4">
        <f t="shared" si="156"/>
        <v>12</v>
      </c>
      <c r="AC95" s="4">
        <f t="shared" si="156"/>
        <v>13</v>
      </c>
      <c r="AD95" s="4">
        <f t="shared" si="156"/>
        <v>13</v>
      </c>
      <c r="AE95" s="4">
        <f t="shared" si="156"/>
        <v>14</v>
      </c>
      <c r="AF95" s="4">
        <f t="shared" si="156"/>
        <v>14</v>
      </c>
      <c r="AG95" s="4">
        <f t="shared" si="156"/>
        <v>15</v>
      </c>
      <c r="AH95" s="4">
        <f t="shared" si="156"/>
        <v>15</v>
      </c>
      <c r="AI95" s="4">
        <f t="shared" si="156"/>
        <v>16</v>
      </c>
      <c r="AJ95" s="4">
        <f t="shared" si="156"/>
        <v>16</v>
      </c>
      <c r="AK95" s="4">
        <f t="shared" si="156"/>
        <v>17</v>
      </c>
      <c r="AL95" s="4">
        <f t="shared" si="156"/>
        <v>17</v>
      </c>
      <c r="AM95" s="4">
        <f t="shared" si="156"/>
        <v>18</v>
      </c>
      <c r="AN95" s="4">
        <f t="shared" si="156"/>
        <v>18</v>
      </c>
      <c r="AO95" s="4">
        <f t="shared" si="156"/>
        <v>19</v>
      </c>
      <c r="AP95" s="4">
        <f t="shared" si="156"/>
        <v>19</v>
      </c>
      <c r="AQ95" s="4">
        <f t="shared" si="156"/>
        <v>20</v>
      </c>
      <c r="AR95" s="4">
        <f t="shared" si="156"/>
        <v>20</v>
      </c>
      <c r="AS95" s="4">
        <f t="shared" si="156"/>
        <v>21</v>
      </c>
      <c r="AT95" s="4">
        <f t="shared" si="156"/>
        <v>21</v>
      </c>
      <c r="AU95" s="4">
        <f t="shared" si="156"/>
        <v>22</v>
      </c>
      <c r="AV95" s="4">
        <f t="shared" si="156"/>
        <v>22</v>
      </c>
      <c r="AW95" s="4">
        <f t="shared" si="156"/>
        <v>23</v>
      </c>
      <c r="AX95" s="4">
        <f t="shared" si="156"/>
        <v>23</v>
      </c>
      <c r="AY95" s="4">
        <f t="shared" si="156"/>
        <v>24</v>
      </c>
      <c r="AZ95" s="4">
        <f t="shared" si="156"/>
        <v>24</v>
      </c>
      <c r="BA95" s="4">
        <f t="shared" si="156"/>
        <v>25</v>
      </c>
      <c r="BB95" s="4">
        <f t="shared" si="156"/>
        <v>25</v>
      </c>
      <c r="BC95" s="4">
        <f t="shared" si="156"/>
        <v>26</v>
      </c>
      <c r="BD95" s="4">
        <f t="shared" si="156"/>
        <v>26</v>
      </c>
      <c r="BE95" s="4">
        <f t="shared" si="156"/>
        <v>27</v>
      </c>
      <c r="BF95" s="4">
        <f t="shared" si="156"/>
        <v>27</v>
      </c>
      <c r="BG95" s="4">
        <f t="shared" si="156"/>
        <v>28</v>
      </c>
      <c r="BH95" s="4">
        <f t="shared" si="156"/>
        <v>28</v>
      </c>
      <c r="BI95" s="4">
        <f t="shared" si="156"/>
        <v>29</v>
      </c>
      <c r="BJ95" s="4">
        <f t="shared" si="156"/>
        <v>29</v>
      </c>
      <c r="BK95" s="4">
        <f t="shared" si="156"/>
        <v>30</v>
      </c>
      <c r="BL95" s="4">
        <f t="shared" si="156"/>
        <v>30</v>
      </c>
      <c r="BM95" s="4">
        <f t="shared" si="156"/>
        <v>31</v>
      </c>
      <c r="BN95" s="4">
        <f t="shared" si="156"/>
        <v>31</v>
      </c>
      <c r="BO95" s="4">
        <f t="shared" si="156"/>
        <v>32</v>
      </c>
      <c r="BP95" s="4">
        <f t="shared" si="156"/>
        <v>32</v>
      </c>
      <c r="BQ95" s="4">
        <f t="shared" si="156"/>
        <v>33</v>
      </c>
      <c r="BR95" s="4">
        <f t="shared" ref="BR95:CH95" si="157">ROUNDDOWN(BR94*1/2,0)</f>
        <v>33</v>
      </c>
      <c r="BS95" s="4">
        <f t="shared" si="157"/>
        <v>34</v>
      </c>
      <c r="BT95" s="4">
        <f t="shared" si="157"/>
        <v>34</v>
      </c>
      <c r="BU95" s="4">
        <f t="shared" si="157"/>
        <v>35</v>
      </c>
      <c r="BV95" s="4">
        <f t="shared" si="157"/>
        <v>35</v>
      </c>
      <c r="BW95" s="4">
        <f t="shared" si="157"/>
        <v>36</v>
      </c>
      <c r="BX95" s="4">
        <f t="shared" si="157"/>
        <v>36</v>
      </c>
      <c r="BY95" s="4">
        <f t="shared" si="157"/>
        <v>37</v>
      </c>
      <c r="BZ95" s="4">
        <f t="shared" si="157"/>
        <v>37</v>
      </c>
      <c r="CA95" s="4">
        <f t="shared" si="157"/>
        <v>38</v>
      </c>
      <c r="CB95" s="4">
        <f t="shared" si="157"/>
        <v>38</v>
      </c>
      <c r="CC95" s="4">
        <f t="shared" si="157"/>
        <v>39</v>
      </c>
      <c r="CD95" s="4">
        <f t="shared" si="157"/>
        <v>39</v>
      </c>
      <c r="CE95" s="4">
        <f t="shared" si="157"/>
        <v>40</v>
      </c>
      <c r="CF95" s="4">
        <f t="shared" si="157"/>
        <v>40</v>
      </c>
      <c r="CG95" s="4">
        <f t="shared" si="157"/>
        <v>41</v>
      </c>
      <c r="CH95" s="4">
        <f t="shared" si="157"/>
        <v>41</v>
      </c>
    </row>
    <row r="96" spans="1:86" x14ac:dyDescent="0.25">
      <c r="A96" s="3">
        <f ca="1">VLOOKUP(SMALL($B$96:$B$106,C96),$B$96:$C$106,2,0)</f>
        <v>10</v>
      </c>
      <c r="B96" s="4">
        <f ca="1">RANDBETWEEN(0,100000)</f>
        <v>39662</v>
      </c>
      <c r="C96" s="5">
        <v>1</v>
      </c>
      <c r="D96">
        <f ca="1">D94-SUM(D97:D106)</f>
        <v>0</v>
      </c>
      <c r="E96">
        <f t="shared" ref="E96:BP96" ca="1" si="158">E94-SUM(E97:E106)</f>
        <v>0</v>
      </c>
      <c r="F96">
        <f t="shared" ca="1" si="158"/>
        <v>0</v>
      </c>
      <c r="G96">
        <f t="shared" ca="1" si="158"/>
        <v>0</v>
      </c>
      <c r="H96">
        <f t="shared" ca="1" si="158"/>
        <v>0</v>
      </c>
      <c r="I96">
        <f t="shared" ca="1" si="158"/>
        <v>0</v>
      </c>
      <c r="J96">
        <f t="shared" ca="1" si="158"/>
        <v>0</v>
      </c>
      <c r="K96">
        <f t="shared" ca="1" si="158"/>
        <v>0</v>
      </c>
      <c r="L96">
        <f t="shared" ca="1" si="158"/>
        <v>0</v>
      </c>
      <c r="M96">
        <f t="shared" ca="1" si="158"/>
        <v>0</v>
      </c>
      <c r="N96">
        <f t="shared" ca="1" si="158"/>
        <v>0</v>
      </c>
      <c r="O96">
        <f t="shared" ca="1" si="158"/>
        <v>0</v>
      </c>
      <c r="P96">
        <f t="shared" ca="1" si="158"/>
        <v>0</v>
      </c>
      <c r="Q96">
        <f t="shared" ca="1" si="158"/>
        <v>0</v>
      </c>
      <c r="R96">
        <f t="shared" ca="1" si="158"/>
        <v>1</v>
      </c>
      <c r="S96">
        <f t="shared" ca="1" si="158"/>
        <v>0</v>
      </c>
      <c r="T96">
        <f t="shared" ca="1" si="158"/>
        <v>0</v>
      </c>
      <c r="U96">
        <f t="shared" ca="1" si="158"/>
        <v>0</v>
      </c>
      <c r="V96">
        <f t="shared" ca="1" si="158"/>
        <v>0</v>
      </c>
      <c r="W96">
        <f t="shared" ca="1" si="158"/>
        <v>1</v>
      </c>
      <c r="X96">
        <f t="shared" ca="1" si="158"/>
        <v>0</v>
      </c>
      <c r="Y96">
        <f t="shared" ca="1" si="158"/>
        <v>0</v>
      </c>
      <c r="Z96">
        <f t="shared" ca="1" si="158"/>
        <v>0</v>
      </c>
      <c r="AA96">
        <f t="shared" ca="1" si="158"/>
        <v>0</v>
      </c>
      <c r="AB96">
        <f t="shared" ca="1" si="158"/>
        <v>0</v>
      </c>
      <c r="AC96">
        <f t="shared" ca="1" si="158"/>
        <v>0</v>
      </c>
      <c r="AD96">
        <f t="shared" ca="1" si="158"/>
        <v>1</v>
      </c>
      <c r="AE96">
        <f t="shared" ca="1" si="158"/>
        <v>1</v>
      </c>
      <c r="AF96">
        <f t="shared" ca="1" si="158"/>
        <v>0</v>
      </c>
      <c r="AG96">
        <f t="shared" ca="1" si="158"/>
        <v>0</v>
      </c>
      <c r="AH96">
        <f t="shared" ca="1" si="158"/>
        <v>0</v>
      </c>
      <c r="AI96">
        <f t="shared" ca="1" si="158"/>
        <v>0</v>
      </c>
      <c r="AJ96">
        <f t="shared" ca="1" si="158"/>
        <v>0</v>
      </c>
      <c r="AK96">
        <f t="shared" ca="1" si="158"/>
        <v>0</v>
      </c>
      <c r="AL96">
        <f t="shared" ca="1" si="158"/>
        <v>1</v>
      </c>
      <c r="AM96">
        <f t="shared" ca="1" si="158"/>
        <v>0</v>
      </c>
      <c r="AN96">
        <f t="shared" ca="1" si="158"/>
        <v>0</v>
      </c>
      <c r="AO96">
        <f t="shared" ca="1" si="158"/>
        <v>3</v>
      </c>
      <c r="AP96">
        <f t="shared" ca="1" si="158"/>
        <v>0</v>
      </c>
      <c r="AQ96">
        <f t="shared" ca="1" si="158"/>
        <v>0</v>
      </c>
      <c r="AR96">
        <f t="shared" ca="1" si="158"/>
        <v>0</v>
      </c>
      <c r="AS96">
        <f t="shared" ca="1" si="158"/>
        <v>1</v>
      </c>
      <c r="AT96">
        <f t="shared" ca="1" si="158"/>
        <v>0</v>
      </c>
      <c r="AU96">
        <f t="shared" ca="1" si="158"/>
        <v>2</v>
      </c>
      <c r="AV96">
        <f t="shared" ca="1" si="158"/>
        <v>0</v>
      </c>
      <c r="AW96">
        <f t="shared" ca="1" si="158"/>
        <v>1</v>
      </c>
      <c r="AX96">
        <f t="shared" ca="1" si="158"/>
        <v>0</v>
      </c>
      <c r="AY96">
        <f t="shared" ca="1" si="158"/>
        <v>0</v>
      </c>
      <c r="AZ96">
        <f t="shared" ca="1" si="158"/>
        <v>0</v>
      </c>
      <c r="BA96">
        <f t="shared" ca="1" si="158"/>
        <v>0</v>
      </c>
      <c r="BB96">
        <f t="shared" ca="1" si="158"/>
        <v>1</v>
      </c>
      <c r="BC96">
        <f t="shared" ca="1" si="158"/>
        <v>0</v>
      </c>
      <c r="BD96">
        <f t="shared" ca="1" si="158"/>
        <v>0</v>
      </c>
      <c r="BE96">
        <f t="shared" ca="1" si="158"/>
        <v>0</v>
      </c>
      <c r="BF96">
        <f t="shared" ca="1" si="158"/>
        <v>0</v>
      </c>
      <c r="BG96">
        <f t="shared" ca="1" si="158"/>
        <v>0</v>
      </c>
      <c r="BH96">
        <f t="shared" ca="1" si="158"/>
        <v>0</v>
      </c>
      <c r="BI96">
        <f t="shared" ca="1" si="158"/>
        <v>0</v>
      </c>
      <c r="BJ96">
        <f t="shared" ca="1" si="158"/>
        <v>0</v>
      </c>
      <c r="BK96">
        <f t="shared" ca="1" si="158"/>
        <v>0</v>
      </c>
      <c r="BL96">
        <f t="shared" ca="1" si="158"/>
        <v>0</v>
      </c>
      <c r="BM96">
        <f t="shared" ca="1" si="158"/>
        <v>8</v>
      </c>
      <c r="BN96">
        <f t="shared" ca="1" si="158"/>
        <v>0</v>
      </c>
      <c r="BO96">
        <f t="shared" ca="1" si="158"/>
        <v>0</v>
      </c>
      <c r="BP96">
        <f t="shared" ca="1" si="158"/>
        <v>1</v>
      </c>
      <c r="BQ96">
        <f t="shared" ref="BQ96:CH96" ca="1" si="159">BQ94-SUM(BQ97:BQ106)</f>
        <v>0</v>
      </c>
      <c r="BR96">
        <f t="shared" ca="1" si="159"/>
        <v>0</v>
      </c>
      <c r="BS96">
        <f t="shared" ca="1" si="159"/>
        <v>0</v>
      </c>
      <c r="BT96">
        <f t="shared" ca="1" si="159"/>
        <v>0</v>
      </c>
      <c r="BU96">
        <f t="shared" ca="1" si="159"/>
        <v>0</v>
      </c>
      <c r="BV96">
        <f t="shared" ca="1" si="159"/>
        <v>0</v>
      </c>
      <c r="BW96">
        <f t="shared" ca="1" si="159"/>
        <v>0</v>
      </c>
      <c r="BX96">
        <f t="shared" ca="1" si="159"/>
        <v>3</v>
      </c>
      <c r="BY96">
        <f t="shared" ca="1" si="159"/>
        <v>0</v>
      </c>
      <c r="BZ96">
        <f t="shared" ca="1" si="159"/>
        <v>0</v>
      </c>
      <c r="CA96">
        <f t="shared" ca="1" si="159"/>
        <v>1</v>
      </c>
      <c r="CB96">
        <f t="shared" ca="1" si="159"/>
        <v>0</v>
      </c>
      <c r="CC96">
        <f t="shared" ca="1" si="159"/>
        <v>0</v>
      </c>
      <c r="CD96">
        <f t="shared" ca="1" si="159"/>
        <v>0</v>
      </c>
      <c r="CE96">
        <f t="shared" ca="1" si="159"/>
        <v>1</v>
      </c>
      <c r="CF96">
        <f t="shared" ca="1" si="159"/>
        <v>0</v>
      </c>
      <c r="CG96">
        <f t="shared" ca="1" si="159"/>
        <v>0</v>
      </c>
      <c r="CH96">
        <f t="shared" ca="1" si="159"/>
        <v>0</v>
      </c>
    </row>
    <row r="97" spans="1:86" x14ac:dyDescent="0.25">
      <c r="A97" s="3">
        <f t="shared" ref="A97:A106" ca="1" si="160">VLOOKUP(SMALL($B$96:$B$106,C97),$B$96:$C$106,2,0)</f>
        <v>5</v>
      </c>
      <c r="B97" s="4">
        <f t="shared" ref="B97:B106" ca="1" si="161">RANDBETWEEN(0,100000)</f>
        <v>36845</v>
      </c>
      <c r="C97" s="5">
        <v>2</v>
      </c>
      <c r="D97">
        <f ca="1">MIN(RANDBETWEEN(0,D94),ROUNDUP(D94*2/$C$93,0))</f>
        <v>0</v>
      </c>
      <c r="E97">
        <f t="shared" ref="E97:BP97" ca="1" si="162">MIN(RANDBETWEEN(0,E94),ROUNDUP(E94*2/$C$93,0))</f>
        <v>1</v>
      </c>
      <c r="F97">
        <f t="shared" ca="1" si="162"/>
        <v>0</v>
      </c>
      <c r="G97">
        <f t="shared" ca="1" si="162"/>
        <v>0</v>
      </c>
      <c r="H97">
        <f t="shared" ca="1" si="162"/>
        <v>1</v>
      </c>
      <c r="I97">
        <f t="shared" ca="1" si="162"/>
        <v>0</v>
      </c>
      <c r="J97">
        <f t="shared" ca="1" si="162"/>
        <v>2</v>
      </c>
      <c r="K97">
        <f t="shared" ca="1" si="162"/>
        <v>2</v>
      </c>
      <c r="L97">
        <f t="shared" ca="1" si="162"/>
        <v>2</v>
      </c>
      <c r="M97">
        <f t="shared" ca="1" si="162"/>
        <v>2</v>
      </c>
      <c r="N97">
        <f t="shared" ca="1" si="162"/>
        <v>2</v>
      </c>
      <c r="O97">
        <f t="shared" ca="1" si="162"/>
        <v>0</v>
      </c>
      <c r="P97">
        <f t="shared" ca="1" si="162"/>
        <v>3</v>
      </c>
      <c r="Q97">
        <f t="shared" ca="1" si="162"/>
        <v>3</v>
      </c>
      <c r="R97">
        <f t="shared" ca="1" si="162"/>
        <v>3</v>
      </c>
      <c r="S97">
        <f t="shared" ca="1" si="162"/>
        <v>3</v>
      </c>
      <c r="T97">
        <f t="shared" ca="1" si="162"/>
        <v>4</v>
      </c>
      <c r="U97">
        <f t="shared" ca="1" si="162"/>
        <v>4</v>
      </c>
      <c r="V97">
        <f t="shared" ca="1" si="162"/>
        <v>4</v>
      </c>
      <c r="W97">
        <f t="shared" ca="1" si="162"/>
        <v>4</v>
      </c>
      <c r="X97">
        <f t="shared" ca="1" si="162"/>
        <v>1</v>
      </c>
      <c r="Y97">
        <f t="shared" ca="1" si="162"/>
        <v>4</v>
      </c>
      <c r="Z97">
        <f t="shared" ca="1" si="162"/>
        <v>5</v>
      </c>
      <c r="AA97">
        <f t="shared" ca="1" si="162"/>
        <v>4</v>
      </c>
      <c r="AB97">
        <f t="shared" ca="1" si="162"/>
        <v>5</v>
      </c>
      <c r="AC97">
        <f t="shared" ca="1" si="162"/>
        <v>5</v>
      </c>
      <c r="AD97">
        <f t="shared" ca="1" si="162"/>
        <v>5</v>
      </c>
      <c r="AE97">
        <f t="shared" ca="1" si="162"/>
        <v>6</v>
      </c>
      <c r="AF97">
        <f t="shared" ca="1" si="162"/>
        <v>1</v>
      </c>
      <c r="AG97">
        <f t="shared" ca="1" si="162"/>
        <v>6</v>
      </c>
      <c r="AH97">
        <f t="shared" ca="1" si="162"/>
        <v>6</v>
      </c>
      <c r="AI97">
        <f t="shared" ca="1" si="162"/>
        <v>6</v>
      </c>
      <c r="AJ97">
        <f t="shared" ca="1" si="162"/>
        <v>6</v>
      </c>
      <c r="AK97">
        <f t="shared" ca="1" si="162"/>
        <v>7</v>
      </c>
      <c r="AL97">
        <f t="shared" ca="1" si="162"/>
        <v>7</v>
      </c>
      <c r="AM97">
        <f t="shared" ca="1" si="162"/>
        <v>7</v>
      </c>
      <c r="AN97">
        <f t="shared" ca="1" si="162"/>
        <v>4</v>
      </c>
      <c r="AO97">
        <f t="shared" ca="1" si="162"/>
        <v>1</v>
      </c>
      <c r="AP97">
        <f t="shared" ca="1" si="162"/>
        <v>8</v>
      </c>
      <c r="AQ97">
        <f t="shared" ca="1" si="162"/>
        <v>8</v>
      </c>
      <c r="AR97">
        <f t="shared" ca="1" si="162"/>
        <v>8</v>
      </c>
      <c r="AS97">
        <f t="shared" ca="1" si="162"/>
        <v>8</v>
      </c>
      <c r="AT97">
        <f t="shared" ca="1" si="162"/>
        <v>8</v>
      </c>
      <c r="AU97">
        <f t="shared" ca="1" si="162"/>
        <v>8</v>
      </c>
      <c r="AV97">
        <f t="shared" ca="1" si="162"/>
        <v>8</v>
      </c>
      <c r="AW97">
        <f t="shared" ca="1" si="162"/>
        <v>9</v>
      </c>
      <c r="AX97">
        <f t="shared" ca="1" si="162"/>
        <v>9</v>
      </c>
      <c r="AY97">
        <f t="shared" ca="1" si="162"/>
        <v>9</v>
      </c>
      <c r="AZ97">
        <f t="shared" ca="1" si="162"/>
        <v>9</v>
      </c>
      <c r="BA97">
        <f t="shared" ca="1" si="162"/>
        <v>10</v>
      </c>
      <c r="BB97">
        <f t="shared" ca="1" si="162"/>
        <v>10</v>
      </c>
      <c r="BC97">
        <f t="shared" ca="1" si="162"/>
        <v>10</v>
      </c>
      <c r="BD97">
        <f t="shared" ca="1" si="162"/>
        <v>10</v>
      </c>
      <c r="BE97">
        <f t="shared" ca="1" si="162"/>
        <v>10</v>
      </c>
      <c r="BF97">
        <f t="shared" ca="1" si="162"/>
        <v>10</v>
      </c>
      <c r="BG97">
        <f t="shared" ca="1" si="162"/>
        <v>9</v>
      </c>
      <c r="BH97">
        <f t="shared" ca="1" si="162"/>
        <v>11</v>
      </c>
      <c r="BI97">
        <f t="shared" ca="1" si="162"/>
        <v>11</v>
      </c>
      <c r="BJ97">
        <f t="shared" ca="1" si="162"/>
        <v>11</v>
      </c>
      <c r="BK97">
        <f t="shared" ca="1" si="162"/>
        <v>2</v>
      </c>
      <c r="BL97">
        <f t="shared" ca="1" si="162"/>
        <v>7</v>
      </c>
      <c r="BM97">
        <f t="shared" ca="1" si="162"/>
        <v>12</v>
      </c>
      <c r="BN97">
        <f t="shared" ca="1" si="162"/>
        <v>12</v>
      </c>
      <c r="BO97">
        <f t="shared" ca="1" si="162"/>
        <v>12</v>
      </c>
      <c r="BP97">
        <f t="shared" ca="1" si="162"/>
        <v>12</v>
      </c>
      <c r="BQ97">
        <f t="shared" ref="BQ97:CH97" ca="1" si="163">MIN(RANDBETWEEN(0,BQ94),ROUNDUP(BQ94*2/$C$93,0))</f>
        <v>3</v>
      </c>
      <c r="BR97">
        <f t="shared" ca="1" si="163"/>
        <v>13</v>
      </c>
      <c r="BS97">
        <f t="shared" ca="1" si="163"/>
        <v>13</v>
      </c>
      <c r="BT97">
        <f t="shared" ca="1" si="163"/>
        <v>13</v>
      </c>
      <c r="BU97">
        <f t="shared" ca="1" si="163"/>
        <v>13</v>
      </c>
      <c r="BV97">
        <f t="shared" ca="1" si="163"/>
        <v>13</v>
      </c>
      <c r="BW97">
        <f t="shared" ca="1" si="163"/>
        <v>14</v>
      </c>
      <c r="BX97">
        <f t="shared" ca="1" si="163"/>
        <v>14</v>
      </c>
      <c r="BY97">
        <f t="shared" ca="1" si="163"/>
        <v>14</v>
      </c>
      <c r="BZ97">
        <f t="shared" ca="1" si="163"/>
        <v>14</v>
      </c>
      <c r="CA97">
        <f t="shared" ca="1" si="163"/>
        <v>14</v>
      </c>
      <c r="CB97">
        <f t="shared" ca="1" si="163"/>
        <v>13</v>
      </c>
      <c r="CC97">
        <f t="shared" ca="1" si="163"/>
        <v>15</v>
      </c>
      <c r="CD97">
        <f t="shared" ca="1" si="163"/>
        <v>15</v>
      </c>
      <c r="CE97">
        <f t="shared" ca="1" si="163"/>
        <v>15</v>
      </c>
      <c r="CF97">
        <f t="shared" ca="1" si="163"/>
        <v>15</v>
      </c>
      <c r="CG97">
        <f t="shared" ca="1" si="163"/>
        <v>7</v>
      </c>
      <c r="CH97">
        <f t="shared" ca="1" si="163"/>
        <v>5</v>
      </c>
    </row>
    <row r="98" spans="1:86" x14ac:dyDescent="0.25">
      <c r="A98" s="3">
        <f t="shared" ca="1" si="160"/>
        <v>2</v>
      </c>
      <c r="B98" s="4">
        <f t="shared" ca="1" si="161"/>
        <v>93699</v>
      </c>
      <c r="C98" s="5">
        <v>3</v>
      </c>
      <c r="D98">
        <f ca="1">IFERROR(MIN(RANDBETWEEN(0,D94-D97),ROUNDUP(D94*2/$C$93,0)),0)</f>
        <v>0</v>
      </c>
      <c r="E98">
        <f t="shared" ref="E98:BP98" ca="1" si="164">IFERROR(MIN(RANDBETWEEN(0,E94-E97),ROUNDUP(E94*2/$C$93,0)),0)</f>
        <v>1</v>
      </c>
      <c r="F98">
        <f t="shared" ca="1" si="164"/>
        <v>0</v>
      </c>
      <c r="G98">
        <f t="shared" ca="1" si="164"/>
        <v>0</v>
      </c>
      <c r="H98">
        <f t="shared" ca="1" si="164"/>
        <v>1</v>
      </c>
      <c r="I98">
        <f t="shared" ca="1" si="164"/>
        <v>1</v>
      </c>
      <c r="J98">
        <f t="shared" ca="1" si="164"/>
        <v>2</v>
      </c>
      <c r="K98">
        <f t="shared" ca="1" si="164"/>
        <v>2</v>
      </c>
      <c r="L98">
        <f t="shared" ca="1" si="164"/>
        <v>1</v>
      </c>
      <c r="M98">
        <f t="shared" ca="1" si="164"/>
        <v>0</v>
      </c>
      <c r="N98">
        <f t="shared" ca="1" si="164"/>
        <v>2</v>
      </c>
      <c r="O98">
        <f t="shared" ca="1" si="164"/>
        <v>3</v>
      </c>
      <c r="P98">
        <f t="shared" ca="1" si="164"/>
        <v>3</v>
      </c>
      <c r="Q98">
        <f t="shared" ca="1" si="164"/>
        <v>2</v>
      </c>
      <c r="R98">
        <f t="shared" ca="1" si="164"/>
        <v>3</v>
      </c>
      <c r="S98">
        <f t="shared" ca="1" si="164"/>
        <v>3</v>
      </c>
      <c r="T98">
        <f t="shared" ca="1" si="164"/>
        <v>2</v>
      </c>
      <c r="U98">
        <f t="shared" ca="1" si="164"/>
        <v>4</v>
      </c>
      <c r="V98">
        <f t="shared" ca="1" si="164"/>
        <v>4</v>
      </c>
      <c r="W98">
        <f t="shared" ca="1" si="164"/>
        <v>2</v>
      </c>
      <c r="X98">
        <f t="shared" ca="1" si="164"/>
        <v>4</v>
      </c>
      <c r="Y98">
        <f t="shared" ca="1" si="164"/>
        <v>4</v>
      </c>
      <c r="Z98">
        <f t="shared" ca="1" si="164"/>
        <v>2</v>
      </c>
      <c r="AA98">
        <f t="shared" ca="1" si="164"/>
        <v>5</v>
      </c>
      <c r="AB98">
        <f t="shared" ca="1" si="164"/>
        <v>5</v>
      </c>
      <c r="AC98">
        <f t="shared" ca="1" si="164"/>
        <v>5</v>
      </c>
      <c r="AD98">
        <f t="shared" ca="1" si="164"/>
        <v>5</v>
      </c>
      <c r="AE98">
        <f t="shared" ca="1" si="164"/>
        <v>6</v>
      </c>
      <c r="AF98">
        <f t="shared" ca="1" si="164"/>
        <v>6</v>
      </c>
      <c r="AG98">
        <f t="shared" ca="1" si="164"/>
        <v>6</v>
      </c>
      <c r="AH98">
        <f t="shared" ca="1" si="164"/>
        <v>6</v>
      </c>
      <c r="AI98">
        <f t="shared" ca="1" si="164"/>
        <v>6</v>
      </c>
      <c r="AJ98">
        <f t="shared" ca="1" si="164"/>
        <v>6</v>
      </c>
      <c r="AK98">
        <f t="shared" ca="1" si="164"/>
        <v>7</v>
      </c>
      <c r="AL98">
        <f t="shared" ca="1" si="164"/>
        <v>1</v>
      </c>
      <c r="AM98">
        <f t="shared" ca="1" si="164"/>
        <v>7</v>
      </c>
      <c r="AN98">
        <f t="shared" ca="1" si="164"/>
        <v>7</v>
      </c>
      <c r="AO98">
        <f t="shared" ca="1" si="164"/>
        <v>7</v>
      </c>
      <c r="AP98">
        <f t="shared" ca="1" si="164"/>
        <v>8</v>
      </c>
      <c r="AQ98">
        <f t="shared" ca="1" si="164"/>
        <v>8</v>
      </c>
      <c r="AR98">
        <f t="shared" ca="1" si="164"/>
        <v>8</v>
      </c>
      <c r="AS98">
        <f t="shared" ca="1" si="164"/>
        <v>8</v>
      </c>
      <c r="AT98">
        <f t="shared" ca="1" si="164"/>
        <v>8</v>
      </c>
      <c r="AU98">
        <f t="shared" ca="1" si="164"/>
        <v>8</v>
      </c>
      <c r="AV98">
        <f t="shared" ca="1" si="164"/>
        <v>9</v>
      </c>
      <c r="AW98">
        <f t="shared" ca="1" si="164"/>
        <v>9</v>
      </c>
      <c r="AX98">
        <f t="shared" ca="1" si="164"/>
        <v>9</v>
      </c>
      <c r="AY98">
        <f t="shared" ca="1" si="164"/>
        <v>8</v>
      </c>
      <c r="AZ98">
        <f t="shared" ca="1" si="164"/>
        <v>9</v>
      </c>
      <c r="BA98">
        <f t="shared" ca="1" si="164"/>
        <v>10</v>
      </c>
      <c r="BB98">
        <f t="shared" ca="1" si="164"/>
        <v>10</v>
      </c>
      <c r="BC98">
        <f t="shared" ca="1" si="164"/>
        <v>10</v>
      </c>
      <c r="BD98">
        <f t="shared" ca="1" si="164"/>
        <v>10</v>
      </c>
      <c r="BE98">
        <f t="shared" ca="1" si="164"/>
        <v>10</v>
      </c>
      <c r="BF98">
        <f t="shared" ca="1" si="164"/>
        <v>10</v>
      </c>
      <c r="BG98">
        <f t="shared" ca="1" si="164"/>
        <v>9</v>
      </c>
      <c r="BH98">
        <f t="shared" ca="1" si="164"/>
        <v>11</v>
      </c>
      <c r="BI98">
        <f t="shared" ca="1" si="164"/>
        <v>11</v>
      </c>
      <c r="BJ98">
        <f t="shared" ca="1" si="164"/>
        <v>11</v>
      </c>
      <c r="BK98">
        <f t="shared" ca="1" si="164"/>
        <v>11</v>
      </c>
      <c r="BL98">
        <f t="shared" ca="1" si="164"/>
        <v>0</v>
      </c>
      <c r="BM98">
        <f t="shared" ca="1" si="164"/>
        <v>12</v>
      </c>
      <c r="BN98">
        <f t="shared" ca="1" si="164"/>
        <v>12</v>
      </c>
      <c r="BO98">
        <f t="shared" ca="1" si="164"/>
        <v>12</v>
      </c>
      <c r="BP98">
        <f t="shared" ca="1" si="164"/>
        <v>12</v>
      </c>
      <c r="BQ98">
        <f t="shared" ref="BQ98:CH98" ca="1" si="165">IFERROR(MIN(RANDBETWEEN(0,BQ94-BQ97),ROUNDUP(BQ94*2/$C$93,0)),0)</f>
        <v>12</v>
      </c>
      <c r="BR98">
        <f t="shared" ca="1" si="165"/>
        <v>13</v>
      </c>
      <c r="BS98">
        <f t="shared" ca="1" si="165"/>
        <v>13</v>
      </c>
      <c r="BT98">
        <f t="shared" ca="1" si="165"/>
        <v>13</v>
      </c>
      <c r="BU98">
        <f t="shared" ca="1" si="165"/>
        <v>13</v>
      </c>
      <c r="BV98">
        <f t="shared" ca="1" si="165"/>
        <v>13</v>
      </c>
      <c r="BW98">
        <f t="shared" ca="1" si="165"/>
        <v>14</v>
      </c>
      <c r="BX98">
        <f t="shared" ca="1" si="165"/>
        <v>6</v>
      </c>
      <c r="BY98">
        <f t="shared" ca="1" si="165"/>
        <v>14</v>
      </c>
      <c r="BZ98">
        <f t="shared" ca="1" si="165"/>
        <v>11</v>
      </c>
      <c r="CA98">
        <f t="shared" ca="1" si="165"/>
        <v>14</v>
      </c>
      <c r="CB98">
        <f t="shared" ca="1" si="165"/>
        <v>14</v>
      </c>
      <c r="CC98">
        <f t="shared" ca="1" si="165"/>
        <v>15</v>
      </c>
      <c r="CD98">
        <f t="shared" ca="1" si="165"/>
        <v>15</v>
      </c>
      <c r="CE98">
        <f t="shared" ca="1" si="165"/>
        <v>15</v>
      </c>
      <c r="CF98">
        <f t="shared" ca="1" si="165"/>
        <v>15</v>
      </c>
      <c r="CG98">
        <f t="shared" ca="1" si="165"/>
        <v>15</v>
      </c>
      <c r="CH98">
        <f t="shared" ca="1" si="165"/>
        <v>16</v>
      </c>
    </row>
    <row r="99" spans="1:86" x14ac:dyDescent="0.25">
      <c r="A99" s="3">
        <f t="shared" ca="1" si="160"/>
        <v>1</v>
      </c>
      <c r="B99" s="4">
        <f t="shared" ca="1" si="161"/>
        <v>98363</v>
      </c>
      <c r="C99" s="5">
        <v>4</v>
      </c>
      <c r="D99">
        <f ca="1">IFERROR(MIN(RANDBETWEEN(0,D94-SUM(D97:D98)),ROUNDUP(D94*2/$C$93,0)),0)</f>
        <v>1</v>
      </c>
      <c r="E99">
        <f t="shared" ref="E99:BP99" ca="1" si="166">IFERROR(MIN(RANDBETWEEN(0,E94-SUM(E97:E98)),ROUNDUP(E94*2/$C$93,0)),0)</f>
        <v>0</v>
      </c>
      <c r="F99">
        <f t="shared" ca="1" si="166"/>
        <v>1</v>
      </c>
      <c r="G99">
        <f t="shared" ca="1" si="166"/>
        <v>1</v>
      </c>
      <c r="H99">
        <f t="shared" ca="1" si="166"/>
        <v>0</v>
      </c>
      <c r="I99">
        <f t="shared" ca="1" si="166"/>
        <v>0</v>
      </c>
      <c r="J99">
        <f t="shared" ca="1" si="166"/>
        <v>1</v>
      </c>
      <c r="K99">
        <f t="shared" ca="1" si="166"/>
        <v>2</v>
      </c>
      <c r="L99">
        <f t="shared" ca="1" si="166"/>
        <v>1</v>
      </c>
      <c r="M99">
        <f t="shared" ca="1" si="166"/>
        <v>2</v>
      </c>
      <c r="N99">
        <f t="shared" ca="1" si="166"/>
        <v>1</v>
      </c>
      <c r="O99">
        <f t="shared" ca="1" si="166"/>
        <v>3</v>
      </c>
      <c r="P99">
        <f t="shared" ca="1" si="166"/>
        <v>2</v>
      </c>
      <c r="Q99">
        <f t="shared" ca="1" si="166"/>
        <v>3</v>
      </c>
      <c r="R99">
        <f t="shared" ca="1" si="166"/>
        <v>3</v>
      </c>
      <c r="S99">
        <f t="shared" ca="1" si="166"/>
        <v>3</v>
      </c>
      <c r="T99">
        <f t="shared" ca="1" si="166"/>
        <v>0</v>
      </c>
      <c r="U99">
        <f t="shared" ca="1" si="166"/>
        <v>4</v>
      </c>
      <c r="V99">
        <f t="shared" ca="1" si="166"/>
        <v>4</v>
      </c>
      <c r="W99">
        <f t="shared" ca="1" si="166"/>
        <v>4</v>
      </c>
      <c r="X99">
        <f t="shared" ca="1" si="166"/>
        <v>4</v>
      </c>
      <c r="Y99">
        <f t="shared" ca="1" si="166"/>
        <v>4</v>
      </c>
      <c r="Z99">
        <f t="shared" ca="1" si="166"/>
        <v>5</v>
      </c>
      <c r="AA99">
        <f t="shared" ca="1" si="166"/>
        <v>5</v>
      </c>
      <c r="AB99">
        <f t="shared" ca="1" si="166"/>
        <v>5</v>
      </c>
      <c r="AC99">
        <f t="shared" ca="1" si="166"/>
        <v>0</v>
      </c>
      <c r="AD99">
        <f t="shared" ca="1" si="166"/>
        <v>5</v>
      </c>
      <c r="AE99">
        <f t="shared" ca="1" si="166"/>
        <v>6</v>
      </c>
      <c r="AF99">
        <f t="shared" ca="1" si="166"/>
        <v>6</v>
      </c>
      <c r="AG99">
        <f t="shared" ca="1" si="166"/>
        <v>4</v>
      </c>
      <c r="AH99">
        <f t="shared" ca="1" si="166"/>
        <v>6</v>
      </c>
      <c r="AI99">
        <f t="shared" ca="1" si="166"/>
        <v>6</v>
      </c>
      <c r="AJ99">
        <f t="shared" ca="1" si="166"/>
        <v>2</v>
      </c>
      <c r="AK99">
        <f t="shared" ca="1" si="166"/>
        <v>7</v>
      </c>
      <c r="AL99">
        <f t="shared" ca="1" si="166"/>
        <v>4</v>
      </c>
      <c r="AM99">
        <f t="shared" ca="1" si="166"/>
        <v>7</v>
      </c>
      <c r="AN99">
        <f t="shared" ca="1" si="166"/>
        <v>7</v>
      </c>
      <c r="AO99">
        <f t="shared" ca="1" si="166"/>
        <v>7</v>
      </c>
      <c r="AP99">
        <f t="shared" ca="1" si="166"/>
        <v>7</v>
      </c>
      <c r="AQ99">
        <f t="shared" ca="1" si="166"/>
        <v>6</v>
      </c>
      <c r="AR99">
        <f t="shared" ca="1" si="166"/>
        <v>8</v>
      </c>
      <c r="AS99">
        <f t="shared" ca="1" si="166"/>
        <v>8</v>
      </c>
      <c r="AT99">
        <f t="shared" ca="1" si="166"/>
        <v>8</v>
      </c>
      <c r="AU99">
        <f t="shared" ca="1" si="166"/>
        <v>8</v>
      </c>
      <c r="AV99">
        <f t="shared" ca="1" si="166"/>
        <v>9</v>
      </c>
      <c r="AW99">
        <f t="shared" ca="1" si="166"/>
        <v>9</v>
      </c>
      <c r="AX99">
        <f t="shared" ca="1" si="166"/>
        <v>3</v>
      </c>
      <c r="AY99">
        <f t="shared" ca="1" si="166"/>
        <v>5</v>
      </c>
      <c r="AZ99">
        <f t="shared" ca="1" si="166"/>
        <v>9</v>
      </c>
      <c r="BA99">
        <f t="shared" ca="1" si="166"/>
        <v>10</v>
      </c>
      <c r="BB99">
        <f t="shared" ca="1" si="166"/>
        <v>10</v>
      </c>
      <c r="BC99">
        <f t="shared" ca="1" si="166"/>
        <v>10</v>
      </c>
      <c r="BD99">
        <f t="shared" ca="1" si="166"/>
        <v>7</v>
      </c>
      <c r="BE99">
        <f t="shared" ca="1" si="166"/>
        <v>10</v>
      </c>
      <c r="BF99">
        <f t="shared" ca="1" si="166"/>
        <v>10</v>
      </c>
      <c r="BG99">
        <f t="shared" ca="1" si="166"/>
        <v>11</v>
      </c>
      <c r="BH99">
        <f t="shared" ca="1" si="166"/>
        <v>11</v>
      </c>
      <c r="BI99">
        <f t="shared" ca="1" si="166"/>
        <v>1</v>
      </c>
      <c r="BJ99">
        <f t="shared" ca="1" si="166"/>
        <v>11</v>
      </c>
      <c r="BK99">
        <f t="shared" ca="1" si="166"/>
        <v>10</v>
      </c>
      <c r="BL99">
        <f t="shared" ca="1" si="166"/>
        <v>12</v>
      </c>
      <c r="BM99">
        <f t="shared" ca="1" si="166"/>
        <v>12</v>
      </c>
      <c r="BN99">
        <f t="shared" ca="1" si="166"/>
        <v>12</v>
      </c>
      <c r="BO99">
        <f t="shared" ca="1" si="166"/>
        <v>12</v>
      </c>
      <c r="BP99">
        <f t="shared" ca="1" si="166"/>
        <v>12</v>
      </c>
      <c r="BQ99">
        <f t="shared" ref="BQ99:CH99" ca="1" si="167">IFERROR(MIN(RANDBETWEEN(0,BQ94-SUM(BQ97:BQ98)),ROUNDUP(BQ94*2/$C$93,0)),0)</f>
        <v>12</v>
      </c>
      <c r="BR99">
        <f t="shared" ca="1" si="167"/>
        <v>13</v>
      </c>
      <c r="BS99">
        <f t="shared" ca="1" si="167"/>
        <v>11</v>
      </c>
      <c r="BT99">
        <f t="shared" ca="1" si="167"/>
        <v>13</v>
      </c>
      <c r="BU99">
        <f t="shared" ca="1" si="167"/>
        <v>13</v>
      </c>
      <c r="BV99">
        <f t="shared" ca="1" si="167"/>
        <v>13</v>
      </c>
      <c r="BW99">
        <f t="shared" ca="1" si="167"/>
        <v>14</v>
      </c>
      <c r="BX99">
        <f t="shared" ca="1" si="167"/>
        <v>14</v>
      </c>
      <c r="BY99">
        <f t="shared" ca="1" si="167"/>
        <v>14</v>
      </c>
      <c r="BZ99">
        <f t="shared" ca="1" si="167"/>
        <v>2</v>
      </c>
      <c r="CA99">
        <f t="shared" ca="1" si="167"/>
        <v>0</v>
      </c>
      <c r="CB99">
        <f t="shared" ca="1" si="167"/>
        <v>6</v>
      </c>
      <c r="CC99">
        <f t="shared" ca="1" si="167"/>
        <v>15</v>
      </c>
      <c r="CD99">
        <f t="shared" ca="1" si="167"/>
        <v>15</v>
      </c>
      <c r="CE99">
        <f t="shared" ca="1" si="167"/>
        <v>15</v>
      </c>
      <c r="CF99">
        <f t="shared" ca="1" si="167"/>
        <v>15</v>
      </c>
      <c r="CG99">
        <f t="shared" ca="1" si="167"/>
        <v>14</v>
      </c>
      <c r="CH99">
        <f t="shared" ca="1" si="167"/>
        <v>16</v>
      </c>
    </row>
    <row r="100" spans="1:86" x14ac:dyDescent="0.25">
      <c r="A100" s="3">
        <f t="shared" ca="1" si="160"/>
        <v>9</v>
      </c>
      <c r="B100" s="4">
        <f t="shared" ca="1" si="161"/>
        <v>28253</v>
      </c>
      <c r="C100" s="5">
        <v>5</v>
      </c>
      <c r="D100">
        <f ca="1">IFERROR(MIN(RANDBETWEEN(0,D94-SUM(D97:D99)),ROUNDUP(D94*2/$C$93,0)),0)</f>
        <v>0</v>
      </c>
      <c r="E100">
        <f t="shared" ref="E100:BP100" ca="1" si="168">IFERROR(MIN(RANDBETWEEN(0,E94-SUM(E97:E99)),ROUNDUP(E94*2/$C$93,0)),0)</f>
        <v>0</v>
      </c>
      <c r="F100">
        <f t="shared" ca="1" si="168"/>
        <v>1</v>
      </c>
      <c r="G100">
        <f t="shared" ca="1" si="168"/>
        <v>1</v>
      </c>
      <c r="H100">
        <f t="shared" ca="1" si="168"/>
        <v>0</v>
      </c>
      <c r="I100">
        <f t="shared" ca="1" si="168"/>
        <v>2</v>
      </c>
      <c r="J100">
        <f t="shared" ca="1" si="168"/>
        <v>1</v>
      </c>
      <c r="K100">
        <f t="shared" ca="1" si="168"/>
        <v>0</v>
      </c>
      <c r="L100">
        <f t="shared" ca="1" si="168"/>
        <v>2</v>
      </c>
      <c r="M100">
        <f t="shared" ca="1" si="168"/>
        <v>2</v>
      </c>
      <c r="N100">
        <f t="shared" ca="1" si="168"/>
        <v>2</v>
      </c>
      <c r="O100">
        <f t="shared" ca="1" si="168"/>
        <v>3</v>
      </c>
      <c r="P100">
        <f t="shared" ca="1" si="168"/>
        <v>2</v>
      </c>
      <c r="Q100">
        <f t="shared" ca="1" si="168"/>
        <v>3</v>
      </c>
      <c r="R100">
        <f t="shared" ca="1" si="168"/>
        <v>0</v>
      </c>
      <c r="S100">
        <f t="shared" ca="1" si="168"/>
        <v>1</v>
      </c>
      <c r="T100">
        <f t="shared" ca="1" si="168"/>
        <v>4</v>
      </c>
      <c r="U100">
        <f t="shared" ca="1" si="168"/>
        <v>0</v>
      </c>
      <c r="V100">
        <f t="shared" ca="1" si="168"/>
        <v>4</v>
      </c>
      <c r="W100">
        <f t="shared" ca="1" si="168"/>
        <v>4</v>
      </c>
      <c r="X100">
        <f t="shared" ca="1" si="168"/>
        <v>4</v>
      </c>
      <c r="Y100">
        <f t="shared" ca="1" si="168"/>
        <v>4</v>
      </c>
      <c r="Z100">
        <f t="shared" ca="1" si="168"/>
        <v>5</v>
      </c>
      <c r="AA100">
        <f t="shared" ca="1" si="168"/>
        <v>5</v>
      </c>
      <c r="AB100">
        <f t="shared" ca="1" si="168"/>
        <v>0</v>
      </c>
      <c r="AC100">
        <f t="shared" ca="1" si="168"/>
        <v>5</v>
      </c>
      <c r="AD100">
        <f t="shared" ca="1" si="168"/>
        <v>2</v>
      </c>
      <c r="AE100">
        <f t="shared" ca="1" si="168"/>
        <v>5</v>
      </c>
      <c r="AF100">
        <f t="shared" ca="1" si="168"/>
        <v>6</v>
      </c>
      <c r="AG100">
        <f t="shared" ca="1" si="168"/>
        <v>6</v>
      </c>
      <c r="AH100">
        <f t="shared" ca="1" si="168"/>
        <v>6</v>
      </c>
      <c r="AI100">
        <f t="shared" ca="1" si="168"/>
        <v>1</v>
      </c>
      <c r="AJ100">
        <f t="shared" ca="1" si="168"/>
        <v>6</v>
      </c>
      <c r="AK100">
        <f t="shared" ca="1" si="168"/>
        <v>7</v>
      </c>
      <c r="AL100">
        <f t="shared" ca="1" si="168"/>
        <v>7</v>
      </c>
      <c r="AM100">
        <f t="shared" ca="1" si="168"/>
        <v>7</v>
      </c>
      <c r="AN100">
        <f t="shared" ca="1" si="168"/>
        <v>4</v>
      </c>
      <c r="AO100">
        <f t="shared" ca="1" si="168"/>
        <v>4</v>
      </c>
      <c r="AP100">
        <f t="shared" ca="1" si="168"/>
        <v>2</v>
      </c>
      <c r="AQ100">
        <f t="shared" ca="1" si="168"/>
        <v>8</v>
      </c>
      <c r="AR100">
        <f t="shared" ca="1" si="168"/>
        <v>7</v>
      </c>
      <c r="AS100">
        <f t="shared" ca="1" si="168"/>
        <v>0</v>
      </c>
      <c r="AT100">
        <f t="shared" ca="1" si="168"/>
        <v>1</v>
      </c>
      <c r="AU100">
        <f t="shared" ca="1" si="168"/>
        <v>2</v>
      </c>
      <c r="AV100">
        <f t="shared" ca="1" si="168"/>
        <v>9</v>
      </c>
      <c r="AW100">
        <f t="shared" ca="1" si="168"/>
        <v>9</v>
      </c>
      <c r="AX100">
        <f t="shared" ca="1" si="168"/>
        <v>9</v>
      </c>
      <c r="AY100">
        <f t="shared" ca="1" si="168"/>
        <v>1</v>
      </c>
      <c r="AZ100">
        <f t="shared" ca="1" si="168"/>
        <v>1</v>
      </c>
      <c r="BA100">
        <f t="shared" ca="1" si="168"/>
        <v>3</v>
      </c>
      <c r="BB100">
        <f t="shared" ca="1" si="168"/>
        <v>10</v>
      </c>
      <c r="BC100">
        <f t="shared" ca="1" si="168"/>
        <v>2</v>
      </c>
      <c r="BD100">
        <f t="shared" ca="1" si="168"/>
        <v>7</v>
      </c>
      <c r="BE100">
        <f t="shared" ca="1" si="168"/>
        <v>4</v>
      </c>
      <c r="BF100">
        <f t="shared" ca="1" si="168"/>
        <v>7</v>
      </c>
      <c r="BG100">
        <f t="shared" ca="1" si="168"/>
        <v>7</v>
      </c>
      <c r="BH100">
        <f t="shared" ca="1" si="168"/>
        <v>11</v>
      </c>
      <c r="BI100">
        <f t="shared" ca="1" si="168"/>
        <v>11</v>
      </c>
      <c r="BJ100">
        <f t="shared" ca="1" si="168"/>
        <v>11</v>
      </c>
      <c r="BK100">
        <f t="shared" ca="1" si="168"/>
        <v>11</v>
      </c>
      <c r="BL100">
        <f t="shared" ca="1" si="168"/>
        <v>12</v>
      </c>
      <c r="BM100">
        <f t="shared" ca="1" si="168"/>
        <v>2</v>
      </c>
      <c r="BN100">
        <f t="shared" ca="1" si="168"/>
        <v>12</v>
      </c>
      <c r="BO100">
        <f t="shared" ca="1" si="168"/>
        <v>12</v>
      </c>
      <c r="BP100">
        <f t="shared" ca="1" si="168"/>
        <v>3</v>
      </c>
      <c r="BQ100">
        <f t="shared" ref="BQ100:CH100" ca="1" si="169">IFERROR(MIN(RANDBETWEEN(0,BQ94-SUM(BQ97:BQ99)),ROUNDUP(BQ94*2/$C$93,0)),0)</f>
        <v>12</v>
      </c>
      <c r="BR100">
        <f t="shared" ca="1" si="169"/>
        <v>13</v>
      </c>
      <c r="BS100">
        <f t="shared" ca="1" si="169"/>
        <v>13</v>
      </c>
      <c r="BT100">
        <f t="shared" ca="1" si="169"/>
        <v>13</v>
      </c>
      <c r="BU100">
        <f t="shared" ca="1" si="169"/>
        <v>13</v>
      </c>
      <c r="BV100">
        <f t="shared" ca="1" si="169"/>
        <v>11</v>
      </c>
      <c r="BW100">
        <f t="shared" ca="1" si="169"/>
        <v>9</v>
      </c>
      <c r="BX100">
        <f t="shared" ca="1" si="169"/>
        <v>0</v>
      </c>
      <c r="BY100">
        <f t="shared" ca="1" si="169"/>
        <v>14</v>
      </c>
      <c r="BZ100">
        <f t="shared" ca="1" si="169"/>
        <v>13</v>
      </c>
      <c r="CA100">
        <f t="shared" ca="1" si="169"/>
        <v>14</v>
      </c>
      <c r="CB100">
        <f t="shared" ca="1" si="169"/>
        <v>14</v>
      </c>
      <c r="CC100">
        <f t="shared" ca="1" si="169"/>
        <v>15</v>
      </c>
      <c r="CD100">
        <f t="shared" ca="1" si="169"/>
        <v>15</v>
      </c>
      <c r="CE100">
        <f t="shared" ca="1" si="169"/>
        <v>7</v>
      </c>
      <c r="CF100">
        <f t="shared" ca="1" si="169"/>
        <v>5</v>
      </c>
      <c r="CG100">
        <f t="shared" ca="1" si="169"/>
        <v>15</v>
      </c>
      <c r="CH100">
        <f t="shared" ca="1" si="169"/>
        <v>16</v>
      </c>
    </row>
    <row r="101" spans="1:86" x14ac:dyDescent="0.25">
      <c r="A101" s="3">
        <f t="shared" ca="1" si="160"/>
        <v>6</v>
      </c>
      <c r="B101" s="4">
        <f t="shared" ca="1" si="161"/>
        <v>52111</v>
      </c>
      <c r="C101" s="5">
        <v>6</v>
      </c>
      <c r="D101">
        <f ca="1">IFERROR(MIN(RANDBETWEEN(0,D94-SUM(D97:D100)),ROUNDUP(D94*2/$C$93,0)),0)</f>
        <v>0</v>
      </c>
      <c r="E101">
        <f t="shared" ref="E101:BP101" ca="1" si="170">IFERROR(MIN(RANDBETWEEN(0,E94-SUM(E97:E100)),ROUNDUP(E94*2/$C$93,0)),0)</f>
        <v>0</v>
      </c>
      <c r="F101">
        <f t="shared" ca="1" si="170"/>
        <v>1</v>
      </c>
      <c r="G101">
        <f t="shared" ca="1" si="170"/>
        <v>1</v>
      </c>
      <c r="H101">
        <f t="shared" ca="1" si="170"/>
        <v>1</v>
      </c>
      <c r="I101">
        <f t="shared" ca="1" si="170"/>
        <v>1</v>
      </c>
      <c r="J101">
        <f t="shared" ca="1" si="170"/>
        <v>0</v>
      </c>
      <c r="K101">
        <f t="shared" ca="1" si="170"/>
        <v>2</v>
      </c>
      <c r="L101">
        <f t="shared" ca="1" si="170"/>
        <v>0</v>
      </c>
      <c r="M101">
        <f t="shared" ca="1" si="170"/>
        <v>2</v>
      </c>
      <c r="N101">
        <f t="shared" ca="1" si="170"/>
        <v>2</v>
      </c>
      <c r="O101">
        <f t="shared" ca="1" si="170"/>
        <v>3</v>
      </c>
      <c r="P101">
        <f t="shared" ca="1" si="170"/>
        <v>2</v>
      </c>
      <c r="Q101">
        <f t="shared" ca="1" si="170"/>
        <v>1</v>
      </c>
      <c r="R101">
        <f t="shared" ca="1" si="170"/>
        <v>0</v>
      </c>
      <c r="S101">
        <f t="shared" ca="1" si="170"/>
        <v>3</v>
      </c>
      <c r="T101">
        <f t="shared" ca="1" si="170"/>
        <v>0</v>
      </c>
      <c r="U101">
        <f t="shared" ca="1" si="170"/>
        <v>1</v>
      </c>
      <c r="V101">
        <f t="shared" ca="1" si="170"/>
        <v>3</v>
      </c>
      <c r="W101">
        <f t="shared" ca="1" si="170"/>
        <v>1</v>
      </c>
      <c r="X101">
        <f t="shared" ca="1" si="170"/>
        <v>4</v>
      </c>
      <c r="Y101">
        <f t="shared" ca="1" si="170"/>
        <v>3</v>
      </c>
      <c r="Z101">
        <f t="shared" ca="1" si="170"/>
        <v>5</v>
      </c>
      <c r="AA101">
        <f t="shared" ca="1" si="170"/>
        <v>2</v>
      </c>
      <c r="AB101">
        <f t="shared" ca="1" si="170"/>
        <v>4</v>
      </c>
      <c r="AC101">
        <f t="shared" ca="1" si="170"/>
        <v>5</v>
      </c>
      <c r="AD101">
        <f t="shared" ca="1" si="170"/>
        <v>5</v>
      </c>
      <c r="AE101">
        <f t="shared" ca="1" si="170"/>
        <v>1</v>
      </c>
      <c r="AF101">
        <f t="shared" ca="1" si="170"/>
        <v>6</v>
      </c>
      <c r="AG101">
        <f t="shared" ca="1" si="170"/>
        <v>3</v>
      </c>
      <c r="AH101">
        <f t="shared" ca="1" si="170"/>
        <v>6</v>
      </c>
      <c r="AI101">
        <f t="shared" ca="1" si="170"/>
        <v>6</v>
      </c>
      <c r="AJ101">
        <f t="shared" ca="1" si="170"/>
        <v>1</v>
      </c>
      <c r="AK101">
        <f t="shared" ca="1" si="170"/>
        <v>0</v>
      </c>
      <c r="AL101">
        <f t="shared" ca="1" si="170"/>
        <v>2</v>
      </c>
      <c r="AM101">
        <f t="shared" ca="1" si="170"/>
        <v>3</v>
      </c>
      <c r="AN101">
        <f t="shared" ca="1" si="170"/>
        <v>2</v>
      </c>
      <c r="AO101">
        <f t="shared" ca="1" si="170"/>
        <v>1</v>
      </c>
      <c r="AP101">
        <f t="shared" ca="1" si="170"/>
        <v>8</v>
      </c>
      <c r="AQ101">
        <f t="shared" ca="1" si="170"/>
        <v>6</v>
      </c>
      <c r="AR101">
        <f t="shared" ca="1" si="170"/>
        <v>1</v>
      </c>
      <c r="AS101">
        <f t="shared" ca="1" si="170"/>
        <v>8</v>
      </c>
      <c r="AT101">
        <f t="shared" ca="1" si="170"/>
        <v>4</v>
      </c>
      <c r="AU101">
        <f t="shared" ca="1" si="170"/>
        <v>2</v>
      </c>
      <c r="AV101">
        <f t="shared" ca="1" si="170"/>
        <v>3</v>
      </c>
      <c r="AW101">
        <f t="shared" ca="1" si="170"/>
        <v>4</v>
      </c>
      <c r="AX101">
        <f t="shared" ca="1" si="170"/>
        <v>9</v>
      </c>
      <c r="AY101">
        <f t="shared" ca="1" si="170"/>
        <v>9</v>
      </c>
      <c r="AZ101">
        <f t="shared" ca="1" si="170"/>
        <v>9</v>
      </c>
      <c r="BA101">
        <f t="shared" ca="1" si="170"/>
        <v>10</v>
      </c>
      <c r="BB101">
        <f t="shared" ca="1" si="170"/>
        <v>10</v>
      </c>
      <c r="BC101">
        <f t="shared" ca="1" si="170"/>
        <v>10</v>
      </c>
      <c r="BD101">
        <f t="shared" ca="1" si="170"/>
        <v>10</v>
      </c>
      <c r="BE101">
        <f t="shared" ca="1" si="170"/>
        <v>0</v>
      </c>
      <c r="BF101">
        <f t="shared" ca="1" si="170"/>
        <v>10</v>
      </c>
      <c r="BG101">
        <f t="shared" ca="1" si="170"/>
        <v>9</v>
      </c>
      <c r="BH101">
        <f t="shared" ca="1" si="170"/>
        <v>6</v>
      </c>
      <c r="BI101">
        <f t="shared" ca="1" si="170"/>
        <v>11</v>
      </c>
      <c r="BJ101">
        <f t="shared" ca="1" si="170"/>
        <v>6</v>
      </c>
      <c r="BK101">
        <f t="shared" ca="1" si="170"/>
        <v>11</v>
      </c>
      <c r="BL101">
        <f t="shared" ca="1" si="170"/>
        <v>12</v>
      </c>
      <c r="BM101">
        <f t="shared" ca="1" si="170"/>
        <v>2</v>
      </c>
      <c r="BN101">
        <f t="shared" ca="1" si="170"/>
        <v>3</v>
      </c>
      <c r="BO101">
        <f t="shared" ca="1" si="170"/>
        <v>4</v>
      </c>
      <c r="BP101">
        <f t="shared" ca="1" si="170"/>
        <v>3</v>
      </c>
      <c r="BQ101">
        <f t="shared" ref="BQ101:CH101" ca="1" si="171">IFERROR(MIN(RANDBETWEEN(0,BQ94-SUM(BQ97:BQ100)),ROUNDUP(BQ94*2/$C$93,0)),0)</f>
        <v>12</v>
      </c>
      <c r="BR101">
        <f t="shared" ca="1" si="171"/>
        <v>13</v>
      </c>
      <c r="BS101">
        <f t="shared" ca="1" si="171"/>
        <v>8</v>
      </c>
      <c r="BT101">
        <f t="shared" ca="1" si="171"/>
        <v>8</v>
      </c>
      <c r="BU101">
        <f t="shared" ca="1" si="171"/>
        <v>2</v>
      </c>
      <c r="BV101">
        <f t="shared" ca="1" si="171"/>
        <v>8</v>
      </c>
      <c r="BW101">
        <f t="shared" ca="1" si="171"/>
        <v>1</v>
      </c>
      <c r="BX101">
        <f t="shared" ca="1" si="171"/>
        <v>8</v>
      </c>
      <c r="BY101">
        <f t="shared" ca="1" si="171"/>
        <v>5</v>
      </c>
      <c r="BZ101">
        <f t="shared" ca="1" si="171"/>
        <v>14</v>
      </c>
      <c r="CA101">
        <f t="shared" ca="1" si="171"/>
        <v>14</v>
      </c>
      <c r="CB101">
        <f t="shared" ca="1" si="171"/>
        <v>6</v>
      </c>
      <c r="CC101">
        <f t="shared" ca="1" si="171"/>
        <v>7</v>
      </c>
      <c r="CD101">
        <f t="shared" ca="1" si="171"/>
        <v>2</v>
      </c>
      <c r="CE101">
        <f t="shared" ca="1" si="171"/>
        <v>15</v>
      </c>
      <c r="CF101">
        <f t="shared" ca="1" si="171"/>
        <v>5</v>
      </c>
      <c r="CG101">
        <f t="shared" ca="1" si="171"/>
        <v>15</v>
      </c>
      <c r="CH101">
        <f t="shared" ca="1" si="171"/>
        <v>15</v>
      </c>
    </row>
    <row r="102" spans="1:86" x14ac:dyDescent="0.25">
      <c r="A102" s="3">
        <f t="shared" ca="1" si="160"/>
        <v>11</v>
      </c>
      <c r="B102" s="4">
        <f t="shared" ca="1" si="161"/>
        <v>98671</v>
      </c>
      <c r="C102" s="5">
        <v>7</v>
      </c>
      <c r="D102">
        <f ca="1">IFERROR(MIN(RANDBETWEEN(0,D94-SUM(D97:D101)),ROUNDUP(D94*2/$C$93,0)),0)</f>
        <v>0</v>
      </c>
      <c r="E102">
        <f t="shared" ref="E102:BP102" ca="1" si="172">IFERROR(MIN(RANDBETWEEN(0,E94-SUM(E97:E101)),ROUNDUP(E94*2/$C$93,0)),0)</f>
        <v>0</v>
      </c>
      <c r="F102">
        <f t="shared" ca="1" si="172"/>
        <v>0</v>
      </c>
      <c r="G102">
        <f t="shared" ca="1" si="172"/>
        <v>1</v>
      </c>
      <c r="H102">
        <f t="shared" ca="1" si="172"/>
        <v>1</v>
      </c>
      <c r="I102">
        <f t="shared" ca="1" si="172"/>
        <v>2</v>
      </c>
      <c r="J102">
        <f t="shared" ca="1" si="172"/>
        <v>0</v>
      </c>
      <c r="K102">
        <f t="shared" ca="1" si="172"/>
        <v>0</v>
      </c>
      <c r="L102">
        <f t="shared" ca="1" si="172"/>
        <v>0</v>
      </c>
      <c r="M102">
        <f t="shared" ca="1" si="172"/>
        <v>2</v>
      </c>
      <c r="N102">
        <f t="shared" ca="1" si="172"/>
        <v>2</v>
      </c>
      <c r="O102">
        <f t="shared" ca="1" si="172"/>
        <v>0</v>
      </c>
      <c r="P102">
        <f t="shared" ca="1" si="172"/>
        <v>0</v>
      </c>
      <c r="Q102">
        <f t="shared" ca="1" si="172"/>
        <v>0</v>
      </c>
      <c r="R102">
        <f t="shared" ca="1" si="172"/>
        <v>3</v>
      </c>
      <c r="S102">
        <f t="shared" ca="1" si="172"/>
        <v>2</v>
      </c>
      <c r="T102">
        <f t="shared" ca="1" si="172"/>
        <v>0</v>
      </c>
      <c r="U102">
        <f t="shared" ca="1" si="172"/>
        <v>3</v>
      </c>
      <c r="V102">
        <f t="shared" ca="1" si="172"/>
        <v>0</v>
      </c>
      <c r="W102">
        <f t="shared" ca="1" si="172"/>
        <v>4</v>
      </c>
      <c r="X102">
        <f t="shared" ca="1" si="172"/>
        <v>0</v>
      </c>
      <c r="Y102">
        <f t="shared" ca="1" si="172"/>
        <v>3</v>
      </c>
      <c r="Z102">
        <f t="shared" ca="1" si="172"/>
        <v>0</v>
      </c>
      <c r="AA102">
        <f t="shared" ca="1" si="172"/>
        <v>1</v>
      </c>
      <c r="AB102">
        <f t="shared" ca="1" si="172"/>
        <v>0</v>
      </c>
      <c r="AC102">
        <f t="shared" ca="1" si="172"/>
        <v>2</v>
      </c>
      <c r="AD102">
        <f t="shared" ca="1" si="172"/>
        <v>0</v>
      </c>
      <c r="AE102">
        <f t="shared" ca="1" si="172"/>
        <v>1</v>
      </c>
      <c r="AF102">
        <f t="shared" ca="1" si="172"/>
        <v>2</v>
      </c>
      <c r="AG102">
        <f t="shared" ca="1" si="172"/>
        <v>2</v>
      </c>
      <c r="AH102">
        <f t="shared" ca="1" si="172"/>
        <v>1</v>
      </c>
      <c r="AI102">
        <f t="shared" ca="1" si="172"/>
        <v>6</v>
      </c>
      <c r="AJ102">
        <f t="shared" ca="1" si="172"/>
        <v>5</v>
      </c>
      <c r="AK102">
        <f t="shared" ca="1" si="172"/>
        <v>5</v>
      </c>
      <c r="AL102">
        <f t="shared" ca="1" si="172"/>
        <v>7</v>
      </c>
      <c r="AM102">
        <f t="shared" ca="1" si="172"/>
        <v>1</v>
      </c>
      <c r="AN102">
        <f t="shared" ca="1" si="172"/>
        <v>7</v>
      </c>
      <c r="AO102">
        <f t="shared" ca="1" si="172"/>
        <v>7</v>
      </c>
      <c r="AP102">
        <f t="shared" ca="1" si="172"/>
        <v>5</v>
      </c>
      <c r="AQ102">
        <f t="shared" ca="1" si="172"/>
        <v>3</v>
      </c>
      <c r="AR102">
        <f t="shared" ca="1" si="172"/>
        <v>7</v>
      </c>
      <c r="AS102">
        <f t="shared" ca="1" si="172"/>
        <v>2</v>
      </c>
      <c r="AT102">
        <f t="shared" ca="1" si="172"/>
        <v>1</v>
      </c>
      <c r="AU102">
        <f t="shared" ca="1" si="172"/>
        <v>8</v>
      </c>
      <c r="AV102">
        <f t="shared" ca="1" si="172"/>
        <v>5</v>
      </c>
      <c r="AW102">
        <f t="shared" ca="1" si="172"/>
        <v>1</v>
      </c>
      <c r="AX102">
        <f t="shared" ca="1" si="172"/>
        <v>0</v>
      </c>
      <c r="AY102">
        <f t="shared" ca="1" si="172"/>
        <v>9</v>
      </c>
      <c r="AZ102">
        <f t="shared" ca="1" si="172"/>
        <v>5</v>
      </c>
      <c r="BA102">
        <f t="shared" ca="1" si="172"/>
        <v>1</v>
      </c>
      <c r="BB102">
        <f t="shared" ca="1" si="172"/>
        <v>0</v>
      </c>
      <c r="BC102">
        <f t="shared" ca="1" si="172"/>
        <v>1</v>
      </c>
      <c r="BD102">
        <f t="shared" ca="1" si="172"/>
        <v>4</v>
      </c>
      <c r="BE102">
        <f t="shared" ca="1" si="172"/>
        <v>2</v>
      </c>
      <c r="BF102">
        <f t="shared" ca="1" si="172"/>
        <v>8</v>
      </c>
      <c r="BG102">
        <f t="shared" ca="1" si="172"/>
        <v>2</v>
      </c>
      <c r="BH102">
        <f t="shared" ca="1" si="172"/>
        <v>1</v>
      </c>
      <c r="BI102">
        <f t="shared" ca="1" si="172"/>
        <v>2</v>
      </c>
      <c r="BJ102">
        <f t="shared" ca="1" si="172"/>
        <v>0</v>
      </c>
      <c r="BK102">
        <f t="shared" ca="1" si="172"/>
        <v>11</v>
      </c>
      <c r="BL102">
        <f t="shared" ca="1" si="172"/>
        <v>12</v>
      </c>
      <c r="BM102">
        <f t="shared" ca="1" si="172"/>
        <v>2</v>
      </c>
      <c r="BN102">
        <f t="shared" ca="1" si="172"/>
        <v>7</v>
      </c>
      <c r="BO102">
        <f t="shared" ca="1" si="172"/>
        <v>12</v>
      </c>
      <c r="BP102">
        <f t="shared" ca="1" si="172"/>
        <v>7</v>
      </c>
      <c r="BQ102">
        <f t="shared" ref="BQ102:CH102" ca="1" si="173">IFERROR(MIN(RANDBETWEEN(0,BQ94-SUM(BQ97:BQ101)),ROUNDUP(BQ94*2/$C$93,0)),0)</f>
        <v>8</v>
      </c>
      <c r="BR102">
        <f t="shared" ca="1" si="173"/>
        <v>1</v>
      </c>
      <c r="BS102">
        <f t="shared" ca="1" si="173"/>
        <v>0</v>
      </c>
      <c r="BT102">
        <f t="shared" ca="1" si="173"/>
        <v>9</v>
      </c>
      <c r="BU102">
        <f t="shared" ca="1" si="173"/>
        <v>13</v>
      </c>
      <c r="BV102">
        <f t="shared" ca="1" si="173"/>
        <v>5</v>
      </c>
      <c r="BW102">
        <f t="shared" ca="1" si="173"/>
        <v>6</v>
      </c>
      <c r="BX102">
        <f t="shared" ca="1" si="173"/>
        <v>14</v>
      </c>
      <c r="BY102">
        <f t="shared" ca="1" si="173"/>
        <v>0</v>
      </c>
      <c r="BZ102">
        <f t="shared" ca="1" si="173"/>
        <v>10</v>
      </c>
      <c r="CA102">
        <f t="shared" ca="1" si="173"/>
        <v>0</v>
      </c>
      <c r="CB102">
        <f t="shared" ca="1" si="173"/>
        <v>13</v>
      </c>
      <c r="CC102">
        <f t="shared" ca="1" si="173"/>
        <v>2</v>
      </c>
      <c r="CD102">
        <f t="shared" ca="1" si="173"/>
        <v>12</v>
      </c>
      <c r="CE102">
        <f t="shared" ca="1" si="173"/>
        <v>9</v>
      </c>
      <c r="CF102">
        <f t="shared" ca="1" si="173"/>
        <v>15</v>
      </c>
      <c r="CG102">
        <f t="shared" ca="1" si="173"/>
        <v>13</v>
      </c>
      <c r="CH102">
        <f t="shared" ca="1" si="173"/>
        <v>13</v>
      </c>
    </row>
    <row r="103" spans="1:86" x14ac:dyDescent="0.25">
      <c r="A103" s="3">
        <f t="shared" ca="1" si="160"/>
        <v>8</v>
      </c>
      <c r="B103" s="4">
        <f t="shared" ca="1" si="161"/>
        <v>88051</v>
      </c>
      <c r="C103" s="5">
        <v>8</v>
      </c>
      <c r="D103">
        <f ca="1">IFERROR(MIN(RANDBETWEEN(0,D94-SUM(D97:D102)),ROUNDUP(D94*2/$C$93,0)),0)</f>
        <v>0</v>
      </c>
      <c r="E103">
        <f t="shared" ref="E103:BP103" ca="1" si="174">IFERROR(MIN(RANDBETWEEN(0,E94-SUM(E97:E102)),ROUNDUP(E94*2/$C$93,0)),0)</f>
        <v>0</v>
      </c>
      <c r="F103">
        <f t="shared" ca="1" si="174"/>
        <v>0</v>
      </c>
      <c r="G103">
        <f t="shared" ca="1" si="174"/>
        <v>0</v>
      </c>
      <c r="H103">
        <f t="shared" ca="1" si="174"/>
        <v>1</v>
      </c>
      <c r="I103">
        <f t="shared" ca="1" si="174"/>
        <v>0</v>
      </c>
      <c r="J103">
        <f t="shared" ca="1" si="174"/>
        <v>1</v>
      </c>
      <c r="K103">
        <f t="shared" ca="1" si="174"/>
        <v>0</v>
      </c>
      <c r="L103">
        <f t="shared" ca="1" si="174"/>
        <v>1</v>
      </c>
      <c r="M103">
        <f t="shared" ca="1" si="174"/>
        <v>0</v>
      </c>
      <c r="N103">
        <f t="shared" ca="1" si="174"/>
        <v>0</v>
      </c>
      <c r="O103">
        <f t="shared" ca="1" si="174"/>
        <v>0</v>
      </c>
      <c r="P103">
        <f t="shared" ca="1" si="174"/>
        <v>1</v>
      </c>
      <c r="Q103">
        <f t="shared" ca="1" si="174"/>
        <v>0</v>
      </c>
      <c r="R103">
        <f t="shared" ca="1" si="174"/>
        <v>2</v>
      </c>
      <c r="S103">
        <f t="shared" ca="1" si="174"/>
        <v>1</v>
      </c>
      <c r="T103">
        <f t="shared" ca="1" si="174"/>
        <v>4</v>
      </c>
      <c r="U103">
        <f t="shared" ca="1" si="174"/>
        <v>2</v>
      </c>
      <c r="V103">
        <f t="shared" ca="1" si="174"/>
        <v>0</v>
      </c>
      <c r="W103">
        <f t="shared" ca="1" si="174"/>
        <v>0</v>
      </c>
      <c r="X103">
        <f t="shared" ca="1" si="174"/>
        <v>4</v>
      </c>
      <c r="Y103">
        <f t="shared" ca="1" si="174"/>
        <v>0</v>
      </c>
      <c r="Z103">
        <f t="shared" ca="1" si="174"/>
        <v>1</v>
      </c>
      <c r="AA103">
        <f t="shared" ca="1" si="174"/>
        <v>1</v>
      </c>
      <c r="AB103">
        <f t="shared" ca="1" si="174"/>
        <v>2</v>
      </c>
      <c r="AC103">
        <f t="shared" ca="1" si="174"/>
        <v>4</v>
      </c>
      <c r="AD103">
        <f t="shared" ca="1" si="174"/>
        <v>0</v>
      </c>
      <c r="AE103">
        <f t="shared" ca="1" si="174"/>
        <v>1</v>
      </c>
      <c r="AF103">
        <f t="shared" ca="1" si="174"/>
        <v>1</v>
      </c>
      <c r="AG103">
        <f t="shared" ca="1" si="174"/>
        <v>1</v>
      </c>
      <c r="AH103">
        <f t="shared" ca="1" si="174"/>
        <v>0</v>
      </c>
      <c r="AI103">
        <f t="shared" ca="1" si="174"/>
        <v>1</v>
      </c>
      <c r="AJ103">
        <f t="shared" ca="1" si="174"/>
        <v>1</v>
      </c>
      <c r="AK103">
        <f t="shared" ca="1" si="174"/>
        <v>0</v>
      </c>
      <c r="AL103">
        <f t="shared" ca="1" si="174"/>
        <v>1</v>
      </c>
      <c r="AM103">
        <f t="shared" ca="1" si="174"/>
        <v>4</v>
      </c>
      <c r="AN103">
        <f t="shared" ca="1" si="174"/>
        <v>3</v>
      </c>
      <c r="AO103">
        <f t="shared" ca="1" si="174"/>
        <v>2</v>
      </c>
      <c r="AP103">
        <f t="shared" ca="1" si="174"/>
        <v>0</v>
      </c>
      <c r="AQ103">
        <f t="shared" ca="1" si="174"/>
        <v>1</v>
      </c>
      <c r="AR103">
        <f t="shared" ca="1" si="174"/>
        <v>2</v>
      </c>
      <c r="AS103">
        <f t="shared" ca="1" si="174"/>
        <v>0</v>
      </c>
      <c r="AT103">
        <f t="shared" ca="1" si="174"/>
        <v>8</v>
      </c>
      <c r="AU103">
        <f t="shared" ca="1" si="174"/>
        <v>6</v>
      </c>
      <c r="AV103">
        <f t="shared" ca="1" si="174"/>
        <v>0</v>
      </c>
      <c r="AW103">
        <f t="shared" ca="1" si="174"/>
        <v>2</v>
      </c>
      <c r="AX103">
        <f t="shared" ca="1" si="174"/>
        <v>6</v>
      </c>
      <c r="AY103">
        <f t="shared" ca="1" si="174"/>
        <v>2</v>
      </c>
      <c r="AZ103">
        <f t="shared" ca="1" si="174"/>
        <v>6</v>
      </c>
      <c r="BA103">
        <f t="shared" ca="1" si="174"/>
        <v>6</v>
      </c>
      <c r="BB103">
        <f t="shared" ca="1" si="174"/>
        <v>0</v>
      </c>
      <c r="BC103">
        <f t="shared" ca="1" si="174"/>
        <v>7</v>
      </c>
      <c r="BD103">
        <f t="shared" ca="1" si="174"/>
        <v>3</v>
      </c>
      <c r="BE103">
        <f t="shared" ca="1" si="174"/>
        <v>6</v>
      </c>
      <c r="BF103">
        <f t="shared" ca="1" si="174"/>
        <v>0</v>
      </c>
      <c r="BG103">
        <f t="shared" ca="1" si="174"/>
        <v>4</v>
      </c>
      <c r="BH103">
        <f t="shared" ca="1" si="174"/>
        <v>1</v>
      </c>
      <c r="BI103">
        <f t="shared" ca="1" si="174"/>
        <v>10</v>
      </c>
      <c r="BJ103">
        <f t="shared" ca="1" si="174"/>
        <v>9</v>
      </c>
      <c r="BK103">
        <f t="shared" ca="1" si="174"/>
        <v>4</v>
      </c>
      <c r="BL103">
        <f t="shared" ca="1" si="174"/>
        <v>6</v>
      </c>
      <c r="BM103">
        <f t="shared" ca="1" si="174"/>
        <v>2</v>
      </c>
      <c r="BN103">
        <f t="shared" ca="1" si="174"/>
        <v>5</v>
      </c>
      <c r="BO103">
        <f t="shared" ca="1" si="174"/>
        <v>0</v>
      </c>
      <c r="BP103">
        <f t="shared" ca="1" si="174"/>
        <v>0</v>
      </c>
      <c r="BQ103">
        <f t="shared" ref="BQ103:CH103" ca="1" si="175">IFERROR(MIN(RANDBETWEEN(0,BQ94-SUM(BQ97:BQ102)),ROUNDUP(BQ94*2/$C$93,0)),0)</f>
        <v>5</v>
      </c>
      <c r="BR103">
        <f t="shared" ca="1" si="175"/>
        <v>1</v>
      </c>
      <c r="BS103">
        <f t="shared" ca="1" si="175"/>
        <v>3</v>
      </c>
      <c r="BT103">
        <f t="shared" ca="1" si="175"/>
        <v>0</v>
      </c>
      <c r="BU103">
        <f t="shared" ca="1" si="175"/>
        <v>3</v>
      </c>
      <c r="BV103">
        <f t="shared" ca="1" si="175"/>
        <v>7</v>
      </c>
      <c r="BW103">
        <f t="shared" ca="1" si="175"/>
        <v>11</v>
      </c>
      <c r="BX103">
        <f t="shared" ca="1" si="175"/>
        <v>11</v>
      </c>
      <c r="BY103">
        <f t="shared" ca="1" si="175"/>
        <v>13</v>
      </c>
      <c r="BZ103">
        <f t="shared" ca="1" si="175"/>
        <v>3</v>
      </c>
      <c r="CA103">
        <f t="shared" ca="1" si="175"/>
        <v>6</v>
      </c>
      <c r="CB103">
        <f t="shared" ca="1" si="175"/>
        <v>11</v>
      </c>
      <c r="CC103">
        <f t="shared" ca="1" si="175"/>
        <v>5</v>
      </c>
      <c r="CD103">
        <f t="shared" ca="1" si="175"/>
        <v>3</v>
      </c>
      <c r="CE103">
        <f t="shared" ca="1" si="175"/>
        <v>3</v>
      </c>
      <c r="CF103">
        <f t="shared" ca="1" si="175"/>
        <v>2</v>
      </c>
      <c r="CG103">
        <f t="shared" ca="1" si="175"/>
        <v>2</v>
      </c>
      <c r="CH103">
        <f t="shared" ca="1" si="175"/>
        <v>1</v>
      </c>
    </row>
    <row r="104" spans="1:86" x14ac:dyDescent="0.25">
      <c r="A104" s="3">
        <f t="shared" ca="1" si="160"/>
        <v>3</v>
      </c>
      <c r="B104" s="4">
        <f t="shared" ca="1" si="161"/>
        <v>50473</v>
      </c>
      <c r="C104" s="5">
        <v>9</v>
      </c>
      <c r="D104">
        <f ca="1">IFERROR(MIN(RANDBETWEEN(0,D94-SUM(D97:D103)),ROUNDUP(D94*2/$C$93,0)),0)</f>
        <v>0</v>
      </c>
      <c r="E104">
        <f t="shared" ref="E104:BP104" ca="1" si="176">IFERROR(MIN(RANDBETWEEN(0,E94-SUM(E97:E103)),ROUNDUP(E94*2/$C$93,0)),0)</f>
        <v>0</v>
      </c>
      <c r="F104">
        <f t="shared" ca="1" si="176"/>
        <v>0</v>
      </c>
      <c r="G104">
        <f t="shared" ca="1" si="176"/>
        <v>0</v>
      </c>
      <c r="H104">
        <f t="shared" ca="1" si="176"/>
        <v>0</v>
      </c>
      <c r="I104">
        <f t="shared" ca="1" si="176"/>
        <v>0</v>
      </c>
      <c r="J104">
        <f t="shared" ca="1" si="176"/>
        <v>0</v>
      </c>
      <c r="K104">
        <f t="shared" ca="1" si="176"/>
        <v>0</v>
      </c>
      <c r="L104">
        <f t="shared" ca="1" si="176"/>
        <v>2</v>
      </c>
      <c r="M104">
        <f t="shared" ca="1" si="176"/>
        <v>0</v>
      </c>
      <c r="N104">
        <f t="shared" ca="1" si="176"/>
        <v>0</v>
      </c>
      <c r="O104">
        <f t="shared" ca="1" si="176"/>
        <v>0</v>
      </c>
      <c r="P104">
        <f t="shared" ca="1" si="176"/>
        <v>0</v>
      </c>
      <c r="Q104">
        <f t="shared" ca="1" si="176"/>
        <v>1</v>
      </c>
      <c r="R104">
        <f t="shared" ca="1" si="176"/>
        <v>0</v>
      </c>
      <c r="S104">
        <f t="shared" ca="1" si="176"/>
        <v>0</v>
      </c>
      <c r="T104">
        <f t="shared" ca="1" si="176"/>
        <v>1</v>
      </c>
      <c r="U104">
        <f t="shared" ca="1" si="176"/>
        <v>0</v>
      </c>
      <c r="V104">
        <f t="shared" ca="1" si="176"/>
        <v>0</v>
      </c>
      <c r="W104">
        <f t="shared" ca="1" si="176"/>
        <v>0</v>
      </c>
      <c r="X104">
        <f t="shared" ca="1" si="176"/>
        <v>0</v>
      </c>
      <c r="Y104">
        <f t="shared" ca="1" si="176"/>
        <v>0</v>
      </c>
      <c r="Z104">
        <f t="shared" ca="1" si="176"/>
        <v>0</v>
      </c>
      <c r="AA104">
        <f t="shared" ca="1" si="176"/>
        <v>1</v>
      </c>
      <c r="AB104">
        <f t="shared" ca="1" si="176"/>
        <v>3</v>
      </c>
      <c r="AC104">
        <f t="shared" ca="1" si="176"/>
        <v>0</v>
      </c>
      <c r="AD104">
        <f t="shared" ca="1" si="176"/>
        <v>2</v>
      </c>
      <c r="AE104">
        <f t="shared" ca="1" si="176"/>
        <v>1</v>
      </c>
      <c r="AF104">
        <f t="shared" ca="1" si="176"/>
        <v>1</v>
      </c>
      <c r="AG104">
        <f t="shared" ca="1" si="176"/>
        <v>2</v>
      </c>
      <c r="AH104">
        <f t="shared" ca="1" si="176"/>
        <v>0</v>
      </c>
      <c r="AI104">
        <f t="shared" ca="1" si="176"/>
        <v>0</v>
      </c>
      <c r="AJ104">
        <f t="shared" ca="1" si="176"/>
        <v>4</v>
      </c>
      <c r="AK104">
        <f t="shared" ca="1" si="176"/>
        <v>1</v>
      </c>
      <c r="AL104">
        <f t="shared" ca="1" si="176"/>
        <v>4</v>
      </c>
      <c r="AM104">
        <f t="shared" ca="1" si="176"/>
        <v>0</v>
      </c>
      <c r="AN104">
        <f t="shared" ca="1" si="176"/>
        <v>0</v>
      </c>
      <c r="AO104">
        <f t="shared" ca="1" si="176"/>
        <v>2</v>
      </c>
      <c r="AP104">
        <f t="shared" ca="1" si="176"/>
        <v>1</v>
      </c>
      <c r="AQ104">
        <f t="shared" ca="1" si="176"/>
        <v>0</v>
      </c>
      <c r="AR104">
        <f t="shared" ca="1" si="176"/>
        <v>0</v>
      </c>
      <c r="AS104">
        <f t="shared" ca="1" si="176"/>
        <v>7</v>
      </c>
      <c r="AT104">
        <f t="shared" ca="1" si="176"/>
        <v>5</v>
      </c>
      <c r="AU104">
        <f t="shared" ca="1" si="176"/>
        <v>0</v>
      </c>
      <c r="AV104">
        <f t="shared" ca="1" si="176"/>
        <v>2</v>
      </c>
      <c r="AW104">
        <f t="shared" ca="1" si="176"/>
        <v>1</v>
      </c>
      <c r="AX104">
        <f t="shared" ca="1" si="176"/>
        <v>2</v>
      </c>
      <c r="AY104">
        <f t="shared" ca="1" si="176"/>
        <v>4</v>
      </c>
      <c r="AZ104">
        <f t="shared" ca="1" si="176"/>
        <v>0</v>
      </c>
      <c r="BA104">
        <f t="shared" ca="1" si="176"/>
        <v>0</v>
      </c>
      <c r="BB104">
        <f t="shared" ca="1" si="176"/>
        <v>0</v>
      </c>
      <c r="BC104">
        <f t="shared" ca="1" si="176"/>
        <v>2</v>
      </c>
      <c r="BD104">
        <f t="shared" ca="1" si="176"/>
        <v>0</v>
      </c>
      <c r="BE104">
        <f t="shared" ca="1" si="176"/>
        <v>9</v>
      </c>
      <c r="BF104">
        <f t="shared" ca="1" si="176"/>
        <v>0</v>
      </c>
      <c r="BG104">
        <f t="shared" ca="1" si="176"/>
        <v>4</v>
      </c>
      <c r="BH104">
        <f t="shared" ca="1" si="176"/>
        <v>4</v>
      </c>
      <c r="BI104">
        <f t="shared" ca="1" si="176"/>
        <v>0</v>
      </c>
      <c r="BJ104">
        <f t="shared" ca="1" si="176"/>
        <v>0</v>
      </c>
      <c r="BK104">
        <f t="shared" ca="1" si="176"/>
        <v>0</v>
      </c>
      <c r="BL104">
        <f t="shared" ca="1" si="176"/>
        <v>0</v>
      </c>
      <c r="BM104">
        <f t="shared" ca="1" si="176"/>
        <v>5</v>
      </c>
      <c r="BN104">
        <f t="shared" ca="1" si="176"/>
        <v>0</v>
      </c>
      <c r="BO104">
        <f t="shared" ca="1" si="176"/>
        <v>0</v>
      </c>
      <c r="BP104">
        <f t="shared" ca="1" si="176"/>
        <v>12</v>
      </c>
      <c r="BQ104">
        <f t="shared" ref="BQ104:CH104" ca="1" si="177">IFERROR(MIN(RANDBETWEEN(0,BQ94-SUM(BQ97:BQ103)),ROUNDUP(BQ94*2/$C$93,0)),0)</f>
        <v>2</v>
      </c>
      <c r="BR104">
        <f t="shared" ca="1" si="177"/>
        <v>0</v>
      </c>
      <c r="BS104">
        <f t="shared" ca="1" si="177"/>
        <v>3</v>
      </c>
      <c r="BT104">
        <f t="shared" ca="1" si="177"/>
        <v>0</v>
      </c>
      <c r="BU104">
        <f t="shared" ca="1" si="177"/>
        <v>0</v>
      </c>
      <c r="BV104">
        <f t="shared" ca="1" si="177"/>
        <v>1</v>
      </c>
      <c r="BW104">
        <f t="shared" ca="1" si="177"/>
        <v>1</v>
      </c>
      <c r="BX104">
        <f t="shared" ca="1" si="177"/>
        <v>2</v>
      </c>
      <c r="BY104">
        <f t="shared" ca="1" si="177"/>
        <v>0</v>
      </c>
      <c r="BZ104">
        <f t="shared" ca="1" si="177"/>
        <v>1</v>
      </c>
      <c r="CA104">
        <f t="shared" ca="1" si="177"/>
        <v>3</v>
      </c>
      <c r="CB104">
        <f t="shared" ca="1" si="177"/>
        <v>0</v>
      </c>
      <c r="CC104">
        <f t="shared" ca="1" si="177"/>
        <v>0</v>
      </c>
      <c r="CD104">
        <f t="shared" ca="1" si="177"/>
        <v>1</v>
      </c>
      <c r="CE104">
        <f t="shared" ca="1" si="177"/>
        <v>0</v>
      </c>
      <c r="CF104">
        <f t="shared" ca="1" si="177"/>
        <v>8</v>
      </c>
      <c r="CG104">
        <f t="shared" ca="1" si="177"/>
        <v>1</v>
      </c>
      <c r="CH104">
        <f t="shared" ca="1" si="177"/>
        <v>0</v>
      </c>
    </row>
    <row r="105" spans="1:86" x14ac:dyDescent="0.25">
      <c r="A105" s="3">
        <f t="shared" ca="1" si="160"/>
        <v>4</v>
      </c>
      <c r="B105" s="4">
        <f t="shared" ca="1" si="161"/>
        <v>23050</v>
      </c>
      <c r="C105" s="5">
        <v>10</v>
      </c>
      <c r="D105">
        <f ca="1">IFERROR(MIN(RANDBETWEEN(0,D94-SUM(D97:D104)),ROUNDUP(D94*2/$C$93,0)),0)</f>
        <v>0</v>
      </c>
      <c r="E105">
        <f t="shared" ref="E105:BP105" ca="1" si="178">IFERROR(MIN(RANDBETWEEN(0,E94-SUM(E97:E104)),ROUNDUP(E94*2/$C$93,0)),0)</f>
        <v>0</v>
      </c>
      <c r="F105">
        <f t="shared" ca="1" si="178"/>
        <v>0</v>
      </c>
      <c r="G105">
        <f t="shared" ca="1" si="178"/>
        <v>0</v>
      </c>
      <c r="H105">
        <f t="shared" ca="1" si="178"/>
        <v>0</v>
      </c>
      <c r="I105">
        <f t="shared" ca="1" si="178"/>
        <v>0</v>
      </c>
      <c r="J105">
        <f t="shared" ca="1" si="178"/>
        <v>0</v>
      </c>
      <c r="K105">
        <f t="shared" ca="1" si="178"/>
        <v>0</v>
      </c>
      <c r="L105">
        <f t="shared" ca="1" si="178"/>
        <v>0</v>
      </c>
      <c r="M105">
        <f t="shared" ca="1" si="178"/>
        <v>0</v>
      </c>
      <c r="N105">
        <f t="shared" ca="1" si="178"/>
        <v>0</v>
      </c>
      <c r="O105">
        <f t="shared" ca="1" si="178"/>
        <v>0</v>
      </c>
      <c r="P105">
        <f t="shared" ca="1" si="178"/>
        <v>0</v>
      </c>
      <c r="Q105">
        <f t="shared" ca="1" si="178"/>
        <v>1</v>
      </c>
      <c r="R105">
        <f t="shared" ca="1" si="178"/>
        <v>0</v>
      </c>
      <c r="S105">
        <f t="shared" ca="1" si="178"/>
        <v>0</v>
      </c>
      <c r="T105">
        <f t="shared" ca="1" si="178"/>
        <v>1</v>
      </c>
      <c r="U105">
        <f t="shared" ca="1" si="178"/>
        <v>0</v>
      </c>
      <c r="V105">
        <f t="shared" ca="1" si="178"/>
        <v>0</v>
      </c>
      <c r="W105">
        <f t="shared" ca="1" si="178"/>
        <v>0</v>
      </c>
      <c r="X105">
        <f t="shared" ca="1" si="178"/>
        <v>0</v>
      </c>
      <c r="Y105">
        <f t="shared" ca="1" si="178"/>
        <v>0</v>
      </c>
      <c r="Z105">
        <f t="shared" ca="1" si="178"/>
        <v>0</v>
      </c>
      <c r="AA105">
        <f t="shared" ca="1" si="178"/>
        <v>0</v>
      </c>
      <c r="AB105">
        <f t="shared" ca="1" si="178"/>
        <v>1</v>
      </c>
      <c r="AC105">
        <f t="shared" ca="1" si="178"/>
        <v>0</v>
      </c>
      <c r="AD105">
        <f t="shared" ca="1" si="178"/>
        <v>2</v>
      </c>
      <c r="AE105">
        <f t="shared" ca="1" si="178"/>
        <v>0</v>
      </c>
      <c r="AF105">
        <f t="shared" ca="1" si="178"/>
        <v>0</v>
      </c>
      <c r="AG105">
        <f t="shared" ca="1" si="178"/>
        <v>0</v>
      </c>
      <c r="AH105">
        <f t="shared" ca="1" si="178"/>
        <v>0</v>
      </c>
      <c r="AI105">
        <f t="shared" ca="1" si="178"/>
        <v>0</v>
      </c>
      <c r="AJ105">
        <f t="shared" ca="1" si="178"/>
        <v>2</v>
      </c>
      <c r="AK105">
        <f t="shared" ca="1" si="178"/>
        <v>0</v>
      </c>
      <c r="AL105">
        <f t="shared" ca="1" si="178"/>
        <v>1</v>
      </c>
      <c r="AM105">
        <f t="shared" ca="1" si="178"/>
        <v>0</v>
      </c>
      <c r="AN105">
        <f t="shared" ca="1" si="178"/>
        <v>3</v>
      </c>
      <c r="AO105">
        <f t="shared" ca="1" si="178"/>
        <v>4</v>
      </c>
      <c r="AP105">
        <f t="shared" ca="1" si="178"/>
        <v>0</v>
      </c>
      <c r="AQ105">
        <f t="shared" ca="1" si="178"/>
        <v>0</v>
      </c>
      <c r="AR105">
        <f t="shared" ca="1" si="178"/>
        <v>0</v>
      </c>
      <c r="AS105">
        <f t="shared" ca="1" si="178"/>
        <v>0</v>
      </c>
      <c r="AT105">
        <f t="shared" ca="1" si="178"/>
        <v>0</v>
      </c>
      <c r="AU105">
        <f t="shared" ca="1" si="178"/>
        <v>0</v>
      </c>
      <c r="AV105">
        <f t="shared" ca="1" si="178"/>
        <v>0</v>
      </c>
      <c r="AW105">
        <f t="shared" ca="1" si="178"/>
        <v>0</v>
      </c>
      <c r="AX105">
        <f t="shared" ca="1" si="178"/>
        <v>0</v>
      </c>
      <c r="AY105">
        <f t="shared" ca="1" si="178"/>
        <v>1</v>
      </c>
      <c r="AZ105">
        <f t="shared" ca="1" si="178"/>
        <v>1</v>
      </c>
      <c r="BA105">
        <f t="shared" ca="1" si="178"/>
        <v>0</v>
      </c>
      <c r="BB105">
        <f t="shared" ca="1" si="178"/>
        <v>0</v>
      </c>
      <c r="BC105">
        <f t="shared" ca="1" si="178"/>
        <v>0</v>
      </c>
      <c r="BD105">
        <f t="shared" ca="1" si="178"/>
        <v>2</v>
      </c>
      <c r="BE105">
        <f t="shared" ca="1" si="178"/>
        <v>3</v>
      </c>
      <c r="BF105">
        <f t="shared" ca="1" si="178"/>
        <v>0</v>
      </c>
      <c r="BG105">
        <f t="shared" ca="1" si="178"/>
        <v>1</v>
      </c>
      <c r="BH105">
        <f t="shared" ca="1" si="178"/>
        <v>1</v>
      </c>
      <c r="BI105">
        <f t="shared" ca="1" si="178"/>
        <v>1</v>
      </c>
      <c r="BJ105">
        <f t="shared" ca="1" si="178"/>
        <v>0</v>
      </c>
      <c r="BK105">
        <f t="shared" ca="1" si="178"/>
        <v>0</v>
      </c>
      <c r="BL105">
        <f t="shared" ca="1" si="178"/>
        <v>0</v>
      </c>
      <c r="BM105">
        <f t="shared" ca="1" si="178"/>
        <v>2</v>
      </c>
      <c r="BN105">
        <f t="shared" ca="1" si="178"/>
        <v>0</v>
      </c>
      <c r="BO105">
        <f t="shared" ca="1" si="178"/>
        <v>0</v>
      </c>
      <c r="BP105">
        <f t="shared" ca="1" si="178"/>
        <v>3</v>
      </c>
      <c r="BQ105">
        <f t="shared" ref="BQ105:CH105" ca="1" si="179">IFERROR(MIN(RANDBETWEEN(0,BQ94-SUM(BQ97:BQ104)),ROUNDUP(BQ94*2/$C$93,0)),0)</f>
        <v>0</v>
      </c>
      <c r="BR105">
        <f t="shared" ca="1" si="179"/>
        <v>0</v>
      </c>
      <c r="BS105">
        <f t="shared" ca="1" si="179"/>
        <v>4</v>
      </c>
      <c r="BT105">
        <f t="shared" ca="1" si="179"/>
        <v>0</v>
      </c>
      <c r="BU105">
        <f t="shared" ca="1" si="179"/>
        <v>0</v>
      </c>
      <c r="BV105">
        <f t="shared" ca="1" si="179"/>
        <v>0</v>
      </c>
      <c r="BW105">
        <f t="shared" ca="1" si="179"/>
        <v>2</v>
      </c>
      <c r="BX105">
        <f t="shared" ca="1" si="179"/>
        <v>1</v>
      </c>
      <c r="BY105">
        <f t="shared" ca="1" si="179"/>
        <v>0</v>
      </c>
      <c r="BZ105">
        <f t="shared" ca="1" si="179"/>
        <v>7</v>
      </c>
      <c r="CA105">
        <f t="shared" ca="1" si="179"/>
        <v>8</v>
      </c>
      <c r="CB105">
        <f t="shared" ca="1" si="179"/>
        <v>0</v>
      </c>
      <c r="CC105">
        <f t="shared" ca="1" si="179"/>
        <v>1</v>
      </c>
      <c r="CD105">
        <f t="shared" ca="1" si="179"/>
        <v>1</v>
      </c>
      <c r="CE105">
        <f t="shared" ca="1" si="179"/>
        <v>0</v>
      </c>
      <c r="CF105">
        <f t="shared" ca="1" si="179"/>
        <v>0</v>
      </c>
      <c r="CG105">
        <f t="shared" ca="1" si="179"/>
        <v>0</v>
      </c>
      <c r="CH105">
        <f t="shared" ca="1" si="179"/>
        <v>0</v>
      </c>
    </row>
    <row r="106" spans="1:86" x14ac:dyDescent="0.25">
      <c r="A106" s="3">
        <f t="shared" ca="1" si="160"/>
        <v>7</v>
      </c>
      <c r="B106" s="4">
        <f t="shared" ca="1" si="161"/>
        <v>79627</v>
      </c>
      <c r="C106" s="5">
        <v>11</v>
      </c>
      <c r="D106">
        <f ca="1">IFERROR(MIN(RANDBETWEEN(0,D94-SUM(D97:D105)),ROUNDUP(D94*2/$C$93,0)),0)</f>
        <v>0</v>
      </c>
      <c r="E106">
        <f t="shared" ref="E106:BP106" ca="1" si="180">IFERROR(MIN(RANDBETWEEN(0,E94-SUM(E97:E105)),ROUNDUP(E94*2/$C$93,0)),0)</f>
        <v>0</v>
      </c>
      <c r="F106">
        <f t="shared" ca="1" si="180"/>
        <v>0</v>
      </c>
      <c r="G106">
        <f t="shared" ca="1" si="180"/>
        <v>0</v>
      </c>
      <c r="H106">
        <f t="shared" ca="1" si="180"/>
        <v>0</v>
      </c>
      <c r="I106">
        <f t="shared" ca="1" si="180"/>
        <v>0</v>
      </c>
      <c r="J106">
        <f t="shared" ca="1" si="180"/>
        <v>0</v>
      </c>
      <c r="K106">
        <f t="shared" ca="1" si="180"/>
        <v>0</v>
      </c>
      <c r="L106">
        <f t="shared" ca="1" si="180"/>
        <v>0</v>
      </c>
      <c r="M106">
        <f t="shared" ca="1" si="180"/>
        <v>0</v>
      </c>
      <c r="N106">
        <f t="shared" ca="1" si="180"/>
        <v>0</v>
      </c>
      <c r="O106">
        <f t="shared" ca="1" si="180"/>
        <v>0</v>
      </c>
      <c r="P106">
        <f t="shared" ca="1" si="180"/>
        <v>0</v>
      </c>
      <c r="Q106">
        <f t="shared" ca="1" si="180"/>
        <v>0</v>
      </c>
      <c r="R106">
        <f t="shared" ca="1" si="180"/>
        <v>0</v>
      </c>
      <c r="S106">
        <f t="shared" ca="1" si="180"/>
        <v>0</v>
      </c>
      <c r="T106">
        <f t="shared" ca="1" si="180"/>
        <v>1</v>
      </c>
      <c r="U106">
        <f t="shared" ca="1" si="180"/>
        <v>0</v>
      </c>
      <c r="V106">
        <f t="shared" ca="1" si="180"/>
        <v>0</v>
      </c>
      <c r="W106">
        <f t="shared" ca="1" si="180"/>
        <v>0</v>
      </c>
      <c r="X106">
        <f t="shared" ca="1" si="180"/>
        <v>0</v>
      </c>
      <c r="Y106">
        <f t="shared" ca="1" si="180"/>
        <v>0</v>
      </c>
      <c r="Z106">
        <f t="shared" ca="1" si="180"/>
        <v>0</v>
      </c>
      <c r="AA106">
        <f t="shared" ca="1" si="180"/>
        <v>0</v>
      </c>
      <c r="AB106">
        <f t="shared" ca="1" si="180"/>
        <v>0</v>
      </c>
      <c r="AC106">
        <f t="shared" ca="1" si="180"/>
        <v>0</v>
      </c>
      <c r="AD106">
        <f t="shared" ca="1" si="180"/>
        <v>0</v>
      </c>
      <c r="AE106">
        <f t="shared" ca="1" si="180"/>
        <v>0</v>
      </c>
      <c r="AF106">
        <f t="shared" ca="1" si="180"/>
        <v>0</v>
      </c>
      <c r="AG106">
        <f t="shared" ca="1" si="180"/>
        <v>0</v>
      </c>
      <c r="AH106">
        <f t="shared" ca="1" si="180"/>
        <v>0</v>
      </c>
      <c r="AI106">
        <f t="shared" ca="1" si="180"/>
        <v>0</v>
      </c>
      <c r="AJ106">
        <f t="shared" ca="1" si="180"/>
        <v>0</v>
      </c>
      <c r="AK106">
        <f t="shared" ca="1" si="180"/>
        <v>0</v>
      </c>
      <c r="AL106">
        <f t="shared" ca="1" si="180"/>
        <v>0</v>
      </c>
      <c r="AM106">
        <f t="shared" ca="1" si="180"/>
        <v>0</v>
      </c>
      <c r="AN106">
        <f t="shared" ca="1" si="180"/>
        <v>0</v>
      </c>
      <c r="AO106">
        <f t="shared" ca="1" si="180"/>
        <v>0</v>
      </c>
      <c r="AP106">
        <f t="shared" ca="1" si="180"/>
        <v>0</v>
      </c>
      <c r="AQ106">
        <f t="shared" ca="1" si="180"/>
        <v>0</v>
      </c>
      <c r="AR106">
        <f t="shared" ca="1" si="180"/>
        <v>0</v>
      </c>
      <c r="AS106">
        <f t="shared" ca="1" si="180"/>
        <v>0</v>
      </c>
      <c r="AT106">
        <f t="shared" ca="1" si="180"/>
        <v>0</v>
      </c>
      <c r="AU106">
        <f t="shared" ca="1" si="180"/>
        <v>0</v>
      </c>
      <c r="AV106">
        <f t="shared" ca="1" si="180"/>
        <v>0</v>
      </c>
      <c r="AW106">
        <f t="shared" ca="1" si="180"/>
        <v>1</v>
      </c>
      <c r="AX106">
        <f t="shared" ca="1" si="180"/>
        <v>0</v>
      </c>
      <c r="AY106">
        <f t="shared" ca="1" si="180"/>
        <v>0</v>
      </c>
      <c r="AZ106">
        <f t="shared" ca="1" si="180"/>
        <v>0</v>
      </c>
      <c r="BA106">
        <f t="shared" ca="1" si="180"/>
        <v>0</v>
      </c>
      <c r="BB106">
        <f t="shared" ca="1" si="180"/>
        <v>0</v>
      </c>
      <c r="BC106">
        <f t="shared" ca="1" si="180"/>
        <v>0</v>
      </c>
      <c r="BD106">
        <f t="shared" ca="1" si="180"/>
        <v>0</v>
      </c>
      <c r="BE106">
        <f t="shared" ca="1" si="180"/>
        <v>0</v>
      </c>
      <c r="BF106">
        <f t="shared" ca="1" si="180"/>
        <v>0</v>
      </c>
      <c r="BG106">
        <f t="shared" ca="1" si="180"/>
        <v>0</v>
      </c>
      <c r="BH106">
        <f t="shared" ca="1" si="180"/>
        <v>0</v>
      </c>
      <c r="BI106">
        <f t="shared" ca="1" si="180"/>
        <v>0</v>
      </c>
      <c r="BJ106">
        <f t="shared" ca="1" si="180"/>
        <v>0</v>
      </c>
      <c r="BK106">
        <f t="shared" ca="1" si="180"/>
        <v>0</v>
      </c>
      <c r="BL106">
        <f t="shared" ca="1" si="180"/>
        <v>0</v>
      </c>
      <c r="BM106">
        <f t="shared" ca="1" si="180"/>
        <v>3</v>
      </c>
      <c r="BN106">
        <f t="shared" ca="1" si="180"/>
        <v>0</v>
      </c>
      <c r="BO106">
        <f t="shared" ca="1" si="180"/>
        <v>0</v>
      </c>
      <c r="BP106">
        <f t="shared" ca="1" si="180"/>
        <v>0</v>
      </c>
      <c r="BQ106">
        <f t="shared" ref="BQ106:CH106" ca="1" si="181">IFERROR(MIN(RANDBETWEEN(0,BQ94-SUM(BQ97:BQ105)),ROUNDUP(BQ94*2/$C$93,0)),0)</f>
        <v>0</v>
      </c>
      <c r="BR106">
        <f t="shared" ca="1" si="181"/>
        <v>0</v>
      </c>
      <c r="BS106">
        <f t="shared" ca="1" si="181"/>
        <v>0</v>
      </c>
      <c r="BT106">
        <f t="shared" ca="1" si="181"/>
        <v>0</v>
      </c>
      <c r="BU106">
        <f t="shared" ca="1" si="181"/>
        <v>0</v>
      </c>
      <c r="BV106">
        <f t="shared" ca="1" si="181"/>
        <v>0</v>
      </c>
      <c r="BW106">
        <f t="shared" ca="1" si="181"/>
        <v>0</v>
      </c>
      <c r="BX106">
        <f t="shared" ca="1" si="181"/>
        <v>0</v>
      </c>
      <c r="BY106">
        <f t="shared" ca="1" si="181"/>
        <v>0</v>
      </c>
      <c r="BZ106">
        <f t="shared" ca="1" si="181"/>
        <v>0</v>
      </c>
      <c r="CA106">
        <f t="shared" ca="1" si="181"/>
        <v>2</v>
      </c>
      <c r="CB106">
        <f t="shared" ca="1" si="181"/>
        <v>0</v>
      </c>
      <c r="CC106">
        <f t="shared" ca="1" si="181"/>
        <v>3</v>
      </c>
      <c r="CD106">
        <f t="shared" ca="1" si="181"/>
        <v>0</v>
      </c>
      <c r="CE106">
        <f t="shared" ca="1" si="181"/>
        <v>0</v>
      </c>
      <c r="CF106">
        <f t="shared" ca="1" si="181"/>
        <v>1</v>
      </c>
      <c r="CG106">
        <f t="shared" ca="1" si="181"/>
        <v>0</v>
      </c>
      <c r="CH106">
        <f t="shared" ca="1" si="181"/>
        <v>1</v>
      </c>
    </row>
    <row r="109" spans="1:86" x14ac:dyDescent="0.25">
      <c r="C109" s="5">
        <v>12</v>
      </c>
      <c r="D109" s="197" t="s">
        <v>100</v>
      </c>
      <c r="E109" s="197"/>
      <c r="F109" s="197"/>
      <c r="G109" s="197"/>
      <c r="H109" s="197"/>
      <c r="I109" s="197"/>
    </row>
    <row r="110" spans="1:86" x14ac:dyDescent="0.25">
      <c r="D110" s="3">
        <v>1</v>
      </c>
      <c r="E110" s="3">
        <v>2</v>
      </c>
      <c r="F110" s="3">
        <v>3</v>
      </c>
      <c r="G110" s="3">
        <v>4</v>
      </c>
      <c r="H110" s="3">
        <v>5</v>
      </c>
      <c r="I110" s="3">
        <v>6</v>
      </c>
      <c r="J110" s="3">
        <v>7</v>
      </c>
      <c r="K110" s="3">
        <v>8</v>
      </c>
      <c r="L110" s="3">
        <v>9</v>
      </c>
      <c r="M110" s="3">
        <v>10</v>
      </c>
      <c r="N110" s="3">
        <v>11</v>
      </c>
      <c r="O110" s="3">
        <v>12</v>
      </c>
      <c r="P110" s="3">
        <v>13</v>
      </c>
      <c r="Q110" s="3">
        <v>14</v>
      </c>
      <c r="R110" s="3">
        <v>15</v>
      </c>
      <c r="S110" s="3">
        <v>16</v>
      </c>
      <c r="T110" s="3">
        <v>17</v>
      </c>
      <c r="U110" s="3">
        <v>18</v>
      </c>
      <c r="V110" s="3">
        <v>19</v>
      </c>
      <c r="W110" s="3">
        <v>20</v>
      </c>
      <c r="X110" s="3">
        <v>21</v>
      </c>
      <c r="Y110" s="3">
        <v>22</v>
      </c>
      <c r="Z110" s="3">
        <v>23</v>
      </c>
      <c r="AA110" s="3">
        <v>24</v>
      </c>
      <c r="AB110" s="3">
        <v>25</v>
      </c>
      <c r="AC110" s="3">
        <v>26</v>
      </c>
      <c r="AD110" s="3">
        <v>27</v>
      </c>
      <c r="AE110" s="3">
        <v>28</v>
      </c>
      <c r="AF110" s="3">
        <v>29</v>
      </c>
      <c r="AG110" s="3">
        <v>30</v>
      </c>
      <c r="AH110" s="3">
        <v>31</v>
      </c>
      <c r="AI110" s="3">
        <v>32</v>
      </c>
      <c r="AJ110" s="3">
        <v>33</v>
      </c>
      <c r="AK110" s="3">
        <v>34</v>
      </c>
      <c r="AL110" s="3">
        <v>35</v>
      </c>
      <c r="AM110" s="3">
        <v>36</v>
      </c>
      <c r="AN110" s="3">
        <v>37</v>
      </c>
      <c r="AO110" s="3">
        <v>38</v>
      </c>
      <c r="AP110" s="3">
        <v>39</v>
      </c>
      <c r="AQ110" s="3">
        <v>40</v>
      </c>
      <c r="AR110" s="3">
        <v>41</v>
      </c>
      <c r="AS110" s="3">
        <v>42</v>
      </c>
      <c r="AT110" s="3">
        <v>43</v>
      </c>
      <c r="AU110" s="3">
        <v>44</v>
      </c>
      <c r="AV110" s="3">
        <v>45</v>
      </c>
      <c r="AW110" s="3">
        <v>46</v>
      </c>
      <c r="AX110" s="3">
        <v>47</v>
      </c>
      <c r="AY110" s="3">
        <v>48</v>
      </c>
      <c r="AZ110" s="3">
        <v>49</v>
      </c>
      <c r="BA110" s="3">
        <v>50</v>
      </c>
      <c r="BB110" s="3">
        <v>51</v>
      </c>
      <c r="BC110" s="3">
        <v>52</v>
      </c>
      <c r="BD110" s="3">
        <v>53</v>
      </c>
      <c r="BE110" s="3">
        <v>54</v>
      </c>
      <c r="BF110" s="3">
        <v>55</v>
      </c>
      <c r="BG110" s="3">
        <v>56</v>
      </c>
      <c r="BH110" s="3">
        <v>57</v>
      </c>
      <c r="BI110" s="3">
        <v>58</v>
      </c>
      <c r="BJ110" s="3">
        <v>59</v>
      </c>
      <c r="BK110" s="3">
        <v>60</v>
      </c>
      <c r="BL110" s="3">
        <v>61</v>
      </c>
      <c r="BM110" s="3">
        <v>62</v>
      </c>
      <c r="BN110" s="3">
        <v>63</v>
      </c>
      <c r="BO110" s="3">
        <v>64</v>
      </c>
      <c r="BP110" s="3">
        <v>65</v>
      </c>
      <c r="BQ110" s="3">
        <v>66</v>
      </c>
      <c r="BR110" s="3">
        <v>67</v>
      </c>
      <c r="BS110" s="3">
        <v>68</v>
      </c>
      <c r="BT110" s="3">
        <v>69</v>
      </c>
      <c r="BU110" s="3">
        <v>70</v>
      </c>
      <c r="BV110" s="3">
        <v>71</v>
      </c>
      <c r="BW110" s="3">
        <v>72</v>
      </c>
      <c r="BX110" s="3">
        <v>73</v>
      </c>
      <c r="BY110" s="3">
        <v>74</v>
      </c>
      <c r="BZ110" s="3">
        <v>75</v>
      </c>
      <c r="CA110" s="3">
        <v>76</v>
      </c>
      <c r="CB110" s="3">
        <v>77</v>
      </c>
      <c r="CC110" s="3">
        <v>78</v>
      </c>
      <c r="CD110" s="3">
        <v>79</v>
      </c>
      <c r="CE110" s="3">
        <v>80</v>
      </c>
      <c r="CF110" s="3">
        <v>81</v>
      </c>
      <c r="CG110" s="3">
        <v>82</v>
      </c>
      <c r="CH110" s="3">
        <v>83</v>
      </c>
    </row>
    <row r="111" spans="1:86" x14ac:dyDescent="0.25">
      <c r="C111" s="4"/>
      <c r="D111" s="4">
        <v>1</v>
      </c>
      <c r="E111" s="4">
        <v>2</v>
      </c>
      <c r="F111" s="4">
        <f t="shared" ref="F111:BQ111" si="182">ROUNDDOWN(F110*1/2,0)</f>
        <v>1</v>
      </c>
      <c r="G111" s="4">
        <f t="shared" si="182"/>
        <v>2</v>
      </c>
      <c r="H111" s="4">
        <f t="shared" si="182"/>
        <v>2</v>
      </c>
      <c r="I111" s="4">
        <f t="shared" si="182"/>
        <v>3</v>
      </c>
      <c r="J111" s="4">
        <f t="shared" si="182"/>
        <v>3</v>
      </c>
      <c r="K111" s="4">
        <f t="shared" si="182"/>
        <v>4</v>
      </c>
      <c r="L111" s="4">
        <f t="shared" si="182"/>
        <v>4</v>
      </c>
      <c r="M111" s="4">
        <f t="shared" si="182"/>
        <v>5</v>
      </c>
      <c r="N111" s="4">
        <f t="shared" si="182"/>
        <v>5</v>
      </c>
      <c r="O111" s="4">
        <f t="shared" si="182"/>
        <v>6</v>
      </c>
      <c r="P111" s="4">
        <f t="shared" si="182"/>
        <v>6</v>
      </c>
      <c r="Q111" s="4">
        <f t="shared" si="182"/>
        <v>7</v>
      </c>
      <c r="R111" s="4">
        <f t="shared" si="182"/>
        <v>7</v>
      </c>
      <c r="S111" s="4">
        <f t="shared" si="182"/>
        <v>8</v>
      </c>
      <c r="T111" s="4">
        <f t="shared" si="182"/>
        <v>8</v>
      </c>
      <c r="U111" s="4">
        <f t="shared" si="182"/>
        <v>9</v>
      </c>
      <c r="V111" s="4">
        <f t="shared" si="182"/>
        <v>9</v>
      </c>
      <c r="W111" s="4">
        <f t="shared" si="182"/>
        <v>10</v>
      </c>
      <c r="X111" s="4">
        <f t="shared" si="182"/>
        <v>10</v>
      </c>
      <c r="Y111" s="4">
        <f t="shared" si="182"/>
        <v>11</v>
      </c>
      <c r="Z111" s="4">
        <f t="shared" si="182"/>
        <v>11</v>
      </c>
      <c r="AA111" s="4">
        <f t="shared" si="182"/>
        <v>12</v>
      </c>
      <c r="AB111" s="4">
        <f t="shared" si="182"/>
        <v>12</v>
      </c>
      <c r="AC111" s="4">
        <f t="shared" si="182"/>
        <v>13</v>
      </c>
      <c r="AD111" s="4">
        <f t="shared" si="182"/>
        <v>13</v>
      </c>
      <c r="AE111" s="4">
        <f t="shared" si="182"/>
        <v>14</v>
      </c>
      <c r="AF111" s="4">
        <f t="shared" si="182"/>
        <v>14</v>
      </c>
      <c r="AG111" s="4">
        <f t="shared" si="182"/>
        <v>15</v>
      </c>
      <c r="AH111" s="4">
        <f t="shared" si="182"/>
        <v>15</v>
      </c>
      <c r="AI111" s="4">
        <f t="shared" si="182"/>
        <v>16</v>
      </c>
      <c r="AJ111" s="4">
        <f t="shared" si="182"/>
        <v>16</v>
      </c>
      <c r="AK111" s="4">
        <f t="shared" si="182"/>
        <v>17</v>
      </c>
      <c r="AL111" s="4">
        <f t="shared" si="182"/>
        <v>17</v>
      </c>
      <c r="AM111" s="4">
        <f t="shared" si="182"/>
        <v>18</v>
      </c>
      <c r="AN111" s="4">
        <f t="shared" si="182"/>
        <v>18</v>
      </c>
      <c r="AO111" s="4">
        <f t="shared" si="182"/>
        <v>19</v>
      </c>
      <c r="AP111" s="4">
        <f t="shared" si="182"/>
        <v>19</v>
      </c>
      <c r="AQ111" s="4">
        <f t="shared" si="182"/>
        <v>20</v>
      </c>
      <c r="AR111" s="4">
        <f t="shared" si="182"/>
        <v>20</v>
      </c>
      <c r="AS111" s="4">
        <f t="shared" si="182"/>
        <v>21</v>
      </c>
      <c r="AT111" s="4">
        <f t="shared" si="182"/>
        <v>21</v>
      </c>
      <c r="AU111" s="4">
        <f t="shared" si="182"/>
        <v>22</v>
      </c>
      <c r="AV111" s="4">
        <f t="shared" si="182"/>
        <v>22</v>
      </c>
      <c r="AW111" s="4">
        <f t="shared" si="182"/>
        <v>23</v>
      </c>
      <c r="AX111" s="4">
        <f t="shared" si="182"/>
        <v>23</v>
      </c>
      <c r="AY111" s="4">
        <f t="shared" si="182"/>
        <v>24</v>
      </c>
      <c r="AZ111" s="4">
        <f t="shared" si="182"/>
        <v>24</v>
      </c>
      <c r="BA111" s="4">
        <f t="shared" si="182"/>
        <v>25</v>
      </c>
      <c r="BB111" s="4">
        <f t="shared" si="182"/>
        <v>25</v>
      </c>
      <c r="BC111" s="4">
        <f t="shared" si="182"/>
        <v>26</v>
      </c>
      <c r="BD111" s="4">
        <f t="shared" si="182"/>
        <v>26</v>
      </c>
      <c r="BE111" s="4">
        <f t="shared" si="182"/>
        <v>27</v>
      </c>
      <c r="BF111" s="4">
        <f t="shared" si="182"/>
        <v>27</v>
      </c>
      <c r="BG111" s="4">
        <f t="shared" si="182"/>
        <v>28</v>
      </c>
      <c r="BH111" s="4">
        <f t="shared" si="182"/>
        <v>28</v>
      </c>
      <c r="BI111" s="4">
        <f t="shared" si="182"/>
        <v>29</v>
      </c>
      <c r="BJ111" s="4">
        <f t="shared" si="182"/>
        <v>29</v>
      </c>
      <c r="BK111" s="4">
        <f t="shared" si="182"/>
        <v>30</v>
      </c>
      <c r="BL111" s="4">
        <f t="shared" si="182"/>
        <v>30</v>
      </c>
      <c r="BM111" s="4">
        <f t="shared" si="182"/>
        <v>31</v>
      </c>
      <c r="BN111" s="4">
        <f t="shared" si="182"/>
        <v>31</v>
      </c>
      <c r="BO111" s="4">
        <f t="shared" si="182"/>
        <v>32</v>
      </c>
      <c r="BP111" s="4">
        <f t="shared" si="182"/>
        <v>32</v>
      </c>
      <c r="BQ111" s="4">
        <f t="shared" si="182"/>
        <v>33</v>
      </c>
      <c r="BR111" s="4">
        <f t="shared" ref="BR111:CH111" si="183">ROUNDDOWN(BR110*1/2,0)</f>
        <v>33</v>
      </c>
      <c r="BS111" s="4">
        <f t="shared" si="183"/>
        <v>34</v>
      </c>
      <c r="BT111" s="4">
        <f t="shared" si="183"/>
        <v>34</v>
      </c>
      <c r="BU111" s="4">
        <f t="shared" si="183"/>
        <v>35</v>
      </c>
      <c r="BV111" s="4">
        <f t="shared" si="183"/>
        <v>35</v>
      </c>
      <c r="BW111" s="4">
        <f t="shared" si="183"/>
        <v>36</v>
      </c>
      <c r="BX111" s="4">
        <f t="shared" si="183"/>
        <v>36</v>
      </c>
      <c r="BY111" s="4">
        <f t="shared" si="183"/>
        <v>37</v>
      </c>
      <c r="BZ111" s="4">
        <f t="shared" si="183"/>
        <v>37</v>
      </c>
      <c r="CA111" s="4">
        <f t="shared" si="183"/>
        <v>38</v>
      </c>
      <c r="CB111" s="4">
        <f t="shared" si="183"/>
        <v>38</v>
      </c>
      <c r="CC111" s="4">
        <f t="shared" si="183"/>
        <v>39</v>
      </c>
      <c r="CD111" s="4">
        <f t="shared" si="183"/>
        <v>39</v>
      </c>
      <c r="CE111" s="4">
        <f t="shared" si="183"/>
        <v>40</v>
      </c>
      <c r="CF111" s="4">
        <f t="shared" si="183"/>
        <v>40</v>
      </c>
      <c r="CG111" s="4">
        <f t="shared" si="183"/>
        <v>41</v>
      </c>
      <c r="CH111" s="4">
        <f t="shared" si="183"/>
        <v>41</v>
      </c>
    </row>
    <row r="112" spans="1:86" x14ac:dyDescent="0.25">
      <c r="A112" s="3">
        <f ca="1">VLOOKUP(SMALL($B$112:$B$123,C112),$B$112:$C$123,2,0)</f>
        <v>10</v>
      </c>
      <c r="B112" s="4">
        <f ca="1">RANDBETWEEN(0,100000)</f>
        <v>25584</v>
      </c>
      <c r="C112" s="5">
        <v>1</v>
      </c>
      <c r="D112">
        <f ca="1">D110-SUM(D113:D123)</f>
        <v>0</v>
      </c>
      <c r="E112">
        <f t="shared" ref="E112:BP112" ca="1" si="184">E110-SUM(E113:E123)</f>
        <v>0</v>
      </c>
      <c r="F112">
        <f t="shared" ca="1" si="184"/>
        <v>0</v>
      </c>
      <c r="G112">
        <f t="shared" ca="1" si="184"/>
        <v>0</v>
      </c>
      <c r="H112">
        <f t="shared" ca="1" si="184"/>
        <v>0</v>
      </c>
      <c r="I112">
        <f t="shared" ca="1" si="184"/>
        <v>1</v>
      </c>
      <c r="J112">
        <f t="shared" ca="1" si="184"/>
        <v>0</v>
      </c>
      <c r="K112">
        <f t="shared" ca="1" si="184"/>
        <v>0</v>
      </c>
      <c r="L112">
        <f t="shared" ca="1" si="184"/>
        <v>0</v>
      </c>
      <c r="M112">
        <f t="shared" ca="1" si="184"/>
        <v>0</v>
      </c>
      <c r="N112">
        <f t="shared" ca="1" si="184"/>
        <v>0</v>
      </c>
      <c r="O112">
        <f t="shared" ca="1" si="184"/>
        <v>0</v>
      </c>
      <c r="P112">
        <f t="shared" ca="1" si="184"/>
        <v>0</v>
      </c>
      <c r="Q112">
        <f t="shared" ca="1" si="184"/>
        <v>0</v>
      </c>
      <c r="R112">
        <f t="shared" ca="1" si="184"/>
        <v>0</v>
      </c>
      <c r="S112">
        <f t="shared" ca="1" si="184"/>
        <v>0</v>
      </c>
      <c r="T112">
        <f t="shared" ca="1" si="184"/>
        <v>0</v>
      </c>
      <c r="U112">
        <f t="shared" ca="1" si="184"/>
        <v>0</v>
      </c>
      <c r="V112">
        <f t="shared" ca="1" si="184"/>
        <v>0</v>
      </c>
      <c r="W112">
        <f t="shared" ca="1" si="184"/>
        <v>0</v>
      </c>
      <c r="X112">
        <f t="shared" ca="1" si="184"/>
        <v>0</v>
      </c>
      <c r="Y112">
        <f t="shared" ca="1" si="184"/>
        <v>0</v>
      </c>
      <c r="Z112">
        <f t="shared" ca="1" si="184"/>
        <v>0</v>
      </c>
      <c r="AA112">
        <f t="shared" ca="1" si="184"/>
        <v>0</v>
      </c>
      <c r="AB112">
        <f t="shared" ca="1" si="184"/>
        <v>0</v>
      </c>
      <c r="AC112">
        <f t="shared" ca="1" si="184"/>
        <v>0</v>
      </c>
      <c r="AD112">
        <f t="shared" ca="1" si="184"/>
        <v>0</v>
      </c>
      <c r="AE112">
        <f t="shared" ca="1" si="184"/>
        <v>0</v>
      </c>
      <c r="AF112">
        <f t="shared" ca="1" si="184"/>
        <v>0</v>
      </c>
      <c r="AG112">
        <f t="shared" ca="1" si="184"/>
        <v>0</v>
      </c>
      <c r="AH112">
        <f t="shared" ca="1" si="184"/>
        <v>0</v>
      </c>
      <c r="AI112">
        <f t="shared" ca="1" si="184"/>
        <v>0</v>
      </c>
      <c r="AJ112">
        <f t="shared" ca="1" si="184"/>
        <v>0</v>
      </c>
      <c r="AK112">
        <f t="shared" ca="1" si="184"/>
        <v>0</v>
      </c>
      <c r="AL112">
        <f t="shared" ca="1" si="184"/>
        <v>2</v>
      </c>
      <c r="AM112">
        <f t="shared" ca="1" si="184"/>
        <v>0</v>
      </c>
      <c r="AN112">
        <f t="shared" ca="1" si="184"/>
        <v>0</v>
      </c>
      <c r="AO112">
        <f t="shared" ca="1" si="184"/>
        <v>0</v>
      </c>
      <c r="AP112">
        <f t="shared" ca="1" si="184"/>
        <v>0</v>
      </c>
      <c r="AQ112">
        <f t="shared" ca="1" si="184"/>
        <v>0</v>
      </c>
      <c r="AR112">
        <f t="shared" ca="1" si="184"/>
        <v>0</v>
      </c>
      <c r="AS112">
        <f t="shared" ca="1" si="184"/>
        <v>0</v>
      </c>
      <c r="AT112">
        <f t="shared" ca="1" si="184"/>
        <v>1</v>
      </c>
      <c r="AU112">
        <f t="shared" ca="1" si="184"/>
        <v>0</v>
      </c>
      <c r="AV112">
        <f t="shared" ca="1" si="184"/>
        <v>0</v>
      </c>
      <c r="AW112">
        <f t="shared" ca="1" si="184"/>
        <v>0</v>
      </c>
      <c r="AX112">
        <f t="shared" ca="1" si="184"/>
        <v>0</v>
      </c>
      <c r="AY112">
        <f t="shared" ca="1" si="184"/>
        <v>0</v>
      </c>
      <c r="AZ112">
        <f t="shared" ca="1" si="184"/>
        <v>0</v>
      </c>
      <c r="BA112">
        <f t="shared" ca="1" si="184"/>
        <v>0</v>
      </c>
      <c r="BB112">
        <f t="shared" ca="1" si="184"/>
        <v>0</v>
      </c>
      <c r="BC112">
        <f t="shared" ca="1" si="184"/>
        <v>0</v>
      </c>
      <c r="BD112">
        <f t="shared" ca="1" si="184"/>
        <v>1</v>
      </c>
      <c r="BE112">
        <f t="shared" ca="1" si="184"/>
        <v>0</v>
      </c>
      <c r="BF112">
        <f t="shared" ca="1" si="184"/>
        <v>0</v>
      </c>
      <c r="BG112">
        <f t="shared" ca="1" si="184"/>
        <v>0</v>
      </c>
      <c r="BH112">
        <f t="shared" ca="1" si="184"/>
        <v>0</v>
      </c>
      <c r="BI112">
        <f t="shared" ca="1" si="184"/>
        <v>0</v>
      </c>
      <c r="BJ112">
        <f t="shared" ca="1" si="184"/>
        <v>0</v>
      </c>
      <c r="BK112">
        <f t="shared" ca="1" si="184"/>
        <v>0</v>
      </c>
      <c r="BL112">
        <f t="shared" ca="1" si="184"/>
        <v>0</v>
      </c>
      <c r="BM112">
        <f t="shared" ca="1" si="184"/>
        <v>0</v>
      </c>
      <c r="BN112">
        <f t="shared" ca="1" si="184"/>
        <v>0</v>
      </c>
      <c r="BO112">
        <f t="shared" ca="1" si="184"/>
        <v>0</v>
      </c>
      <c r="BP112">
        <f t="shared" ca="1" si="184"/>
        <v>1</v>
      </c>
      <c r="BQ112">
        <f t="shared" ref="BQ112:CH112" ca="1" si="185">BQ110-SUM(BQ113:BQ123)</f>
        <v>3</v>
      </c>
      <c r="BR112">
        <f t="shared" ca="1" si="185"/>
        <v>0</v>
      </c>
      <c r="BS112">
        <f t="shared" ca="1" si="185"/>
        <v>0</v>
      </c>
      <c r="BT112">
        <f t="shared" ca="1" si="185"/>
        <v>2</v>
      </c>
      <c r="BU112">
        <f t="shared" ca="1" si="185"/>
        <v>1</v>
      </c>
      <c r="BV112">
        <f t="shared" ca="1" si="185"/>
        <v>0</v>
      </c>
      <c r="BW112">
        <f t="shared" ca="1" si="185"/>
        <v>0</v>
      </c>
      <c r="BX112">
        <f t="shared" ca="1" si="185"/>
        <v>0</v>
      </c>
      <c r="BY112">
        <f t="shared" ca="1" si="185"/>
        <v>0</v>
      </c>
      <c r="BZ112">
        <f t="shared" ca="1" si="185"/>
        <v>0</v>
      </c>
      <c r="CA112">
        <f t="shared" ca="1" si="185"/>
        <v>0</v>
      </c>
      <c r="CB112">
        <f t="shared" ca="1" si="185"/>
        <v>0</v>
      </c>
      <c r="CC112">
        <f t="shared" ca="1" si="185"/>
        <v>1</v>
      </c>
      <c r="CD112">
        <f t="shared" ca="1" si="185"/>
        <v>0</v>
      </c>
      <c r="CE112">
        <f t="shared" ca="1" si="185"/>
        <v>0</v>
      </c>
      <c r="CF112">
        <f t="shared" ca="1" si="185"/>
        <v>0</v>
      </c>
      <c r="CG112">
        <f t="shared" ca="1" si="185"/>
        <v>0</v>
      </c>
      <c r="CH112">
        <f t="shared" ca="1" si="185"/>
        <v>0</v>
      </c>
    </row>
    <row r="113" spans="1:86" x14ac:dyDescent="0.25">
      <c r="A113" s="3">
        <f t="shared" ref="A113:A123" ca="1" si="186">VLOOKUP(SMALL($B$112:$B$123,C113),$B$112:$C$123,2,0)</f>
        <v>7</v>
      </c>
      <c r="B113" s="4">
        <f t="shared" ref="B113:B122" ca="1" si="187">RANDBETWEEN(0,100000)</f>
        <v>29947</v>
      </c>
      <c r="C113" s="5">
        <v>2</v>
      </c>
      <c r="D113">
        <f ca="1">MIN(RANDBETWEEN(0,D110),ROUNDUP(D110*2/$C$109,0))</f>
        <v>0</v>
      </c>
      <c r="E113">
        <f t="shared" ref="E113:BP113" ca="1" si="188">MIN(RANDBETWEEN(0,E110),ROUNDUP(E110*2/$C$109,0))</f>
        <v>1</v>
      </c>
      <c r="F113">
        <f t="shared" ca="1" si="188"/>
        <v>1</v>
      </c>
      <c r="G113">
        <f t="shared" ca="1" si="188"/>
        <v>0</v>
      </c>
      <c r="H113">
        <f t="shared" ca="1" si="188"/>
        <v>1</v>
      </c>
      <c r="I113">
        <f t="shared" ca="1" si="188"/>
        <v>1</v>
      </c>
      <c r="J113">
        <f t="shared" ca="1" si="188"/>
        <v>2</v>
      </c>
      <c r="K113">
        <f t="shared" ca="1" si="188"/>
        <v>1</v>
      </c>
      <c r="L113">
        <f t="shared" ca="1" si="188"/>
        <v>2</v>
      </c>
      <c r="M113">
        <f t="shared" ca="1" si="188"/>
        <v>0</v>
      </c>
      <c r="N113">
        <f t="shared" ca="1" si="188"/>
        <v>2</v>
      </c>
      <c r="O113">
        <f t="shared" ca="1" si="188"/>
        <v>1</v>
      </c>
      <c r="P113">
        <f t="shared" ca="1" si="188"/>
        <v>3</v>
      </c>
      <c r="Q113">
        <f t="shared" ca="1" si="188"/>
        <v>3</v>
      </c>
      <c r="R113">
        <f t="shared" ca="1" si="188"/>
        <v>3</v>
      </c>
      <c r="S113">
        <f t="shared" ca="1" si="188"/>
        <v>0</v>
      </c>
      <c r="T113">
        <f t="shared" ca="1" si="188"/>
        <v>3</v>
      </c>
      <c r="U113">
        <f t="shared" ca="1" si="188"/>
        <v>3</v>
      </c>
      <c r="V113">
        <f t="shared" ca="1" si="188"/>
        <v>0</v>
      </c>
      <c r="W113">
        <f t="shared" ca="1" si="188"/>
        <v>4</v>
      </c>
      <c r="X113">
        <f t="shared" ca="1" si="188"/>
        <v>4</v>
      </c>
      <c r="Y113">
        <f t="shared" ca="1" si="188"/>
        <v>4</v>
      </c>
      <c r="Z113">
        <f t="shared" ca="1" si="188"/>
        <v>4</v>
      </c>
      <c r="AA113">
        <f t="shared" ca="1" si="188"/>
        <v>4</v>
      </c>
      <c r="AB113">
        <f t="shared" ca="1" si="188"/>
        <v>3</v>
      </c>
      <c r="AC113">
        <f t="shared" ca="1" si="188"/>
        <v>4</v>
      </c>
      <c r="AD113">
        <f t="shared" ca="1" si="188"/>
        <v>5</v>
      </c>
      <c r="AE113">
        <f t="shared" ca="1" si="188"/>
        <v>5</v>
      </c>
      <c r="AF113">
        <f t="shared" ca="1" si="188"/>
        <v>4</v>
      </c>
      <c r="AG113">
        <f t="shared" ca="1" si="188"/>
        <v>5</v>
      </c>
      <c r="AH113">
        <f t="shared" ca="1" si="188"/>
        <v>6</v>
      </c>
      <c r="AI113">
        <f t="shared" ca="1" si="188"/>
        <v>6</v>
      </c>
      <c r="AJ113">
        <f t="shared" ca="1" si="188"/>
        <v>1</v>
      </c>
      <c r="AK113">
        <f t="shared" ca="1" si="188"/>
        <v>2</v>
      </c>
      <c r="AL113">
        <f t="shared" ca="1" si="188"/>
        <v>6</v>
      </c>
      <c r="AM113">
        <f t="shared" ca="1" si="188"/>
        <v>6</v>
      </c>
      <c r="AN113">
        <f t="shared" ca="1" si="188"/>
        <v>7</v>
      </c>
      <c r="AO113">
        <f t="shared" ca="1" si="188"/>
        <v>7</v>
      </c>
      <c r="AP113">
        <f t="shared" ca="1" si="188"/>
        <v>7</v>
      </c>
      <c r="AQ113">
        <f t="shared" ca="1" si="188"/>
        <v>7</v>
      </c>
      <c r="AR113">
        <f t="shared" ca="1" si="188"/>
        <v>7</v>
      </c>
      <c r="AS113">
        <f t="shared" ca="1" si="188"/>
        <v>7</v>
      </c>
      <c r="AT113">
        <f t="shared" ca="1" si="188"/>
        <v>8</v>
      </c>
      <c r="AU113">
        <f t="shared" ca="1" si="188"/>
        <v>8</v>
      </c>
      <c r="AV113">
        <f t="shared" ca="1" si="188"/>
        <v>8</v>
      </c>
      <c r="AW113">
        <f t="shared" ca="1" si="188"/>
        <v>8</v>
      </c>
      <c r="AX113">
        <f t="shared" ca="1" si="188"/>
        <v>8</v>
      </c>
      <c r="AY113">
        <f t="shared" ca="1" si="188"/>
        <v>8</v>
      </c>
      <c r="AZ113">
        <f t="shared" ca="1" si="188"/>
        <v>9</v>
      </c>
      <c r="BA113">
        <f t="shared" ca="1" si="188"/>
        <v>9</v>
      </c>
      <c r="BB113">
        <f t="shared" ca="1" si="188"/>
        <v>3</v>
      </c>
      <c r="BC113">
        <f t="shared" ca="1" si="188"/>
        <v>9</v>
      </c>
      <c r="BD113">
        <f t="shared" ca="1" si="188"/>
        <v>9</v>
      </c>
      <c r="BE113">
        <f t="shared" ca="1" si="188"/>
        <v>9</v>
      </c>
      <c r="BF113">
        <f t="shared" ca="1" si="188"/>
        <v>10</v>
      </c>
      <c r="BG113">
        <f t="shared" ca="1" si="188"/>
        <v>3</v>
      </c>
      <c r="BH113">
        <f t="shared" ca="1" si="188"/>
        <v>10</v>
      </c>
      <c r="BI113">
        <f t="shared" ca="1" si="188"/>
        <v>10</v>
      </c>
      <c r="BJ113">
        <f t="shared" ca="1" si="188"/>
        <v>0</v>
      </c>
      <c r="BK113">
        <f t="shared" ca="1" si="188"/>
        <v>10</v>
      </c>
      <c r="BL113">
        <f t="shared" ca="1" si="188"/>
        <v>11</v>
      </c>
      <c r="BM113">
        <f t="shared" ca="1" si="188"/>
        <v>3</v>
      </c>
      <c r="BN113">
        <f t="shared" ca="1" si="188"/>
        <v>9</v>
      </c>
      <c r="BO113">
        <f t="shared" ca="1" si="188"/>
        <v>11</v>
      </c>
      <c r="BP113">
        <f t="shared" ca="1" si="188"/>
        <v>1</v>
      </c>
      <c r="BQ113">
        <f t="shared" ref="BQ113:CH113" ca="1" si="189">MIN(RANDBETWEEN(0,BQ110),ROUNDUP(BQ110*2/$C$109,0))</f>
        <v>11</v>
      </c>
      <c r="BR113">
        <f t="shared" ca="1" si="189"/>
        <v>12</v>
      </c>
      <c r="BS113">
        <f t="shared" ca="1" si="189"/>
        <v>12</v>
      </c>
      <c r="BT113">
        <f t="shared" ca="1" si="189"/>
        <v>0</v>
      </c>
      <c r="BU113">
        <f t="shared" ca="1" si="189"/>
        <v>12</v>
      </c>
      <c r="BV113">
        <f t="shared" ca="1" si="189"/>
        <v>8</v>
      </c>
      <c r="BW113">
        <f t="shared" ca="1" si="189"/>
        <v>12</v>
      </c>
      <c r="BX113">
        <f t="shared" ca="1" si="189"/>
        <v>0</v>
      </c>
      <c r="BY113">
        <f t="shared" ca="1" si="189"/>
        <v>13</v>
      </c>
      <c r="BZ113">
        <f t="shared" ca="1" si="189"/>
        <v>13</v>
      </c>
      <c r="CA113">
        <f t="shared" ca="1" si="189"/>
        <v>13</v>
      </c>
      <c r="CB113">
        <f t="shared" ca="1" si="189"/>
        <v>6</v>
      </c>
      <c r="CC113">
        <f t="shared" ca="1" si="189"/>
        <v>6</v>
      </c>
      <c r="CD113">
        <f t="shared" ca="1" si="189"/>
        <v>14</v>
      </c>
      <c r="CE113">
        <f t="shared" ca="1" si="189"/>
        <v>14</v>
      </c>
      <c r="CF113">
        <f t="shared" ca="1" si="189"/>
        <v>14</v>
      </c>
      <c r="CG113">
        <f t="shared" ca="1" si="189"/>
        <v>14</v>
      </c>
      <c r="CH113">
        <f t="shared" ca="1" si="189"/>
        <v>14</v>
      </c>
    </row>
    <row r="114" spans="1:86" x14ac:dyDescent="0.25">
      <c r="A114" s="3">
        <f t="shared" ca="1" si="186"/>
        <v>6</v>
      </c>
      <c r="B114" s="4">
        <f t="shared" ca="1" si="187"/>
        <v>17261</v>
      </c>
      <c r="C114" s="5">
        <v>3</v>
      </c>
      <c r="D114">
        <f ca="1">IFERROR(MIN(RANDBETWEEN(0,D110-D113),ROUNDUP(D110*2/$C$109,0)),0)</f>
        <v>0</v>
      </c>
      <c r="E114">
        <f t="shared" ref="E114:BP114" ca="1" si="190">IFERROR(MIN(RANDBETWEEN(0,E110-E113),ROUNDUP(E110*2/$C$109,0)),0)</f>
        <v>0</v>
      </c>
      <c r="F114">
        <f t="shared" ca="1" si="190"/>
        <v>1</v>
      </c>
      <c r="G114">
        <f t="shared" ca="1" si="190"/>
        <v>1</v>
      </c>
      <c r="H114">
        <f t="shared" ca="1" si="190"/>
        <v>1</v>
      </c>
      <c r="I114">
        <f t="shared" ca="1" si="190"/>
        <v>1</v>
      </c>
      <c r="J114">
        <f t="shared" ca="1" si="190"/>
        <v>2</v>
      </c>
      <c r="K114">
        <f t="shared" ca="1" si="190"/>
        <v>2</v>
      </c>
      <c r="L114">
        <f t="shared" ca="1" si="190"/>
        <v>2</v>
      </c>
      <c r="M114">
        <f t="shared" ca="1" si="190"/>
        <v>2</v>
      </c>
      <c r="N114">
        <f t="shared" ca="1" si="190"/>
        <v>2</v>
      </c>
      <c r="O114">
        <f t="shared" ca="1" si="190"/>
        <v>2</v>
      </c>
      <c r="P114">
        <f t="shared" ca="1" si="190"/>
        <v>3</v>
      </c>
      <c r="Q114">
        <f t="shared" ca="1" si="190"/>
        <v>0</v>
      </c>
      <c r="R114">
        <f t="shared" ca="1" si="190"/>
        <v>3</v>
      </c>
      <c r="S114">
        <f t="shared" ca="1" si="190"/>
        <v>3</v>
      </c>
      <c r="T114">
        <f t="shared" ca="1" si="190"/>
        <v>1</v>
      </c>
      <c r="U114">
        <f t="shared" ca="1" si="190"/>
        <v>3</v>
      </c>
      <c r="V114">
        <f t="shared" ca="1" si="190"/>
        <v>4</v>
      </c>
      <c r="W114">
        <f t="shared" ca="1" si="190"/>
        <v>4</v>
      </c>
      <c r="X114">
        <f t="shared" ca="1" si="190"/>
        <v>4</v>
      </c>
      <c r="Y114">
        <f t="shared" ca="1" si="190"/>
        <v>4</v>
      </c>
      <c r="Z114">
        <f t="shared" ca="1" si="190"/>
        <v>4</v>
      </c>
      <c r="AA114">
        <f t="shared" ca="1" si="190"/>
        <v>3</v>
      </c>
      <c r="AB114">
        <f t="shared" ca="1" si="190"/>
        <v>5</v>
      </c>
      <c r="AC114">
        <f t="shared" ca="1" si="190"/>
        <v>5</v>
      </c>
      <c r="AD114">
        <f t="shared" ca="1" si="190"/>
        <v>5</v>
      </c>
      <c r="AE114">
        <f t="shared" ca="1" si="190"/>
        <v>5</v>
      </c>
      <c r="AF114">
        <f t="shared" ca="1" si="190"/>
        <v>5</v>
      </c>
      <c r="AG114">
        <f t="shared" ca="1" si="190"/>
        <v>5</v>
      </c>
      <c r="AH114">
        <f t="shared" ca="1" si="190"/>
        <v>6</v>
      </c>
      <c r="AI114">
        <f t="shared" ca="1" si="190"/>
        <v>6</v>
      </c>
      <c r="AJ114">
        <f t="shared" ca="1" si="190"/>
        <v>6</v>
      </c>
      <c r="AK114">
        <f t="shared" ca="1" si="190"/>
        <v>6</v>
      </c>
      <c r="AL114">
        <f t="shared" ca="1" si="190"/>
        <v>2</v>
      </c>
      <c r="AM114">
        <f t="shared" ca="1" si="190"/>
        <v>6</v>
      </c>
      <c r="AN114">
        <f t="shared" ca="1" si="190"/>
        <v>7</v>
      </c>
      <c r="AO114">
        <f t="shared" ca="1" si="190"/>
        <v>7</v>
      </c>
      <c r="AP114">
        <f t="shared" ca="1" si="190"/>
        <v>7</v>
      </c>
      <c r="AQ114">
        <f t="shared" ca="1" si="190"/>
        <v>7</v>
      </c>
      <c r="AR114">
        <f t="shared" ca="1" si="190"/>
        <v>7</v>
      </c>
      <c r="AS114">
        <f t="shared" ca="1" si="190"/>
        <v>7</v>
      </c>
      <c r="AT114">
        <f t="shared" ca="1" si="190"/>
        <v>8</v>
      </c>
      <c r="AU114">
        <f t="shared" ca="1" si="190"/>
        <v>8</v>
      </c>
      <c r="AV114">
        <f t="shared" ca="1" si="190"/>
        <v>8</v>
      </c>
      <c r="AW114">
        <f t="shared" ca="1" si="190"/>
        <v>8</v>
      </c>
      <c r="AX114">
        <f t="shared" ca="1" si="190"/>
        <v>8</v>
      </c>
      <c r="AY114">
        <f t="shared" ca="1" si="190"/>
        <v>8</v>
      </c>
      <c r="AZ114">
        <f t="shared" ca="1" si="190"/>
        <v>0</v>
      </c>
      <c r="BA114">
        <f t="shared" ca="1" si="190"/>
        <v>9</v>
      </c>
      <c r="BB114">
        <f t="shared" ca="1" si="190"/>
        <v>9</v>
      </c>
      <c r="BC114">
        <f t="shared" ca="1" si="190"/>
        <v>4</v>
      </c>
      <c r="BD114">
        <f t="shared" ca="1" si="190"/>
        <v>9</v>
      </c>
      <c r="BE114">
        <f t="shared" ca="1" si="190"/>
        <v>9</v>
      </c>
      <c r="BF114">
        <f t="shared" ca="1" si="190"/>
        <v>10</v>
      </c>
      <c r="BG114">
        <f t="shared" ca="1" si="190"/>
        <v>10</v>
      </c>
      <c r="BH114">
        <f t="shared" ca="1" si="190"/>
        <v>10</v>
      </c>
      <c r="BI114">
        <f t="shared" ca="1" si="190"/>
        <v>10</v>
      </c>
      <c r="BJ114">
        <f t="shared" ca="1" si="190"/>
        <v>10</v>
      </c>
      <c r="BK114">
        <f t="shared" ca="1" si="190"/>
        <v>10</v>
      </c>
      <c r="BL114">
        <f t="shared" ca="1" si="190"/>
        <v>11</v>
      </c>
      <c r="BM114">
        <f t="shared" ca="1" si="190"/>
        <v>11</v>
      </c>
      <c r="BN114">
        <f t="shared" ca="1" si="190"/>
        <v>11</v>
      </c>
      <c r="BO114">
        <f t="shared" ca="1" si="190"/>
        <v>11</v>
      </c>
      <c r="BP114">
        <f t="shared" ca="1" si="190"/>
        <v>11</v>
      </c>
      <c r="BQ114">
        <f t="shared" ref="BQ114:CH114" ca="1" si="191">IFERROR(MIN(RANDBETWEEN(0,BQ110-BQ113),ROUNDUP(BQ110*2/$C$109,0)),0)</f>
        <v>11</v>
      </c>
      <c r="BR114">
        <f t="shared" ca="1" si="191"/>
        <v>12</v>
      </c>
      <c r="BS114">
        <f t="shared" ca="1" si="191"/>
        <v>12</v>
      </c>
      <c r="BT114">
        <f t="shared" ca="1" si="191"/>
        <v>12</v>
      </c>
      <c r="BU114">
        <f t="shared" ca="1" si="191"/>
        <v>12</v>
      </c>
      <c r="BV114">
        <f t="shared" ca="1" si="191"/>
        <v>12</v>
      </c>
      <c r="BW114">
        <f t="shared" ca="1" si="191"/>
        <v>7</v>
      </c>
      <c r="BX114">
        <f t="shared" ca="1" si="191"/>
        <v>2</v>
      </c>
      <c r="BY114">
        <f t="shared" ca="1" si="191"/>
        <v>6</v>
      </c>
      <c r="BZ114">
        <f t="shared" ca="1" si="191"/>
        <v>13</v>
      </c>
      <c r="CA114">
        <f t="shared" ca="1" si="191"/>
        <v>13</v>
      </c>
      <c r="CB114">
        <f t="shared" ca="1" si="191"/>
        <v>2</v>
      </c>
      <c r="CC114">
        <f t="shared" ca="1" si="191"/>
        <v>13</v>
      </c>
      <c r="CD114">
        <f t="shared" ca="1" si="191"/>
        <v>5</v>
      </c>
      <c r="CE114">
        <f t="shared" ca="1" si="191"/>
        <v>14</v>
      </c>
      <c r="CF114">
        <f t="shared" ca="1" si="191"/>
        <v>14</v>
      </c>
      <c r="CG114">
        <f t="shared" ca="1" si="191"/>
        <v>3</v>
      </c>
      <c r="CH114">
        <f t="shared" ca="1" si="191"/>
        <v>14</v>
      </c>
    </row>
    <row r="115" spans="1:86" x14ac:dyDescent="0.25">
      <c r="A115" s="3">
        <f t="shared" ca="1" si="186"/>
        <v>3</v>
      </c>
      <c r="B115" s="4">
        <f t="shared" ca="1" si="187"/>
        <v>57093</v>
      </c>
      <c r="C115" s="5">
        <v>4</v>
      </c>
      <c r="D115">
        <f ca="1">IFERROR(MIN(RANDBETWEEN(0,D110-SUM(D113:D114)),ROUNDUP(D110*2/$C$109,0)),0)</f>
        <v>0</v>
      </c>
      <c r="E115">
        <f t="shared" ref="E115:BP115" ca="1" si="192">IFERROR(MIN(RANDBETWEEN(0,E110-SUM(E113:E114)),ROUNDUP(E110*2/$C$109,0)),0)</f>
        <v>0</v>
      </c>
      <c r="F115">
        <f t="shared" ca="1" si="192"/>
        <v>0</v>
      </c>
      <c r="G115">
        <f t="shared" ca="1" si="192"/>
        <v>1</v>
      </c>
      <c r="H115">
        <f t="shared" ca="1" si="192"/>
        <v>1</v>
      </c>
      <c r="I115">
        <f t="shared" ca="1" si="192"/>
        <v>1</v>
      </c>
      <c r="J115">
        <f t="shared" ca="1" si="192"/>
        <v>0</v>
      </c>
      <c r="K115">
        <f t="shared" ca="1" si="192"/>
        <v>0</v>
      </c>
      <c r="L115">
        <f t="shared" ca="1" si="192"/>
        <v>2</v>
      </c>
      <c r="M115">
        <f t="shared" ca="1" si="192"/>
        <v>1</v>
      </c>
      <c r="N115">
        <f t="shared" ca="1" si="192"/>
        <v>2</v>
      </c>
      <c r="O115">
        <f t="shared" ca="1" si="192"/>
        <v>2</v>
      </c>
      <c r="P115">
        <f t="shared" ca="1" si="192"/>
        <v>3</v>
      </c>
      <c r="Q115">
        <f t="shared" ca="1" si="192"/>
        <v>3</v>
      </c>
      <c r="R115">
        <f t="shared" ca="1" si="192"/>
        <v>3</v>
      </c>
      <c r="S115">
        <f t="shared" ca="1" si="192"/>
        <v>3</v>
      </c>
      <c r="T115">
        <f t="shared" ca="1" si="192"/>
        <v>3</v>
      </c>
      <c r="U115">
        <f t="shared" ca="1" si="192"/>
        <v>3</v>
      </c>
      <c r="V115">
        <f t="shared" ca="1" si="192"/>
        <v>4</v>
      </c>
      <c r="W115">
        <f t="shared" ca="1" si="192"/>
        <v>4</v>
      </c>
      <c r="X115">
        <f t="shared" ca="1" si="192"/>
        <v>4</v>
      </c>
      <c r="Y115">
        <f t="shared" ca="1" si="192"/>
        <v>3</v>
      </c>
      <c r="Z115">
        <f t="shared" ca="1" si="192"/>
        <v>4</v>
      </c>
      <c r="AA115">
        <f t="shared" ca="1" si="192"/>
        <v>4</v>
      </c>
      <c r="AB115">
        <f t="shared" ca="1" si="192"/>
        <v>5</v>
      </c>
      <c r="AC115">
        <f t="shared" ca="1" si="192"/>
        <v>2</v>
      </c>
      <c r="AD115">
        <f t="shared" ca="1" si="192"/>
        <v>4</v>
      </c>
      <c r="AE115">
        <f t="shared" ca="1" si="192"/>
        <v>5</v>
      </c>
      <c r="AF115">
        <f t="shared" ca="1" si="192"/>
        <v>3</v>
      </c>
      <c r="AG115">
        <f t="shared" ca="1" si="192"/>
        <v>1</v>
      </c>
      <c r="AH115">
        <f t="shared" ca="1" si="192"/>
        <v>6</v>
      </c>
      <c r="AI115">
        <f t="shared" ca="1" si="192"/>
        <v>1</v>
      </c>
      <c r="AJ115">
        <f t="shared" ca="1" si="192"/>
        <v>1</v>
      </c>
      <c r="AK115">
        <f t="shared" ca="1" si="192"/>
        <v>2</v>
      </c>
      <c r="AL115">
        <f t="shared" ca="1" si="192"/>
        <v>6</v>
      </c>
      <c r="AM115">
        <f t="shared" ca="1" si="192"/>
        <v>6</v>
      </c>
      <c r="AN115">
        <f t="shared" ca="1" si="192"/>
        <v>7</v>
      </c>
      <c r="AO115">
        <f t="shared" ca="1" si="192"/>
        <v>6</v>
      </c>
      <c r="AP115">
        <f t="shared" ca="1" si="192"/>
        <v>0</v>
      </c>
      <c r="AQ115">
        <f t="shared" ca="1" si="192"/>
        <v>7</v>
      </c>
      <c r="AR115">
        <f t="shared" ca="1" si="192"/>
        <v>2</v>
      </c>
      <c r="AS115">
        <f t="shared" ca="1" si="192"/>
        <v>7</v>
      </c>
      <c r="AT115">
        <f t="shared" ca="1" si="192"/>
        <v>6</v>
      </c>
      <c r="AU115">
        <f t="shared" ca="1" si="192"/>
        <v>8</v>
      </c>
      <c r="AV115">
        <f t="shared" ca="1" si="192"/>
        <v>8</v>
      </c>
      <c r="AW115">
        <f t="shared" ca="1" si="192"/>
        <v>1</v>
      </c>
      <c r="AX115">
        <f t="shared" ca="1" si="192"/>
        <v>8</v>
      </c>
      <c r="AY115">
        <f t="shared" ca="1" si="192"/>
        <v>3</v>
      </c>
      <c r="AZ115">
        <f t="shared" ca="1" si="192"/>
        <v>1</v>
      </c>
      <c r="BA115">
        <f t="shared" ca="1" si="192"/>
        <v>9</v>
      </c>
      <c r="BB115">
        <f t="shared" ca="1" si="192"/>
        <v>9</v>
      </c>
      <c r="BC115">
        <f t="shared" ca="1" si="192"/>
        <v>9</v>
      </c>
      <c r="BD115">
        <f t="shared" ca="1" si="192"/>
        <v>6</v>
      </c>
      <c r="BE115">
        <f t="shared" ca="1" si="192"/>
        <v>9</v>
      </c>
      <c r="BF115">
        <f t="shared" ca="1" si="192"/>
        <v>2</v>
      </c>
      <c r="BG115">
        <f t="shared" ca="1" si="192"/>
        <v>10</v>
      </c>
      <c r="BH115">
        <f t="shared" ca="1" si="192"/>
        <v>10</v>
      </c>
      <c r="BI115">
        <f t="shared" ca="1" si="192"/>
        <v>8</v>
      </c>
      <c r="BJ115">
        <f t="shared" ca="1" si="192"/>
        <v>10</v>
      </c>
      <c r="BK115">
        <f t="shared" ca="1" si="192"/>
        <v>10</v>
      </c>
      <c r="BL115">
        <f t="shared" ca="1" si="192"/>
        <v>11</v>
      </c>
      <c r="BM115">
        <f t="shared" ca="1" si="192"/>
        <v>11</v>
      </c>
      <c r="BN115">
        <f t="shared" ca="1" si="192"/>
        <v>11</v>
      </c>
      <c r="BO115">
        <f t="shared" ca="1" si="192"/>
        <v>11</v>
      </c>
      <c r="BP115">
        <f t="shared" ca="1" si="192"/>
        <v>11</v>
      </c>
      <c r="BQ115">
        <f t="shared" ref="BQ115:CH115" ca="1" si="193">IFERROR(MIN(RANDBETWEEN(0,BQ110-SUM(BQ113:BQ114)),ROUNDUP(BQ110*2/$C$109,0)),0)</f>
        <v>1</v>
      </c>
      <c r="BR115">
        <f t="shared" ca="1" si="193"/>
        <v>12</v>
      </c>
      <c r="BS115">
        <f t="shared" ca="1" si="193"/>
        <v>12</v>
      </c>
      <c r="BT115">
        <f t="shared" ca="1" si="193"/>
        <v>12</v>
      </c>
      <c r="BU115">
        <f t="shared" ca="1" si="193"/>
        <v>12</v>
      </c>
      <c r="BV115">
        <f t="shared" ca="1" si="193"/>
        <v>12</v>
      </c>
      <c r="BW115">
        <f t="shared" ca="1" si="193"/>
        <v>12</v>
      </c>
      <c r="BX115">
        <f t="shared" ca="1" si="193"/>
        <v>13</v>
      </c>
      <c r="BY115">
        <f t="shared" ca="1" si="193"/>
        <v>9</v>
      </c>
      <c r="BZ115">
        <f t="shared" ca="1" si="193"/>
        <v>13</v>
      </c>
      <c r="CA115">
        <f t="shared" ca="1" si="193"/>
        <v>13</v>
      </c>
      <c r="CB115">
        <f t="shared" ca="1" si="193"/>
        <v>13</v>
      </c>
      <c r="CC115">
        <f t="shared" ca="1" si="193"/>
        <v>13</v>
      </c>
      <c r="CD115">
        <f t="shared" ca="1" si="193"/>
        <v>14</v>
      </c>
      <c r="CE115">
        <f t="shared" ca="1" si="193"/>
        <v>14</v>
      </c>
      <c r="CF115">
        <f t="shared" ca="1" si="193"/>
        <v>14</v>
      </c>
      <c r="CG115">
        <f t="shared" ca="1" si="193"/>
        <v>14</v>
      </c>
      <c r="CH115">
        <f t="shared" ca="1" si="193"/>
        <v>7</v>
      </c>
    </row>
    <row r="116" spans="1:86" x14ac:dyDescent="0.25">
      <c r="A116" s="3">
        <f t="shared" ca="1" si="186"/>
        <v>1</v>
      </c>
      <c r="B116" s="4">
        <f t="shared" ca="1" si="187"/>
        <v>96100</v>
      </c>
      <c r="C116" s="5">
        <v>5</v>
      </c>
      <c r="D116">
        <f ca="1">IFERROR(MIN(RANDBETWEEN(0,D110-SUM(D113:D115)),ROUNDUP(D110*2/$C$109,0)),0)</f>
        <v>1</v>
      </c>
      <c r="E116">
        <f t="shared" ref="E116:BP116" ca="1" si="194">IFERROR(MIN(RANDBETWEEN(0,E110-SUM(E113:E115)),ROUNDUP(E110*2/$C$109,0)),0)</f>
        <v>1</v>
      </c>
      <c r="F116">
        <f t="shared" ca="1" si="194"/>
        <v>0</v>
      </c>
      <c r="G116">
        <f t="shared" ca="1" si="194"/>
        <v>0</v>
      </c>
      <c r="H116">
        <f t="shared" ca="1" si="194"/>
        <v>1</v>
      </c>
      <c r="I116">
        <f t="shared" ca="1" si="194"/>
        <v>0</v>
      </c>
      <c r="J116">
        <f t="shared" ca="1" si="194"/>
        <v>2</v>
      </c>
      <c r="K116">
        <f t="shared" ca="1" si="194"/>
        <v>2</v>
      </c>
      <c r="L116">
        <f t="shared" ca="1" si="194"/>
        <v>0</v>
      </c>
      <c r="M116">
        <f t="shared" ca="1" si="194"/>
        <v>2</v>
      </c>
      <c r="N116">
        <f t="shared" ca="1" si="194"/>
        <v>1</v>
      </c>
      <c r="O116">
        <f t="shared" ca="1" si="194"/>
        <v>2</v>
      </c>
      <c r="P116">
        <f t="shared" ca="1" si="194"/>
        <v>2</v>
      </c>
      <c r="Q116">
        <f t="shared" ca="1" si="194"/>
        <v>3</v>
      </c>
      <c r="R116">
        <f t="shared" ca="1" si="194"/>
        <v>3</v>
      </c>
      <c r="S116">
        <f t="shared" ca="1" si="194"/>
        <v>3</v>
      </c>
      <c r="T116">
        <f t="shared" ca="1" si="194"/>
        <v>3</v>
      </c>
      <c r="U116">
        <f t="shared" ca="1" si="194"/>
        <v>3</v>
      </c>
      <c r="V116">
        <f t="shared" ca="1" si="194"/>
        <v>4</v>
      </c>
      <c r="W116">
        <f t="shared" ca="1" si="194"/>
        <v>4</v>
      </c>
      <c r="X116">
        <f t="shared" ca="1" si="194"/>
        <v>2</v>
      </c>
      <c r="Y116">
        <f t="shared" ca="1" si="194"/>
        <v>4</v>
      </c>
      <c r="Z116">
        <f t="shared" ca="1" si="194"/>
        <v>4</v>
      </c>
      <c r="AA116">
        <f t="shared" ca="1" si="194"/>
        <v>3</v>
      </c>
      <c r="AB116">
        <f t="shared" ca="1" si="194"/>
        <v>4</v>
      </c>
      <c r="AC116">
        <f t="shared" ca="1" si="194"/>
        <v>5</v>
      </c>
      <c r="AD116">
        <f t="shared" ca="1" si="194"/>
        <v>5</v>
      </c>
      <c r="AE116">
        <f t="shared" ca="1" si="194"/>
        <v>5</v>
      </c>
      <c r="AF116">
        <f t="shared" ca="1" si="194"/>
        <v>5</v>
      </c>
      <c r="AG116">
        <f t="shared" ca="1" si="194"/>
        <v>5</v>
      </c>
      <c r="AH116">
        <f t="shared" ca="1" si="194"/>
        <v>4</v>
      </c>
      <c r="AI116">
        <f t="shared" ca="1" si="194"/>
        <v>6</v>
      </c>
      <c r="AJ116">
        <f t="shared" ca="1" si="194"/>
        <v>6</v>
      </c>
      <c r="AK116">
        <f t="shared" ca="1" si="194"/>
        <v>6</v>
      </c>
      <c r="AL116">
        <f t="shared" ca="1" si="194"/>
        <v>4</v>
      </c>
      <c r="AM116">
        <f t="shared" ca="1" si="194"/>
        <v>6</v>
      </c>
      <c r="AN116">
        <f t="shared" ca="1" si="194"/>
        <v>5</v>
      </c>
      <c r="AO116">
        <f t="shared" ca="1" si="194"/>
        <v>7</v>
      </c>
      <c r="AP116">
        <f t="shared" ca="1" si="194"/>
        <v>7</v>
      </c>
      <c r="AQ116">
        <f t="shared" ca="1" si="194"/>
        <v>7</v>
      </c>
      <c r="AR116">
        <f t="shared" ca="1" si="194"/>
        <v>7</v>
      </c>
      <c r="AS116">
        <f t="shared" ca="1" si="194"/>
        <v>7</v>
      </c>
      <c r="AT116">
        <f t="shared" ca="1" si="194"/>
        <v>8</v>
      </c>
      <c r="AU116">
        <f t="shared" ca="1" si="194"/>
        <v>8</v>
      </c>
      <c r="AV116">
        <f t="shared" ca="1" si="194"/>
        <v>8</v>
      </c>
      <c r="AW116">
        <f t="shared" ca="1" si="194"/>
        <v>6</v>
      </c>
      <c r="AX116">
        <f t="shared" ca="1" si="194"/>
        <v>2</v>
      </c>
      <c r="AY116">
        <f t="shared" ca="1" si="194"/>
        <v>8</v>
      </c>
      <c r="AZ116">
        <f t="shared" ca="1" si="194"/>
        <v>9</v>
      </c>
      <c r="BA116">
        <f t="shared" ca="1" si="194"/>
        <v>9</v>
      </c>
      <c r="BB116">
        <f t="shared" ca="1" si="194"/>
        <v>9</v>
      </c>
      <c r="BC116">
        <f t="shared" ca="1" si="194"/>
        <v>8</v>
      </c>
      <c r="BD116">
        <f t="shared" ca="1" si="194"/>
        <v>6</v>
      </c>
      <c r="BE116">
        <f t="shared" ca="1" si="194"/>
        <v>3</v>
      </c>
      <c r="BF116">
        <f t="shared" ca="1" si="194"/>
        <v>5</v>
      </c>
      <c r="BG116">
        <f t="shared" ca="1" si="194"/>
        <v>10</v>
      </c>
      <c r="BH116">
        <f t="shared" ca="1" si="194"/>
        <v>10</v>
      </c>
      <c r="BI116">
        <f t="shared" ca="1" si="194"/>
        <v>3</v>
      </c>
      <c r="BJ116">
        <f t="shared" ca="1" si="194"/>
        <v>10</v>
      </c>
      <c r="BK116">
        <f t="shared" ca="1" si="194"/>
        <v>8</v>
      </c>
      <c r="BL116">
        <f t="shared" ca="1" si="194"/>
        <v>11</v>
      </c>
      <c r="BM116">
        <f t="shared" ca="1" si="194"/>
        <v>9</v>
      </c>
      <c r="BN116">
        <f t="shared" ca="1" si="194"/>
        <v>11</v>
      </c>
      <c r="BO116">
        <f t="shared" ca="1" si="194"/>
        <v>11</v>
      </c>
      <c r="BP116">
        <f t="shared" ca="1" si="194"/>
        <v>11</v>
      </c>
      <c r="BQ116">
        <f t="shared" ref="BQ116:CH116" ca="1" si="195">IFERROR(MIN(RANDBETWEEN(0,BQ110-SUM(BQ113:BQ115)),ROUNDUP(BQ110*2/$C$109,0)),0)</f>
        <v>11</v>
      </c>
      <c r="BR116">
        <f t="shared" ca="1" si="195"/>
        <v>12</v>
      </c>
      <c r="BS116">
        <f t="shared" ca="1" si="195"/>
        <v>5</v>
      </c>
      <c r="BT116">
        <f t="shared" ca="1" si="195"/>
        <v>12</v>
      </c>
      <c r="BU116">
        <f t="shared" ca="1" si="195"/>
        <v>12</v>
      </c>
      <c r="BV116">
        <f t="shared" ca="1" si="195"/>
        <v>12</v>
      </c>
      <c r="BW116">
        <f t="shared" ca="1" si="195"/>
        <v>3</v>
      </c>
      <c r="BX116">
        <f t="shared" ca="1" si="195"/>
        <v>13</v>
      </c>
      <c r="BY116">
        <f t="shared" ca="1" si="195"/>
        <v>13</v>
      </c>
      <c r="BZ116">
        <f t="shared" ca="1" si="195"/>
        <v>13</v>
      </c>
      <c r="CA116">
        <f t="shared" ca="1" si="195"/>
        <v>13</v>
      </c>
      <c r="CB116">
        <f t="shared" ca="1" si="195"/>
        <v>6</v>
      </c>
      <c r="CC116">
        <f t="shared" ca="1" si="195"/>
        <v>13</v>
      </c>
      <c r="CD116">
        <f t="shared" ca="1" si="195"/>
        <v>14</v>
      </c>
      <c r="CE116">
        <f t="shared" ca="1" si="195"/>
        <v>12</v>
      </c>
      <c r="CF116">
        <f t="shared" ca="1" si="195"/>
        <v>13</v>
      </c>
      <c r="CG116">
        <f t="shared" ca="1" si="195"/>
        <v>1</v>
      </c>
      <c r="CH116">
        <f t="shared" ca="1" si="195"/>
        <v>14</v>
      </c>
    </row>
    <row r="117" spans="1:86" x14ac:dyDescent="0.25">
      <c r="A117" s="3">
        <f t="shared" ca="1" si="186"/>
        <v>2</v>
      </c>
      <c r="B117" s="4">
        <f t="shared" ca="1" si="187"/>
        <v>15476</v>
      </c>
      <c r="C117" s="5">
        <v>6</v>
      </c>
      <c r="D117">
        <f ca="1">IFERROR(MIN(RANDBETWEEN(0,D110-SUM(D113:D116)),ROUNDUP(D110*2/$C$109,0)),0)</f>
        <v>0</v>
      </c>
      <c r="E117">
        <f t="shared" ref="E117:BP117" ca="1" si="196">IFERROR(MIN(RANDBETWEEN(0,E110-SUM(E113:E116)),ROUNDUP(E110*2/$C$109,0)),0)</f>
        <v>0</v>
      </c>
      <c r="F117">
        <f t="shared" ca="1" si="196"/>
        <v>0</v>
      </c>
      <c r="G117">
        <f t="shared" ca="1" si="196"/>
        <v>1</v>
      </c>
      <c r="H117">
        <f t="shared" ca="1" si="196"/>
        <v>0</v>
      </c>
      <c r="I117">
        <f t="shared" ca="1" si="196"/>
        <v>1</v>
      </c>
      <c r="J117">
        <f t="shared" ca="1" si="196"/>
        <v>0</v>
      </c>
      <c r="K117">
        <f t="shared" ca="1" si="196"/>
        <v>2</v>
      </c>
      <c r="L117">
        <f t="shared" ca="1" si="196"/>
        <v>0</v>
      </c>
      <c r="M117">
        <f t="shared" ca="1" si="196"/>
        <v>2</v>
      </c>
      <c r="N117">
        <f t="shared" ca="1" si="196"/>
        <v>2</v>
      </c>
      <c r="O117">
        <f t="shared" ca="1" si="196"/>
        <v>2</v>
      </c>
      <c r="P117">
        <f t="shared" ca="1" si="196"/>
        <v>0</v>
      </c>
      <c r="Q117">
        <f t="shared" ca="1" si="196"/>
        <v>3</v>
      </c>
      <c r="R117">
        <f t="shared" ca="1" si="196"/>
        <v>0</v>
      </c>
      <c r="S117">
        <f t="shared" ca="1" si="196"/>
        <v>3</v>
      </c>
      <c r="T117">
        <f t="shared" ca="1" si="196"/>
        <v>2</v>
      </c>
      <c r="U117">
        <f t="shared" ca="1" si="196"/>
        <v>1</v>
      </c>
      <c r="V117">
        <f t="shared" ca="1" si="196"/>
        <v>0</v>
      </c>
      <c r="W117">
        <f t="shared" ca="1" si="196"/>
        <v>2</v>
      </c>
      <c r="X117">
        <f t="shared" ca="1" si="196"/>
        <v>0</v>
      </c>
      <c r="Y117">
        <f t="shared" ca="1" si="196"/>
        <v>0</v>
      </c>
      <c r="Z117">
        <f t="shared" ca="1" si="196"/>
        <v>4</v>
      </c>
      <c r="AA117">
        <f t="shared" ca="1" si="196"/>
        <v>4</v>
      </c>
      <c r="AB117">
        <f t="shared" ca="1" si="196"/>
        <v>0</v>
      </c>
      <c r="AC117">
        <f t="shared" ca="1" si="196"/>
        <v>5</v>
      </c>
      <c r="AD117">
        <f t="shared" ca="1" si="196"/>
        <v>1</v>
      </c>
      <c r="AE117">
        <f t="shared" ca="1" si="196"/>
        <v>5</v>
      </c>
      <c r="AF117">
        <f t="shared" ca="1" si="196"/>
        <v>4</v>
      </c>
      <c r="AG117">
        <f t="shared" ca="1" si="196"/>
        <v>5</v>
      </c>
      <c r="AH117">
        <f t="shared" ca="1" si="196"/>
        <v>6</v>
      </c>
      <c r="AI117">
        <f t="shared" ca="1" si="196"/>
        <v>6</v>
      </c>
      <c r="AJ117">
        <f t="shared" ca="1" si="196"/>
        <v>6</v>
      </c>
      <c r="AK117">
        <f t="shared" ca="1" si="196"/>
        <v>6</v>
      </c>
      <c r="AL117">
        <f t="shared" ca="1" si="196"/>
        <v>6</v>
      </c>
      <c r="AM117">
        <f t="shared" ca="1" si="196"/>
        <v>0</v>
      </c>
      <c r="AN117">
        <f t="shared" ca="1" si="196"/>
        <v>7</v>
      </c>
      <c r="AO117">
        <f t="shared" ca="1" si="196"/>
        <v>7</v>
      </c>
      <c r="AP117">
        <f t="shared" ca="1" si="196"/>
        <v>7</v>
      </c>
      <c r="AQ117">
        <f t="shared" ca="1" si="196"/>
        <v>3</v>
      </c>
      <c r="AR117">
        <f t="shared" ca="1" si="196"/>
        <v>4</v>
      </c>
      <c r="AS117">
        <f t="shared" ca="1" si="196"/>
        <v>7</v>
      </c>
      <c r="AT117">
        <f t="shared" ca="1" si="196"/>
        <v>3</v>
      </c>
      <c r="AU117">
        <f t="shared" ca="1" si="196"/>
        <v>8</v>
      </c>
      <c r="AV117">
        <f t="shared" ca="1" si="196"/>
        <v>8</v>
      </c>
      <c r="AW117">
        <f t="shared" ca="1" si="196"/>
        <v>4</v>
      </c>
      <c r="AX117">
        <f t="shared" ca="1" si="196"/>
        <v>5</v>
      </c>
      <c r="AY117">
        <f t="shared" ca="1" si="196"/>
        <v>8</v>
      </c>
      <c r="AZ117">
        <f t="shared" ca="1" si="196"/>
        <v>9</v>
      </c>
      <c r="BA117">
        <f t="shared" ca="1" si="196"/>
        <v>8</v>
      </c>
      <c r="BB117">
        <f t="shared" ca="1" si="196"/>
        <v>8</v>
      </c>
      <c r="BC117">
        <f t="shared" ca="1" si="196"/>
        <v>9</v>
      </c>
      <c r="BD117">
        <f t="shared" ca="1" si="196"/>
        <v>9</v>
      </c>
      <c r="BE117">
        <f t="shared" ca="1" si="196"/>
        <v>9</v>
      </c>
      <c r="BF117">
        <f t="shared" ca="1" si="196"/>
        <v>10</v>
      </c>
      <c r="BG117">
        <f t="shared" ca="1" si="196"/>
        <v>10</v>
      </c>
      <c r="BH117">
        <f t="shared" ca="1" si="196"/>
        <v>0</v>
      </c>
      <c r="BI117">
        <f t="shared" ca="1" si="196"/>
        <v>10</v>
      </c>
      <c r="BJ117">
        <f t="shared" ca="1" si="196"/>
        <v>6</v>
      </c>
      <c r="BK117">
        <f t="shared" ca="1" si="196"/>
        <v>0</v>
      </c>
      <c r="BL117">
        <f t="shared" ca="1" si="196"/>
        <v>11</v>
      </c>
      <c r="BM117">
        <f t="shared" ca="1" si="196"/>
        <v>11</v>
      </c>
      <c r="BN117">
        <f t="shared" ca="1" si="196"/>
        <v>11</v>
      </c>
      <c r="BO117">
        <f t="shared" ca="1" si="196"/>
        <v>11</v>
      </c>
      <c r="BP117">
        <f t="shared" ca="1" si="196"/>
        <v>11</v>
      </c>
      <c r="BQ117">
        <f t="shared" ref="BQ117:CH117" ca="1" si="197">IFERROR(MIN(RANDBETWEEN(0,BQ110-SUM(BQ113:BQ116)),ROUNDUP(BQ110*2/$C$109,0)),0)</f>
        <v>11</v>
      </c>
      <c r="BR117">
        <f t="shared" ca="1" si="197"/>
        <v>12</v>
      </c>
      <c r="BS117">
        <f t="shared" ca="1" si="197"/>
        <v>11</v>
      </c>
      <c r="BT117">
        <f t="shared" ca="1" si="197"/>
        <v>1</v>
      </c>
      <c r="BU117">
        <f t="shared" ca="1" si="197"/>
        <v>8</v>
      </c>
      <c r="BV117">
        <f t="shared" ca="1" si="197"/>
        <v>9</v>
      </c>
      <c r="BW117">
        <f t="shared" ca="1" si="197"/>
        <v>12</v>
      </c>
      <c r="BX117">
        <f t="shared" ca="1" si="197"/>
        <v>13</v>
      </c>
      <c r="BY117">
        <f t="shared" ca="1" si="197"/>
        <v>13</v>
      </c>
      <c r="BZ117">
        <f t="shared" ca="1" si="197"/>
        <v>6</v>
      </c>
      <c r="CA117">
        <f t="shared" ca="1" si="197"/>
        <v>13</v>
      </c>
      <c r="CB117">
        <f t="shared" ca="1" si="197"/>
        <v>13</v>
      </c>
      <c r="CC117">
        <f t="shared" ca="1" si="197"/>
        <v>13</v>
      </c>
      <c r="CD117">
        <f t="shared" ca="1" si="197"/>
        <v>1</v>
      </c>
      <c r="CE117">
        <f t="shared" ca="1" si="197"/>
        <v>14</v>
      </c>
      <c r="CF117">
        <f t="shared" ca="1" si="197"/>
        <v>14</v>
      </c>
      <c r="CG117">
        <f t="shared" ca="1" si="197"/>
        <v>14</v>
      </c>
      <c r="CH117">
        <f t="shared" ca="1" si="197"/>
        <v>14</v>
      </c>
    </row>
    <row r="118" spans="1:86" x14ac:dyDescent="0.25">
      <c r="A118" s="3">
        <f t="shared" ca="1" si="186"/>
        <v>8</v>
      </c>
      <c r="B118" s="4">
        <f t="shared" ca="1" si="187"/>
        <v>7166</v>
      </c>
      <c r="C118" s="5">
        <v>7</v>
      </c>
      <c r="D118">
        <f ca="1">IFERROR(MIN(RANDBETWEEN(0,D110-SUM(D113:D117)),ROUNDUP(D110*2/$C$109,0)),0)</f>
        <v>0</v>
      </c>
      <c r="E118">
        <f t="shared" ref="E118:BP118" ca="1" si="198">IFERROR(MIN(RANDBETWEEN(0,E110-SUM(E113:E117)),ROUNDUP(E110*2/$C$109,0)),0)</f>
        <v>0</v>
      </c>
      <c r="F118">
        <f t="shared" ca="1" si="198"/>
        <v>1</v>
      </c>
      <c r="G118">
        <f t="shared" ca="1" si="198"/>
        <v>1</v>
      </c>
      <c r="H118">
        <f t="shared" ca="1" si="198"/>
        <v>1</v>
      </c>
      <c r="I118">
        <f t="shared" ca="1" si="198"/>
        <v>0</v>
      </c>
      <c r="J118">
        <f t="shared" ca="1" si="198"/>
        <v>1</v>
      </c>
      <c r="K118">
        <f t="shared" ca="1" si="198"/>
        <v>0</v>
      </c>
      <c r="L118">
        <f t="shared" ca="1" si="198"/>
        <v>2</v>
      </c>
      <c r="M118">
        <f t="shared" ca="1" si="198"/>
        <v>2</v>
      </c>
      <c r="N118">
        <f t="shared" ca="1" si="198"/>
        <v>1</v>
      </c>
      <c r="O118">
        <f t="shared" ca="1" si="198"/>
        <v>2</v>
      </c>
      <c r="P118">
        <f t="shared" ca="1" si="198"/>
        <v>2</v>
      </c>
      <c r="Q118">
        <f t="shared" ca="1" si="198"/>
        <v>1</v>
      </c>
      <c r="R118">
        <f t="shared" ca="1" si="198"/>
        <v>1</v>
      </c>
      <c r="S118">
        <f t="shared" ca="1" si="198"/>
        <v>0</v>
      </c>
      <c r="T118">
        <f t="shared" ca="1" si="198"/>
        <v>3</v>
      </c>
      <c r="U118">
        <f t="shared" ca="1" si="198"/>
        <v>1</v>
      </c>
      <c r="V118">
        <f t="shared" ca="1" si="198"/>
        <v>2</v>
      </c>
      <c r="W118">
        <f t="shared" ca="1" si="198"/>
        <v>1</v>
      </c>
      <c r="X118">
        <f t="shared" ca="1" si="198"/>
        <v>4</v>
      </c>
      <c r="Y118">
        <f t="shared" ca="1" si="198"/>
        <v>4</v>
      </c>
      <c r="Z118">
        <f t="shared" ca="1" si="198"/>
        <v>3</v>
      </c>
      <c r="AA118">
        <f t="shared" ca="1" si="198"/>
        <v>4</v>
      </c>
      <c r="AB118">
        <f t="shared" ca="1" si="198"/>
        <v>1</v>
      </c>
      <c r="AC118">
        <f t="shared" ca="1" si="198"/>
        <v>3</v>
      </c>
      <c r="AD118">
        <f t="shared" ca="1" si="198"/>
        <v>1</v>
      </c>
      <c r="AE118">
        <f t="shared" ca="1" si="198"/>
        <v>2</v>
      </c>
      <c r="AF118">
        <f t="shared" ca="1" si="198"/>
        <v>4</v>
      </c>
      <c r="AG118">
        <f t="shared" ca="1" si="198"/>
        <v>5</v>
      </c>
      <c r="AH118">
        <f t="shared" ca="1" si="198"/>
        <v>3</v>
      </c>
      <c r="AI118">
        <f t="shared" ca="1" si="198"/>
        <v>5</v>
      </c>
      <c r="AJ118">
        <f t="shared" ca="1" si="198"/>
        <v>6</v>
      </c>
      <c r="AK118">
        <f t="shared" ca="1" si="198"/>
        <v>6</v>
      </c>
      <c r="AL118">
        <f t="shared" ca="1" si="198"/>
        <v>5</v>
      </c>
      <c r="AM118">
        <f t="shared" ca="1" si="198"/>
        <v>0</v>
      </c>
      <c r="AN118">
        <f t="shared" ca="1" si="198"/>
        <v>4</v>
      </c>
      <c r="AO118">
        <f t="shared" ca="1" si="198"/>
        <v>2</v>
      </c>
      <c r="AP118">
        <f t="shared" ca="1" si="198"/>
        <v>5</v>
      </c>
      <c r="AQ118">
        <f t="shared" ca="1" si="198"/>
        <v>7</v>
      </c>
      <c r="AR118">
        <f t="shared" ca="1" si="198"/>
        <v>7</v>
      </c>
      <c r="AS118">
        <f t="shared" ca="1" si="198"/>
        <v>7</v>
      </c>
      <c r="AT118">
        <f t="shared" ca="1" si="198"/>
        <v>2</v>
      </c>
      <c r="AU118">
        <f t="shared" ca="1" si="198"/>
        <v>1</v>
      </c>
      <c r="AV118">
        <f t="shared" ca="1" si="198"/>
        <v>1</v>
      </c>
      <c r="AW118">
        <f t="shared" ca="1" si="198"/>
        <v>8</v>
      </c>
      <c r="AX118">
        <f t="shared" ca="1" si="198"/>
        <v>8</v>
      </c>
      <c r="AY118">
        <f t="shared" ca="1" si="198"/>
        <v>8</v>
      </c>
      <c r="AZ118">
        <f t="shared" ca="1" si="198"/>
        <v>9</v>
      </c>
      <c r="BA118">
        <f t="shared" ca="1" si="198"/>
        <v>4</v>
      </c>
      <c r="BB118">
        <f t="shared" ca="1" si="198"/>
        <v>0</v>
      </c>
      <c r="BC118">
        <f t="shared" ca="1" si="198"/>
        <v>6</v>
      </c>
      <c r="BD118">
        <f t="shared" ca="1" si="198"/>
        <v>9</v>
      </c>
      <c r="BE118">
        <f t="shared" ca="1" si="198"/>
        <v>7</v>
      </c>
      <c r="BF118">
        <f t="shared" ca="1" si="198"/>
        <v>7</v>
      </c>
      <c r="BG118">
        <f t="shared" ca="1" si="198"/>
        <v>7</v>
      </c>
      <c r="BH118">
        <f t="shared" ca="1" si="198"/>
        <v>10</v>
      </c>
      <c r="BI118">
        <f t="shared" ca="1" si="198"/>
        <v>0</v>
      </c>
      <c r="BJ118">
        <f t="shared" ca="1" si="198"/>
        <v>2</v>
      </c>
      <c r="BK118">
        <f t="shared" ca="1" si="198"/>
        <v>6</v>
      </c>
      <c r="BL118">
        <f t="shared" ca="1" si="198"/>
        <v>3</v>
      </c>
      <c r="BM118">
        <f t="shared" ca="1" si="198"/>
        <v>4</v>
      </c>
      <c r="BN118">
        <f t="shared" ca="1" si="198"/>
        <v>7</v>
      </c>
      <c r="BO118">
        <f t="shared" ca="1" si="198"/>
        <v>7</v>
      </c>
      <c r="BP118">
        <f t="shared" ca="1" si="198"/>
        <v>11</v>
      </c>
      <c r="BQ118">
        <f t="shared" ref="BQ118:CH118" ca="1" si="199">IFERROR(MIN(RANDBETWEEN(0,BQ110-SUM(BQ113:BQ117)),ROUNDUP(BQ110*2/$C$109,0)),0)</f>
        <v>7</v>
      </c>
      <c r="BR118">
        <f t="shared" ca="1" si="199"/>
        <v>5</v>
      </c>
      <c r="BS118">
        <f t="shared" ca="1" si="199"/>
        <v>12</v>
      </c>
      <c r="BT118">
        <f t="shared" ca="1" si="199"/>
        <v>12</v>
      </c>
      <c r="BU118">
        <f t="shared" ca="1" si="199"/>
        <v>0</v>
      </c>
      <c r="BV118">
        <f t="shared" ca="1" si="199"/>
        <v>4</v>
      </c>
      <c r="BW118">
        <f t="shared" ca="1" si="199"/>
        <v>12</v>
      </c>
      <c r="BX118">
        <f t="shared" ca="1" si="199"/>
        <v>11</v>
      </c>
      <c r="BY118">
        <f t="shared" ca="1" si="199"/>
        <v>13</v>
      </c>
      <c r="BZ118">
        <f t="shared" ca="1" si="199"/>
        <v>4</v>
      </c>
      <c r="CA118">
        <f t="shared" ca="1" si="199"/>
        <v>11</v>
      </c>
      <c r="CB118">
        <f t="shared" ca="1" si="199"/>
        <v>13</v>
      </c>
      <c r="CC118">
        <f t="shared" ca="1" si="199"/>
        <v>0</v>
      </c>
      <c r="CD118">
        <f t="shared" ca="1" si="199"/>
        <v>14</v>
      </c>
      <c r="CE118">
        <f t="shared" ca="1" si="199"/>
        <v>1</v>
      </c>
      <c r="CF118">
        <f t="shared" ca="1" si="199"/>
        <v>0</v>
      </c>
      <c r="CG118">
        <f t="shared" ca="1" si="199"/>
        <v>14</v>
      </c>
      <c r="CH118">
        <f t="shared" ca="1" si="199"/>
        <v>12</v>
      </c>
    </row>
    <row r="119" spans="1:86" x14ac:dyDescent="0.25">
      <c r="A119" s="3">
        <f t="shared" ca="1" si="186"/>
        <v>11</v>
      </c>
      <c r="B119" s="4">
        <f t="shared" ca="1" si="187"/>
        <v>33304</v>
      </c>
      <c r="C119" s="5">
        <v>8</v>
      </c>
      <c r="D119">
        <f ca="1">IFERROR(MIN(RANDBETWEEN(0,D110-SUM(D113:D118)),ROUNDUP(D110*2/$C$109,0)),0)</f>
        <v>0</v>
      </c>
      <c r="E119">
        <f t="shared" ref="E119:BP119" ca="1" si="200">IFERROR(MIN(RANDBETWEEN(0,E110-SUM(E113:E118)),ROUNDUP(E110*2/$C$109,0)),0)</f>
        <v>0</v>
      </c>
      <c r="F119">
        <f t="shared" ca="1" si="200"/>
        <v>0</v>
      </c>
      <c r="G119">
        <f t="shared" ca="1" si="200"/>
        <v>0</v>
      </c>
      <c r="H119">
        <f t="shared" ca="1" si="200"/>
        <v>0</v>
      </c>
      <c r="I119">
        <f t="shared" ca="1" si="200"/>
        <v>0</v>
      </c>
      <c r="J119">
        <f t="shared" ca="1" si="200"/>
        <v>0</v>
      </c>
      <c r="K119">
        <f t="shared" ca="1" si="200"/>
        <v>1</v>
      </c>
      <c r="L119">
        <f t="shared" ca="1" si="200"/>
        <v>1</v>
      </c>
      <c r="M119">
        <f t="shared" ca="1" si="200"/>
        <v>1</v>
      </c>
      <c r="N119">
        <f t="shared" ca="1" si="200"/>
        <v>1</v>
      </c>
      <c r="O119">
        <f t="shared" ca="1" si="200"/>
        <v>0</v>
      </c>
      <c r="P119">
        <f t="shared" ca="1" si="200"/>
        <v>0</v>
      </c>
      <c r="Q119">
        <f t="shared" ca="1" si="200"/>
        <v>0</v>
      </c>
      <c r="R119">
        <f t="shared" ca="1" si="200"/>
        <v>2</v>
      </c>
      <c r="S119">
        <f t="shared" ca="1" si="200"/>
        <v>1</v>
      </c>
      <c r="T119">
        <f t="shared" ca="1" si="200"/>
        <v>0</v>
      </c>
      <c r="U119">
        <f t="shared" ca="1" si="200"/>
        <v>0</v>
      </c>
      <c r="V119">
        <f t="shared" ca="1" si="200"/>
        <v>0</v>
      </c>
      <c r="W119">
        <f t="shared" ca="1" si="200"/>
        <v>0</v>
      </c>
      <c r="X119">
        <f t="shared" ca="1" si="200"/>
        <v>0</v>
      </c>
      <c r="Y119">
        <f t="shared" ca="1" si="200"/>
        <v>2</v>
      </c>
      <c r="Z119">
        <f t="shared" ca="1" si="200"/>
        <v>0</v>
      </c>
      <c r="AA119">
        <f t="shared" ca="1" si="200"/>
        <v>1</v>
      </c>
      <c r="AB119">
        <f t="shared" ca="1" si="200"/>
        <v>5</v>
      </c>
      <c r="AC119">
        <f t="shared" ca="1" si="200"/>
        <v>0</v>
      </c>
      <c r="AD119">
        <f t="shared" ca="1" si="200"/>
        <v>2</v>
      </c>
      <c r="AE119">
        <f t="shared" ca="1" si="200"/>
        <v>1</v>
      </c>
      <c r="AF119">
        <f t="shared" ca="1" si="200"/>
        <v>1</v>
      </c>
      <c r="AG119">
        <f t="shared" ca="1" si="200"/>
        <v>0</v>
      </c>
      <c r="AH119">
        <f t="shared" ca="1" si="200"/>
        <v>0</v>
      </c>
      <c r="AI119">
        <f t="shared" ca="1" si="200"/>
        <v>0</v>
      </c>
      <c r="AJ119">
        <f t="shared" ca="1" si="200"/>
        <v>5</v>
      </c>
      <c r="AK119">
        <f t="shared" ca="1" si="200"/>
        <v>2</v>
      </c>
      <c r="AL119">
        <f t="shared" ca="1" si="200"/>
        <v>1</v>
      </c>
      <c r="AM119">
        <f t="shared" ca="1" si="200"/>
        <v>6</v>
      </c>
      <c r="AN119">
        <f t="shared" ca="1" si="200"/>
        <v>0</v>
      </c>
      <c r="AO119">
        <f t="shared" ca="1" si="200"/>
        <v>2</v>
      </c>
      <c r="AP119">
        <f t="shared" ca="1" si="200"/>
        <v>2</v>
      </c>
      <c r="AQ119">
        <f t="shared" ca="1" si="200"/>
        <v>0</v>
      </c>
      <c r="AR119">
        <f t="shared" ca="1" si="200"/>
        <v>4</v>
      </c>
      <c r="AS119">
        <f t="shared" ca="1" si="200"/>
        <v>0</v>
      </c>
      <c r="AT119">
        <f t="shared" ca="1" si="200"/>
        <v>0</v>
      </c>
      <c r="AU119">
        <f t="shared" ca="1" si="200"/>
        <v>3</v>
      </c>
      <c r="AV119">
        <f t="shared" ca="1" si="200"/>
        <v>0</v>
      </c>
      <c r="AW119">
        <f t="shared" ca="1" si="200"/>
        <v>8</v>
      </c>
      <c r="AX119">
        <f t="shared" ca="1" si="200"/>
        <v>3</v>
      </c>
      <c r="AY119">
        <f t="shared" ca="1" si="200"/>
        <v>5</v>
      </c>
      <c r="AZ119">
        <f t="shared" ca="1" si="200"/>
        <v>9</v>
      </c>
      <c r="BA119">
        <f t="shared" ca="1" si="200"/>
        <v>1</v>
      </c>
      <c r="BB119">
        <f t="shared" ca="1" si="200"/>
        <v>4</v>
      </c>
      <c r="BC119">
        <f t="shared" ca="1" si="200"/>
        <v>5</v>
      </c>
      <c r="BD119">
        <f t="shared" ca="1" si="200"/>
        <v>4</v>
      </c>
      <c r="BE119">
        <f t="shared" ca="1" si="200"/>
        <v>0</v>
      </c>
      <c r="BF119">
        <f t="shared" ca="1" si="200"/>
        <v>1</v>
      </c>
      <c r="BG119">
        <f t="shared" ca="1" si="200"/>
        <v>0</v>
      </c>
      <c r="BH119">
        <f t="shared" ca="1" si="200"/>
        <v>5</v>
      </c>
      <c r="BI119">
        <f t="shared" ca="1" si="200"/>
        <v>10</v>
      </c>
      <c r="BJ119">
        <f t="shared" ca="1" si="200"/>
        <v>10</v>
      </c>
      <c r="BK119">
        <f t="shared" ca="1" si="200"/>
        <v>10</v>
      </c>
      <c r="BL119">
        <f t="shared" ca="1" si="200"/>
        <v>0</v>
      </c>
      <c r="BM119">
        <f t="shared" ca="1" si="200"/>
        <v>9</v>
      </c>
      <c r="BN119">
        <f t="shared" ca="1" si="200"/>
        <v>3</v>
      </c>
      <c r="BO119">
        <f t="shared" ca="1" si="200"/>
        <v>1</v>
      </c>
      <c r="BP119">
        <f t="shared" ca="1" si="200"/>
        <v>6</v>
      </c>
      <c r="BQ119">
        <f t="shared" ref="BQ119:CH119" ca="1" si="201">IFERROR(MIN(RANDBETWEEN(0,BQ110-SUM(BQ113:BQ118)),ROUNDUP(BQ110*2/$C$109,0)),0)</f>
        <v>3</v>
      </c>
      <c r="BR119">
        <f t="shared" ca="1" si="201"/>
        <v>1</v>
      </c>
      <c r="BS119">
        <f t="shared" ca="1" si="201"/>
        <v>2</v>
      </c>
      <c r="BT119">
        <f t="shared" ca="1" si="201"/>
        <v>12</v>
      </c>
      <c r="BU119">
        <f t="shared" ca="1" si="201"/>
        <v>6</v>
      </c>
      <c r="BV119">
        <f t="shared" ca="1" si="201"/>
        <v>2</v>
      </c>
      <c r="BW119">
        <f t="shared" ca="1" si="201"/>
        <v>12</v>
      </c>
      <c r="BX119">
        <f t="shared" ca="1" si="201"/>
        <v>10</v>
      </c>
      <c r="BY119">
        <f t="shared" ca="1" si="201"/>
        <v>4</v>
      </c>
      <c r="BZ119">
        <f t="shared" ca="1" si="201"/>
        <v>4</v>
      </c>
      <c r="CA119">
        <f t="shared" ca="1" si="201"/>
        <v>0</v>
      </c>
      <c r="CB119">
        <f t="shared" ca="1" si="201"/>
        <v>10</v>
      </c>
      <c r="CC119">
        <f t="shared" ca="1" si="201"/>
        <v>7</v>
      </c>
      <c r="CD119">
        <f t="shared" ca="1" si="201"/>
        <v>14</v>
      </c>
      <c r="CE119">
        <f t="shared" ca="1" si="201"/>
        <v>4</v>
      </c>
      <c r="CF119">
        <f t="shared" ca="1" si="201"/>
        <v>5</v>
      </c>
      <c r="CG119">
        <f t="shared" ca="1" si="201"/>
        <v>0</v>
      </c>
      <c r="CH119">
        <f t="shared" ca="1" si="201"/>
        <v>8</v>
      </c>
    </row>
    <row r="120" spans="1:86" x14ac:dyDescent="0.25">
      <c r="A120" s="3">
        <f t="shared" ca="1" si="186"/>
        <v>4</v>
      </c>
      <c r="B120" s="4">
        <f t="shared" ca="1" si="187"/>
        <v>77738</v>
      </c>
      <c r="C120" s="5">
        <v>9</v>
      </c>
      <c r="D120">
        <f ca="1">IFERROR(MIN(RANDBETWEEN(0,D110-SUM(D113:D119)),ROUNDUP(D110*2/$C$109,0)),0)</f>
        <v>0</v>
      </c>
      <c r="E120">
        <f t="shared" ref="E120:BP120" ca="1" si="202">IFERROR(MIN(RANDBETWEEN(0,E110-SUM(E113:E119)),ROUNDUP(E110*2/$C$109,0)),0)</f>
        <v>0</v>
      </c>
      <c r="F120">
        <f t="shared" ca="1" si="202"/>
        <v>0</v>
      </c>
      <c r="G120">
        <f t="shared" ca="1" si="202"/>
        <v>0</v>
      </c>
      <c r="H120">
        <f t="shared" ca="1" si="202"/>
        <v>0</v>
      </c>
      <c r="I120">
        <f t="shared" ca="1" si="202"/>
        <v>0</v>
      </c>
      <c r="J120">
        <f t="shared" ca="1" si="202"/>
        <v>0</v>
      </c>
      <c r="K120">
        <f t="shared" ca="1" si="202"/>
        <v>0</v>
      </c>
      <c r="L120">
        <f t="shared" ca="1" si="202"/>
        <v>0</v>
      </c>
      <c r="M120">
        <f t="shared" ca="1" si="202"/>
        <v>0</v>
      </c>
      <c r="N120">
        <f t="shared" ca="1" si="202"/>
        <v>0</v>
      </c>
      <c r="O120">
        <f t="shared" ca="1" si="202"/>
        <v>0</v>
      </c>
      <c r="P120">
        <f t="shared" ca="1" si="202"/>
        <v>0</v>
      </c>
      <c r="Q120">
        <f t="shared" ca="1" si="202"/>
        <v>1</v>
      </c>
      <c r="R120">
        <f t="shared" ca="1" si="202"/>
        <v>0</v>
      </c>
      <c r="S120">
        <f t="shared" ca="1" si="202"/>
        <v>0</v>
      </c>
      <c r="T120">
        <f t="shared" ca="1" si="202"/>
        <v>2</v>
      </c>
      <c r="U120">
        <f t="shared" ca="1" si="202"/>
        <v>2</v>
      </c>
      <c r="V120">
        <f t="shared" ca="1" si="202"/>
        <v>1</v>
      </c>
      <c r="W120">
        <f t="shared" ca="1" si="202"/>
        <v>1</v>
      </c>
      <c r="X120">
        <f t="shared" ca="1" si="202"/>
        <v>0</v>
      </c>
      <c r="Y120">
        <f t="shared" ca="1" si="202"/>
        <v>0</v>
      </c>
      <c r="Z120">
        <f t="shared" ca="1" si="202"/>
        <v>0</v>
      </c>
      <c r="AA120">
        <f t="shared" ca="1" si="202"/>
        <v>0</v>
      </c>
      <c r="AB120">
        <f t="shared" ca="1" si="202"/>
        <v>0</v>
      </c>
      <c r="AC120">
        <f t="shared" ca="1" si="202"/>
        <v>2</v>
      </c>
      <c r="AD120">
        <f t="shared" ca="1" si="202"/>
        <v>1</v>
      </c>
      <c r="AE120">
        <f t="shared" ca="1" si="202"/>
        <v>0</v>
      </c>
      <c r="AF120">
        <f t="shared" ca="1" si="202"/>
        <v>3</v>
      </c>
      <c r="AG120">
        <f t="shared" ca="1" si="202"/>
        <v>3</v>
      </c>
      <c r="AH120">
        <f t="shared" ca="1" si="202"/>
        <v>0</v>
      </c>
      <c r="AI120">
        <f t="shared" ca="1" si="202"/>
        <v>1</v>
      </c>
      <c r="AJ120">
        <f t="shared" ca="1" si="202"/>
        <v>2</v>
      </c>
      <c r="AK120">
        <f t="shared" ca="1" si="202"/>
        <v>2</v>
      </c>
      <c r="AL120">
        <f t="shared" ca="1" si="202"/>
        <v>0</v>
      </c>
      <c r="AM120">
        <f t="shared" ca="1" si="202"/>
        <v>5</v>
      </c>
      <c r="AN120">
        <f t="shared" ca="1" si="202"/>
        <v>0</v>
      </c>
      <c r="AO120">
        <f t="shared" ca="1" si="202"/>
        <v>0</v>
      </c>
      <c r="AP120">
        <f t="shared" ca="1" si="202"/>
        <v>4</v>
      </c>
      <c r="AQ120">
        <f t="shared" ca="1" si="202"/>
        <v>0</v>
      </c>
      <c r="AR120">
        <f t="shared" ca="1" si="202"/>
        <v>3</v>
      </c>
      <c r="AS120">
        <f t="shared" ca="1" si="202"/>
        <v>0</v>
      </c>
      <c r="AT120">
        <f t="shared" ca="1" si="202"/>
        <v>4</v>
      </c>
      <c r="AU120">
        <f t="shared" ca="1" si="202"/>
        <v>0</v>
      </c>
      <c r="AV120">
        <f t="shared" ca="1" si="202"/>
        <v>0</v>
      </c>
      <c r="AW120">
        <f t="shared" ca="1" si="202"/>
        <v>1</v>
      </c>
      <c r="AX120">
        <f t="shared" ca="1" si="202"/>
        <v>0</v>
      </c>
      <c r="AY120">
        <f t="shared" ca="1" si="202"/>
        <v>0</v>
      </c>
      <c r="AZ120">
        <f t="shared" ca="1" si="202"/>
        <v>0</v>
      </c>
      <c r="BA120">
        <f t="shared" ca="1" si="202"/>
        <v>1</v>
      </c>
      <c r="BB120">
        <f t="shared" ca="1" si="202"/>
        <v>1</v>
      </c>
      <c r="BC120">
        <f t="shared" ca="1" si="202"/>
        <v>0</v>
      </c>
      <c r="BD120">
        <f t="shared" ca="1" si="202"/>
        <v>0</v>
      </c>
      <c r="BE120">
        <f t="shared" ca="1" si="202"/>
        <v>2</v>
      </c>
      <c r="BF120">
        <f t="shared" ca="1" si="202"/>
        <v>10</v>
      </c>
      <c r="BG120">
        <f t="shared" ca="1" si="202"/>
        <v>4</v>
      </c>
      <c r="BH120">
        <f t="shared" ca="1" si="202"/>
        <v>0</v>
      </c>
      <c r="BI120">
        <f t="shared" ca="1" si="202"/>
        <v>6</v>
      </c>
      <c r="BJ120">
        <f t="shared" ca="1" si="202"/>
        <v>8</v>
      </c>
      <c r="BK120">
        <f t="shared" ca="1" si="202"/>
        <v>6</v>
      </c>
      <c r="BL120">
        <f t="shared" ca="1" si="202"/>
        <v>1</v>
      </c>
      <c r="BM120">
        <f t="shared" ca="1" si="202"/>
        <v>2</v>
      </c>
      <c r="BN120">
        <f t="shared" ca="1" si="202"/>
        <v>0</v>
      </c>
      <c r="BO120">
        <f t="shared" ca="1" si="202"/>
        <v>0</v>
      </c>
      <c r="BP120">
        <f t="shared" ca="1" si="202"/>
        <v>2</v>
      </c>
      <c r="BQ120">
        <f t="shared" ref="BQ120:CH120" ca="1" si="203">IFERROR(MIN(RANDBETWEEN(0,BQ110-SUM(BQ113:BQ119)),ROUNDUP(BQ110*2/$C$109,0)),0)</f>
        <v>5</v>
      </c>
      <c r="BR120">
        <f t="shared" ca="1" si="203"/>
        <v>0</v>
      </c>
      <c r="BS120">
        <f t="shared" ca="1" si="203"/>
        <v>1</v>
      </c>
      <c r="BT120">
        <f t="shared" ca="1" si="203"/>
        <v>5</v>
      </c>
      <c r="BU120">
        <f t="shared" ca="1" si="203"/>
        <v>4</v>
      </c>
      <c r="BV120">
        <f t="shared" ca="1" si="203"/>
        <v>11</v>
      </c>
      <c r="BW120">
        <f t="shared" ca="1" si="203"/>
        <v>2</v>
      </c>
      <c r="BX120">
        <f t="shared" ca="1" si="203"/>
        <v>0</v>
      </c>
      <c r="BY120">
        <f t="shared" ca="1" si="203"/>
        <v>2</v>
      </c>
      <c r="BZ120">
        <f t="shared" ca="1" si="203"/>
        <v>9</v>
      </c>
      <c r="CA120">
        <f t="shared" ca="1" si="203"/>
        <v>0</v>
      </c>
      <c r="CB120">
        <f t="shared" ca="1" si="203"/>
        <v>10</v>
      </c>
      <c r="CC120">
        <f t="shared" ca="1" si="203"/>
        <v>8</v>
      </c>
      <c r="CD120">
        <f t="shared" ca="1" si="203"/>
        <v>1</v>
      </c>
      <c r="CE120">
        <f t="shared" ca="1" si="203"/>
        <v>3</v>
      </c>
      <c r="CF120">
        <f t="shared" ca="1" si="203"/>
        <v>7</v>
      </c>
      <c r="CG120">
        <f t="shared" ca="1" si="203"/>
        <v>14</v>
      </c>
      <c r="CH120">
        <f t="shared" ca="1" si="203"/>
        <v>0</v>
      </c>
    </row>
    <row r="121" spans="1:86" x14ac:dyDescent="0.25">
      <c r="A121" s="3">
        <f t="shared" ca="1" si="186"/>
        <v>12</v>
      </c>
      <c r="B121" s="4">
        <f t="shared" ca="1" si="187"/>
        <v>4988</v>
      </c>
      <c r="C121" s="5">
        <v>10</v>
      </c>
      <c r="D121">
        <f ca="1">IFERROR(MIN(RANDBETWEEN(0,D110-SUM(D113:D120)),ROUNDUP(D110*2/$C$109,0)),0)</f>
        <v>0</v>
      </c>
      <c r="E121">
        <f t="shared" ref="E121:BP121" ca="1" si="204">IFERROR(MIN(RANDBETWEEN(0,E110-SUM(E113:E120)),ROUNDUP(E110*2/$C$109,0)),0)</f>
        <v>0</v>
      </c>
      <c r="F121">
        <f t="shared" ca="1" si="204"/>
        <v>0</v>
      </c>
      <c r="G121">
        <f t="shared" ca="1" si="204"/>
        <v>0</v>
      </c>
      <c r="H121">
        <f t="shared" ca="1" si="204"/>
        <v>0</v>
      </c>
      <c r="I121">
        <f t="shared" ca="1" si="204"/>
        <v>0</v>
      </c>
      <c r="J121">
        <f t="shared" ca="1" si="204"/>
        <v>0</v>
      </c>
      <c r="K121">
        <f t="shared" ca="1" si="204"/>
        <v>0</v>
      </c>
      <c r="L121">
        <f t="shared" ca="1" si="204"/>
        <v>0</v>
      </c>
      <c r="M121">
        <f t="shared" ca="1" si="204"/>
        <v>0</v>
      </c>
      <c r="N121">
        <f t="shared" ca="1" si="204"/>
        <v>0</v>
      </c>
      <c r="O121">
        <f t="shared" ca="1" si="204"/>
        <v>1</v>
      </c>
      <c r="P121">
        <f t="shared" ca="1" si="204"/>
        <v>0</v>
      </c>
      <c r="Q121">
        <f t="shared" ca="1" si="204"/>
        <v>0</v>
      </c>
      <c r="R121">
        <f t="shared" ca="1" si="204"/>
        <v>0</v>
      </c>
      <c r="S121">
        <f t="shared" ca="1" si="204"/>
        <v>3</v>
      </c>
      <c r="T121">
        <f t="shared" ca="1" si="204"/>
        <v>0</v>
      </c>
      <c r="U121">
        <f t="shared" ca="1" si="204"/>
        <v>0</v>
      </c>
      <c r="V121">
        <f t="shared" ca="1" si="204"/>
        <v>1</v>
      </c>
      <c r="W121">
        <f t="shared" ca="1" si="204"/>
        <v>0</v>
      </c>
      <c r="X121">
        <f t="shared" ca="1" si="204"/>
        <v>1</v>
      </c>
      <c r="Y121">
        <f t="shared" ca="1" si="204"/>
        <v>0</v>
      </c>
      <c r="Z121">
        <f t="shared" ca="1" si="204"/>
        <v>0</v>
      </c>
      <c r="AA121">
        <f t="shared" ca="1" si="204"/>
        <v>1</v>
      </c>
      <c r="AB121">
        <f t="shared" ca="1" si="204"/>
        <v>1</v>
      </c>
      <c r="AC121">
        <f t="shared" ca="1" si="204"/>
        <v>0</v>
      </c>
      <c r="AD121">
        <f t="shared" ca="1" si="204"/>
        <v>1</v>
      </c>
      <c r="AE121">
        <f t="shared" ca="1" si="204"/>
        <v>0</v>
      </c>
      <c r="AF121">
        <f t="shared" ca="1" si="204"/>
        <v>0</v>
      </c>
      <c r="AG121">
        <f t="shared" ca="1" si="204"/>
        <v>1</v>
      </c>
      <c r="AH121">
        <f t="shared" ca="1" si="204"/>
        <v>0</v>
      </c>
      <c r="AI121">
        <f t="shared" ca="1" si="204"/>
        <v>1</v>
      </c>
      <c r="AJ121">
        <f t="shared" ca="1" si="204"/>
        <v>0</v>
      </c>
      <c r="AK121">
        <f t="shared" ca="1" si="204"/>
        <v>0</v>
      </c>
      <c r="AL121">
        <f t="shared" ca="1" si="204"/>
        <v>0</v>
      </c>
      <c r="AM121">
        <f t="shared" ca="1" si="204"/>
        <v>0</v>
      </c>
      <c r="AN121">
        <f t="shared" ca="1" si="204"/>
        <v>0</v>
      </c>
      <c r="AO121">
        <f t="shared" ca="1" si="204"/>
        <v>0</v>
      </c>
      <c r="AP121">
        <f t="shared" ca="1" si="204"/>
        <v>0</v>
      </c>
      <c r="AQ121">
        <f t="shared" ca="1" si="204"/>
        <v>0</v>
      </c>
      <c r="AR121">
        <f t="shared" ca="1" si="204"/>
        <v>0</v>
      </c>
      <c r="AS121">
        <f t="shared" ca="1" si="204"/>
        <v>0</v>
      </c>
      <c r="AT121">
        <f t="shared" ca="1" si="204"/>
        <v>0</v>
      </c>
      <c r="AU121">
        <f t="shared" ca="1" si="204"/>
        <v>0</v>
      </c>
      <c r="AV121">
        <f t="shared" ca="1" si="204"/>
        <v>0</v>
      </c>
      <c r="AW121">
        <f t="shared" ca="1" si="204"/>
        <v>2</v>
      </c>
      <c r="AX121">
        <f t="shared" ca="1" si="204"/>
        <v>4</v>
      </c>
      <c r="AY121">
        <f t="shared" ca="1" si="204"/>
        <v>0</v>
      </c>
      <c r="AZ121">
        <f t="shared" ca="1" si="204"/>
        <v>1</v>
      </c>
      <c r="BA121">
        <f t="shared" ca="1" si="204"/>
        <v>0</v>
      </c>
      <c r="BB121">
        <f t="shared" ca="1" si="204"/>
        <v>7</v>
      </c>
      <c r="BC121">
        <f t="shared" ca="1" si="204"/>
        <v>1</v>
      </c>
      <c r="BD121">
        <f t="shared" ca="1" si="204"/>
        <v>0</v>
      </c>
      <c r="BE121">
        <f t="shared" ca="1" si="204"/>
        <v>2</v>
      </c>
      <c r="BF121">
        <f t="shared" ca="1" si="204"/>
        <v>0</v>
      </c>
      <c r="BG121">
        <f t="shared" ca="1" si="204"/>
        <v>2</v>
      </c>
      <c r="BH121">
        <f t="shared" ca="1" si="204"/>
        <v>1</v>
      </c>
      <c r="BI121">
        <f t="shared" ca="1" si="204"/>
        <v>0</v>
      </c>
      <c r="BJ121">
        <f t="shared" ca="1" si="204"/>
        <v>3</v>
      </c>
      <c r="BK121">
        <f t="shared" ca="1" si="204"/>
        <v>0</v>
      </c>
      <c r="BL121">
        <f t="shared" ca="1" si="204"/>
        <v>2</v>
      </c>
      <c r="BM121">
        <f t="shared" ca="1" si="204"/>
        <v>0</v>
      </c>
      <c r="BN121">
        <f t="shared" ca="1" si="204"/>
        <v>0</v>
      </c>
      <c r="BO121">
        <f t="shared" ca="1" si="204"/>
        <v>0</v>
      </c>
      <c r="BP121">
        <f t="shared" ca="1" si="204"/>
        <v>0</v>
      </c>
      <c r="BQ121">
        <f t="shared" ref="BQ121:CH121" ca="1" si="205">IFERROR(MIN(RANDBETWEEN(0,BQ110-SUM(BQ113:BQ120)),ROUNDUP(BQ110*2/$C$109,0)),0)</f>
        <v>2</v>
      </c>
      <c r="BR121">
        <f t="shared" ca="1" si="205"/>
        <v>0</v>
      </c>
      <c r="BS121">
        <f t="shared" ca="1" si="205"/>
        <v>1</v>
      </c>
      <c r="BT121">
        <f t="shared" ca="1" si="205"/>
        <v>0</v>
      </c>
      <c r="BU121">
        <f t="shared" ca="1" si="205"/>
        <v>1</v>
      </c>
      <c r="BV121">
        <f t="shared" ca="1" si="205"/>
        <v>1</v>
      </c>
      <c r="BW121">
        <f t="shared" ca="1" si="205"/>
        <v>0</v>
      </c>
      <c r="BX121">
        <f t="shared" ca="1" si="205"/>
        <v>4</v>
      </c>
      <c r="BY121">
        <f t="shared" ca="1" si="205"/>
        <v>1</v>
      </c>
      <c r="BZ121">
        <f t="shared" ca="1" si="205"/>
        <v>0</v>
      </c>
      <c r="CA121">
        <f t="shared" ca="1" si="205"/>
        <v>0</v>
      </c>
      <c r="CB121">
        <f t="shared" ca="1" si="205"/>
        <v>4</v>
      </c>
      <c r="CC121">
        <f t="shared" ca="1" si="205"/>
        <v>0</v>
      </c>
      <c r="CD121">
        <f t="shared" ca="1" si="205"/>
        <v>1</v>
      </c>
      <c r="CE121">
        <f t="shared" ca="1" si="205"/>
        <v>3</v>
      </c>
      <c r="CF121">
        <f t="shared" ca="1" si="205"/>
        <v>0</v>
      </c>
      <c r="CG121">
        <f t="shared" ca="1" si="205"/>
        <v>7</v>
      </c>
      <c r="CH121">
        <f t="shared" ca="1" si="205"/>
        <v>0</v>
      </c>
    </row>
    <row r="122" spans="1:86" x14ac:dyDescent="0.25">
      <c r="A122" s="3">
        <f t="shared" ca="1" si="186"/>
        <v>9</v>
      </c>
      <c r="B122" s="4">
        <f t="shared" ca="1" si="187"/>
        <v>48834</v>
      </c>
      <c r="C122" s="5">
        <v>11</v>
      </c>
      <c r="D122">
        <f ca="1">IFERROR(MIN(RANDBETWEEN(0,D110-SUM(D113:D121)),ROUNDUP(D110*2/$C$109,0)),0)</f>
        <v>0</v>
      </c>
      <c r="E122">
        <f t="shared" ref="E122:BP122" ca="1" si="206">IFERROR(MIN(RANDBETWEEN(0,E110-SUM(E113:E121)),ROUNDUP(E110*2/$C$109,0)),0)</f>
        <v>0</v>
      </c>
      <c r="F122">
        <f t="shared" ca="1" si="206"/>
        <v>0</v>
      </c>
      <c r="G122">
        <f t="shared" ca="1" si="206"/>
        <v>0</v>
      </c>
      <c r="H122">
        <f t="shared" ca="1" si="206"/>
        <v>0</v>
      </c>
      <c r="I122">
        <f t="shared" ca="1" si="206"/>
        <v>0</v>
      </c>
      <c r="J122">
        <f t="shared" ca="1" si="206"/>
        <v>0</v>
      </c>
      <c r="K122">
        <f t="shared" ca="1" si="206"/>
        <v>0</v>
      </c>
      <c r="L122">
        <f t="shared" ca="1" si="206"/>
        <v>0</v>
      </c>
      <c r="M122">
        <f t="shared" ca="1" si="206"/>
        <v>0</v>
      </c>
      <c r="N122">
        <f t="shared" ca="1" si="206"/>
        <v>0</v>
      </c>
      <c r="O122">
        <f t="shared" ca="1" si="206"/>
        <v>0</v>
      </c>
      <c r="P122">
        <f t="shared" ca="1" si="206"/>
        <v>0</v>
      </c>
      <c r="Q122">
        <f t="shared" ca="1" si="206"/>
        <v>0</v>
      </c>
      <c r="R122">
        <f t="shared" ca="1" si="206"/>
        <v>0</v>
      </c>
      <c r="S122">
        <f t="shared" ca="1" si="206"/>
        <v>0</v>
      </c>
      <c r="T122">
        <f t="shared" ca="1" si="206"/>
        <v>0</v>
      </c>
      <c r="U122">
        <f t="shared" ca="1" si="206"/>
        <v>2</v>
      </c>
      <c r="V122">
        <f t="shared" ca="1" si="206"/>
        <v>3</v>
      </c>
      <c r="W122">
        <f t="shared" ca="1" si="206"/>
        <v>0</v>
      </c>
      <c r="X122">
        <f t="shared" ca="1" si="206"/>
        <v>2</v>
      </c>
      <c r="Y122">
        <f t="shared" ca="1" si="206"/>
        <v>0</v>
      </c>
      <c r="Z122">
        <f t="shared" ca="1" si="206"/>
        <v>0</v>
      </c>
      <c r="AA122">
        <f t="shared" ca="1" si="206"/>
        <v>0</v>
      </c>
      <c r="AB122">
        <f t="shared" ca="1" si="206"/>
        <v>1</v>
      </c>
      <c r="AC122">
        <f t="shared" ca="1" si="206"/>
        <v>0</v>
      </c>
      <c r="AD122">
        <f t="shared" ca="1" si="206"/>
        <v>0</v>
      </c>
      <c r="AE122">
        <f t="shared" ca="1" si="206"/>
        <v>0</v>
      </c>
      <c r="AF122">
        <f t="shared" ca="1" si="206"/>
        <v>0</v>
      </c>
      <c r="AG122">
        <f t="shared" ca="1" si="206"/>
        <v>0</v>
      </c>
      <c r="AH122">
        <f t="shared" ca="1" si="206"/>
        <v>0</v>
      </c>
      <c r="AI122">
        <f t="shared" ca="1" si="206"/>
        <v>0</v>
      </c>
      <c r="AJ122">
        <f t="shared" ca="1" si="206"/>
        <v>0</v>
      </c>
      <c r="AK122">
        <f t="shared" ca="1" si="206"/>
        <v>1</v>
      </c>
      <c r="AL122">
        <f t="shared" ca="1" si="206"/>
        <v>3</v>
      </c>
      <c r="AM122">
        <f t="shared" ca="1" si="206"/>
        <v>0</v>
      </c>
      <c r="AN122">
        <f t="shared" ca="1" si="206"/>
        <v>0</v>
      </c>
      <c r="AO122">
        <f t="shared" ca="1" si="206"/>
        <v>0</v>
      </c>
      <c r="AP122">
        <f t="shared" ca="1" si="206"/>
        <v>0</v>
      </c>
      <c r="AQ122">
        <f t="shared" ca="1" si="206"/>
        <v>1</v>
      </c>
      <c r="AR122">
        <f t="shared" ca="1" si="206"/>
        <v>0</v>
      </c>
      <c r="AS122">
        <f t="shared" ca="1" si="206"/>
        <v>0</v>
      </c>
      <c r="AT122">
        <f t="shared" ca="1" si="206"/>
        <v>3</v>
      </c>
      <c r="AU122">
        <f t="shared" ca="1" si="206"/>
        <v>0</v>
      </c>
      <c r="AV122">
        <f t="shared" ca="1" si="206"/>
        <v>4</v>
      </c>
      <c r="AW122">
        <f t="shared" ca="1" si="206"/>
        <v>0</v>
      </c>
      <c r="AX122">
        <f t="shared" ca="1" si="206"/>
        <v>0</v>
      </c>
      <c r="AY122">
        <f t="shared" ca="1" si="206"/>
        <v>0</v>
      </c>
      <c r="AZ122">
        <f t="shared" ca="1" si="206"/>
        <v>2</v>
      </c>
      <c r="BA122">
        <f t="shared" ca="1" si="206"/>
        <v>0</v>
      </c>
      <c r="BB122">
        <f t="shared" ca="1" si="206"/>
        <v>1</v>
      </c>
      <c r="BC122">
        <f t="shared" ca="1" si="206"/>
        <v>1</v>
      </c>
      <c r="BD122">
        <f t="shared" ca="1" si="206"/>
        <v>0</v>
      </c>
      <c r="BE122">
        <f t="shared" ca="1" si="206"/>
        <v>3</v>
      </c>
      <c r="BF122">
        <f t="shared" ca="1" si="206"/>
        <v>0</v>
      </c>
      <c r="BG122">
        <f t="shared" ca="1" si="206"/>
        <v>0</v>
      </c>
      <c r="BH122">
        <f t="shared" ca="1" si="206"/>
        <v>1</v>
      </c>
      <c r="BI122">
        <f t="shared" ca="1" si="206"/>
        <v>1</v>
      </c>
      <c r="BJ122">
        <f t="shared" ca="1" si="206"/>
        <v>0</v>
      </c>
      <c r="BK122">
        <f t="shared" ca="1" si="206"/>
        <v>0</v>
      </c>
      <c r="BL122">
        <f t="shared" ca="1" si="206"/>
        <v>0</v>
      </c>
      <c r="BM122">
        <f t="shared" ca="1" si="206"/>
        <v>0</v>
      </c>
      <c r="BN122">
        <f t="shared" ca="1" si="206"/>
        <v>0</v>
      </c>
      <c r="BO122">
        <f t="shared" ca="1" si="206"/>
        <v>1</v>
      </c>
      <c r="BP122">
        <f t="shared" ca="1" si="206"/>
        <v>0</v>
      </c>
      <c r="BQ122">
        <f t="shared" ref="BQ122:CH122" ca="1" si="207">IFERROR(MIN(RANDBETWEEN(0,BQ110-SUM(BQ113:BQ121)),ROUNDUP(BQ110*2/$C$109,0)),0)</f>
        <v>1</v>
      </c>
      <c r="BR122">
        <f t="shared" ca="1" si="207"/>
        <v>1</v>
      </c>
      <c r="BS122">
        <f t="shared" ca="1" si="207"/>
        <v>0</v>
      </c>
      <c r="BT122">
        <f t="shared" ca="1" si="207"/>
        <v>0</v>
      </c>
      <c r="BU122">
        <f t="shared" ca="1" si="207"/>
        <v>0</v>
      </c>
      <c r="BV122">
        <f t="shared" ca="1" si="207"/>
        <v>0</v>
      </c>
      <c r="BW122">
        <f t="shared" ca="1" si="207"/>
        <v>0</v>
      </c>
      <c r="BX122">
        <f t="shared" ca="1" si="207"/>
        <v>7</v>
      </c>
      <c r="BY122">
        <f t="shared" ca="1" si="207"/>
        <v>0</v>
      </c>
      <c r="BZ122">
        <f t="shared" ca="1" si="207"/>
        <v>0</v>
      </c>
      <c r="CA122">
        <f t="shared" ca="1" si="207"/>
        <v>0</v>
      </c>
      <c r="CB122">
        <f t="shared" ca="1" si="207"/>
        <v>0</v>
      </c>
      <c r="CC122">
        <f t="shared" ca="1" si="207"/>
        <v>0</v>
      </c>
      <c r="CD122">
        <f t="shared" ca="1" si="207"/>
        <v>1</v>
      </c>
      <c r="CE122">
        <f t="shared" ca="1" si="207"/>
        <v>0</v>
      </c>
      <c r="CF122">
        <f t="shared" ca="1" si="207"/>
        <v>0</v>
      </c>
      <c r="CG122">
        <f t="shared" ca="1" si="207"/>
        <v>0</v>
      </c>
      <c r="CH122">
        <f t="shared" ca="1" si="207"/>
        <v>0</v>
      </c>
    </row>
    <row r="123" spans="1:86" x14ac:dyDescent="0.25">
      <c r="A123" s="3">
        <f t="shared" ca="1" si="186"/>
        <v>5</v>
      </c>
      <c r="B123" s="4">
        <f ca="1">RANDBETWEEN(0,100000)</f>
        <v>60575</v>
      </c>
      <c r="C123" s="5">
        <v>12</v>
      </c>
      <c r="D123">
        <f ca="1">IFERROR(MIN(RANDBETWEEN(0,D110-SUM(D113:D122)),ROUNDUP(D110*2/$C$109,0)),0)</f>
        <v>0</v>
      </c>
      <c r="E123">
        <f t="shared" ref="E123:BP123" ca="1" si="208">IFERROR(MIN(RANDBETWEEN(0,E110-SUM(E113:E122)),ROUNDUP(E110*2/$C$109,0)),0)</f>
        <v>0</v>
      </c>
      <c r="F123">
        <f t="shared" ca="1" si="208"/>
        <v>0</v>
      </c>
      <c r="G123">
        <f t="shared" ca="1" si="208"/>
        <v>0</v>
      </c>
      <c r="H123">
        <f t="shared" ca="1" si="208"/>
        <v>0</v>
      </c>
      <c r="I123">
        <f t="shared" ca="1" si="208"/>
        <v>1</v>
      </c>
      <c r="J123">
        <f t="shared" ca="1" si="208"/>
        <v>0</v>
      </c>
      <c r="K123">
        <f t="shared" ca="1" si="208"/>
        <v>0</v>
      </c>
      <c r="L123">
        <f t="shared" ca="1" si="208"/>
        <v>0</v>
      </c>
      <c r="M123">
        <f t="shared" ca="1" si="208"/>
        <v>0</v>
      </c>
      <c r="N123">
        <f t="shared" ca="1" si="208"/>
        <v>0</v>
      </c>
      <c r="O123">
        <f t="shared" ca="1" si="208"/>
        <v>0</v>
      </c>
      <c r="P123">
        <f t="shared" ca="1" si="208"/>
        <v>0</v>
      </c>
      <c r="Q123">
        <f t="shared" ca="1" si="208"/>
        <v>0</v>
      </c>
      <c r="R123">
        <f t="shared" ca="1" si="208"/>
        <v>0</v>
      </c>
      <c r="S123">
        <f t="shared" ca="1" si="208"/>
        <v>0</v>
      </c>
      <c r="T123">
        <f t="shared" ca="1" si="208"/>
        <v>0</v>
      </c>
      <c r="U123">
        <f t="shared" ca="1" si="208"/>
        <v>0</v>
      </c>
      <c r="V123">
        <f t="shared" ca="1" si="208"/>
        <v>0</v>
      </c>
      <c r="W123">
        <f t="shared" ca="1" si="208"/>
        <v>0</v>
      </c>
      <c r="X123">
        <f t="shared" ca="1" si="208"/>
        <v>0</v>
      </c>
      <c r="Y123">
        <f t="shared" ca="1" si="208"/>
        <v>1</v>
      </c>
      <c r="Z123">
        <f t="shared" ca="1" si="208"/>
        <v>0</v>
      </c>
      <c r="AA123">
        <f t="shared" ca="1" si="208"/>
        <v>0</v>
      </c>
      <c r="AB123">
        <f t="shared" ca="1" si="208"/>
        <v>0</v>
      </c>
      <c r="AC123">
        <f t="shared" ca="1" si="208"/>
        <v>0</v>
      </c>
      <c r="AD123">
        <f t="shared" ca="1" si="208"/>
        <v>2</v>
      </c>
      <c r="AE123">
        <f t="shared" ca="1" si="208"/>
        <v>0</v>
      </c>
      <c r="AF123">
        <f t="shared" ca="1" si="208"/>
        <v>0</v>
      </c>
      <c r="AG123">
        <f t="shared" ca="1" si="208"/>
        <v>0</v>
      </c>
      <c r="AH123">
        <f t="shared" ca="1" si="208"/>
        <v>0</v>
      </c>
      <c r="AI123">
        <f t="shared" ca="1" si="208"/>
        <v>0</v>
      </c>
      <c r="AJ123">
        <f t="shared" ca="1" si="208"/>
        <v>0</v>
      </c>
      <c r="AK123">
        <f t="shared" ca="1" si="208"/>
        <v>1</v>
      </c>
      <c r="AL123">
        <f t="shared" ca="1" si="208"/>
        <v>0</v>
      </c>
      <c r="AM123">
        <f t="shared" ca="1" si="208"/>
        <v>1</v>
      </c>
      <c r="AN123">
        <f t="shared" ca="1" si="208"/>
        <v>0</v>
      </c>
      <c r="AO123">
        <f t="shared" ca="1" si="208"/>
        <v>0</v>
      </c>
      <c r="AP123">
        <f t="shared" ca="1" si="208"/>
        <v>0</v>
      </c>
      <c r="AQ123">
        <f t="shared" ca="1" si="208"/>
        <v>1</v>
      </c>
      <c r="AR123">
        <f t="shared" ca="1" si="208"/>
        <v>0</v>
      </c>
      <c r="AS123">
        <f t="shared" ca="1" si="208"/>
        <v>0</v>
      </c>
      <c r="AT123">
        <f t="shared" ca="1" si="208"/>
        <v>0</v>
      </c>
      <c r="AU123">
        <f t="shared" ca="1" si="208"/>
        <v>0</v>
      </c>
      <c r="AV123">
        <f t="shared" ca="1" si="208"/>
        <v>0</v>
      </c>
      <c r="AW123">
        <f t="shared" ca="1" si="208"/>
        <v>0</v>
      </c>
      <c r="AX123">
        <f t="shared" ca="1" si="208"/>
        <v>1</v>
      </c>
      <c r="AY123">
        <f t="shared" ca="1" si="208"/>
        <v>0</v>
      </c>
      <c r="AZ123">
        <f t="shared" ca="1" si="208"/>
        <v>0</v>
      </c>
      <c r="BA123">
        <f t="shared" ca="1" si="208"/>
        <v>0</v>
      </c>
      <c r="BB123">
        <f t="shared" ca="1" si="208"/>
        <v>0</v>
      </c>
      <c r="BC123">
        <f t="shared" ca="1" si="208"/>
        <v>0</v>
      </c>
      <c r="BD123">
        <f t="shared" ca="1" si="208"/>
        <v>0</v>
      </c>
      <c r="BE123">
        <f t="shared" ca="1" si="208"/>
        <v>1</v>
      </c>
      <c r="BF123">
        <f t="shared" ca="1" si="208"/>
        <v>0</v>
      </c>
      <c r="BG123">
        <f t="shared" ca="1" si="208"/>
        <v>0</v>
      </c>
      <c r="BH123">
        <f t="shared" ca="1" si="208"/>
        <v>0</v>
      </c>
      <c r="BI123">
        <f t="shared" ca="1" si="208"/>
        <v>0</v>
      </c>
      <c r="BJ123">
        <f t="shared" ca="1" si="208"/>
        <v>0</v>
      </c>
      <c r="BK123">
        <f t="shared" ca="1" si="208"/>
        <v>0</v>
      </c>
      <c r="BL123">
        <f t="shared" ca="1" si="208"/>
        <v>0</v>
      </c>
      <c r="BM123">
        <f t="shared" ca="1" si="208"/>
        <v>2</v>
      </c>
      <c r="BN123">
        <f t="shared" ca="1" si="208"/>
        <v>0</v>
      </c>
      <c r="BO123">
        <f t="shared" ca="1" si="208"/>
        <v>0</v>
      </c>
      <c r="BP123">
        <f t="shared" ca="1" si="208"/>
        <v>0</v>
      </c>
      <c r="BQ123">
        <f t="shared" ref="BQ123:CH123" ca="1" si="209">IFERROR(MIN(RANDBETWEEN(0,BQ110-SUM(BQ113:BQ122)),ROUNDUP(BQ110*2/$C$109,0)),0)</f>
        <v>0</v>
      </c>
      <c r="BR123">
        <f t="shared" ca="1" si="209"/>
        <v>0</v>
      </c>
      <c r="BS123">
        <f t="shared" ca="1" si="209"/>
        <v>0</v>
      </c>
      <c r="BT123">
        <f t="shared" ca="1" si="209"/>
        <v>1</v>
      </c>
      <c r="BU123">
        <f t="shared" ca="1" si="209"/>
        <v>2</v>
      </c>
      <c r="BV123">
        <f t="shared" ca="1" si="209"/>
        <v>0</v>
      </c>
      <c r="BW123">
        <f t="shared" ca="1" si="209"/>
        <v>0</v>
      </c>
      <c r="BX123">
        <f t="shared" ca="1" si="209"/>
        <v>0</v>
      </c>
      <c r="BY123">
        <f t="shared" ca="1" si="209"/>
        <v>0</v>
      </c>
      <c r="BZ123">
        <f t="shared" ca="1" si="209"/>
        <v>0</v>
      </c>
      <c r="CA123">
        <f t="shared" ca="1" si="209"/>
        <v>0</v>
      </c>
      <c r="CB123">
        <f t="shared" ca="1" si="209"/>
        <v>0</v>
      </c>
      <c r="CC123">
        <f t="shared" ca="1" si="209"/>
        <v>4</v>
      </c>
      <c r="CD123">
        <f t="shared" ca="1" si="209"/>
        <v>0</v>
      </c>
      <c r="CE123">
        <f t="shared" ca="1" si="209"/>
        <v>1</v>
      </c>
      <c r="CF123">
        <f t="shared" ca="1" si="209"/>
        <v>0</v>
      </c>
      <c r="CG123">
        <f t="shared" ca="1" si="209"/>
        <v>1</v>
      </c>
      <c r="CH123">
        <f t="shared" ca="1" si="209"/>
        <v>0</v>
      </c>
    </row>
    <row r="126" spans="1:86" x14ac:dyDescent="0.25">
      <c r="C126" s="5">
        <v>13</v>
      </c>
      <c r="D126" s="197" t="s">
        <v>150</v>
      </c>
      <c r="E126" s="197"/>
      <c r="F126" s="197"/>
      <c r="G126" s="197"/>
      <c r="H126" s="197"/>
      <c r="I126" s="197"/>
    </row>
    <row r="127" spans="1:86" x14ac:dyDescent="0.25">
      <c r="D127" s="3">
        <v>1</v>
      </c>
      <c r="E127" s="3">
        <v>2</v>
      </c>
      <c r="F127" s="3">
        <v>3</v>
      </c>
      <c r="G127" s="3">
        <v>4</v>
      </c>
      <c r="H127" s="3">
        <v>5</v>
      </c>
      <c r="I127" s="3">
        <v>6</v>
      </c>
      <c r="J127" s="3">
        <v>7</v>
      </c>
      <c r="K127" s="3">
        <v>8</v>
      </c>
      <c r="L127" s="3">
        <v>9</v>
      </c>
      <c r="M127" s="3">
        <v>10</v>
      </c>
      <c r="N127" s="3">
        <v>11</v>
      </c>
      <c r="O127" s="3">
        <v>12</v>
      </c>
      <c r="P127" s="3">
        <v>13</v>
      </c>
      <c r="Q127" s="3">
        <v>14</v>
      </c>
      <c r="R127" s="3">
        <v>15</v>
      </c>
      <c r="S127" s="3">
        <v>16</v>
      </c>
      <c r="T127" s="3">
        <v>17</v>
      </c>
      <c r="U127" s="3">
        <v>18</v>
      </c>
      <c r="V127" s="3">
        <v>19</v>
      </c>
      <c r="W127" s="3">
        <v>20</v>
      </c>
      <c r="X127" s="3">
        <v>21</v>
      </c>
      <c r="Y127" s="3">
        <v>22</v>
      </c>
      <c r="Z127" s="3">
        <v>23</v>
      </c>
      <c r="AA127" s="3">
        <v>24</v>
      </c>
      <c r="AB127" s="3">
        <v>25</v>
      </c>
      <c r="AC127" s="3">
        <v>26</v>
      </c>
      <c r="AD127" s="3">
        <v>27</v>
      </c>
      <c r="AE127" s="3">
        <v>28</v>
      </c>
      <c r="AF127" s="3">
        <v>29</v>
      </c>
      <c r="AG127" s="3">
        <v>30</v>
      </c>
      <c r="AH127" s="3">
        <v>31</v>
      </c>
      <c r="AI127" s="3">
        <v>32</v>
      </c>
      <c r="AJ127" s="3">
        <v>33</v>
      </c>
      <c r="AK127" s="3">
        <v>34</v>
      </c>
      <c r="AL127" s="3">
        <v>35</v>
      </c>
      <c r="AM127" s="3">
        <v>36</v>
      </c>
      <c r="AN127" s="3">
        <v>37</v>
      </c>
      <c r="AO127" s="3">
        <v>38</v>
      </c>
      <c r="AP127" s="3">
        <v>39</v>
      </c>
      <c r="AQ127" s="3">
        <v>40</v>
      </c>
      <c r="AR127" s="3">
        <v>41</v>
      </c>
      <c r="AS127" s="3">
        <v>42</v>
      </c>
      <c r="AT127" s="3">
        <v>43</v>
      </c>
      <c r="AU127" s="3">
        <v>44</v>
      </c>
      <c r="AV127" s="3">
        <v>45</v>
      </c>
      <c r="AW127" s="3">
        <v>46</v>
      </c>
      <c r="AX127" s="3">
        <v>47</v>
      </c>
      <c r="AY127" s="3">
        <v>48</v>
      </c>
      <c r="AZ127" s="3">
        <v>49</v>
      </c>
      <c r="BA127" s="3">
        <v>50</v>
      </c>
      <c r="BB127" s="3">
        <v>51</v>
      </c>
      <c r="BC127" s="3">
        <v>52</v>
      </c>
      <c r="BD127" s="3">
        <v>53</v>
      </c>
      <c r="BE127" s="3">
        <v>54</v>
      </c>
      <c r="BF127" s="3">
        <v>55</v>
      </c>
      <c r="BG127" s="3">
        <v>56</v>
      </c>
      <c r="BH127" s="3">
        <v>57</v>
      </c>
      <c r="BI127" s="3">
        <v>58</v>
      </c>
      <c r="BJ127" s="3">
        <v>59</v>
      </c>
      <c r="BK127" s="3">
        <v>60</v>
      </c>
      <c r="BL127" s="3">
        <v>61</v>
      </c>
      <c r="BM127" s="3">
        <v>62</v>
      </c>
      <c r="BN127" s="3">
        <v>63</v>
      </c>
      <c r="BO127" s="3">
        <v>64</v>
      </c>
      <c r="BP127" s="3">
        <v>65</v>
      </c>
      <c r="BQ127" s="3">
        <v>66</v>
      </c>
      <c r="BR127" s="3">
        <v>67</v>
      </c>
      <c r="BS127" s="3">
        <v>68</v>
      </c>
      <c r="BT127" s="3">
        <v>69</v>
      </c>
      <c r="BU127" s="3">
        <v>70</v>
      </c>
      <c r="BV127" s="3">
        <v>71</v>
      </c>
      <c r="BW127" s="3">
        <v>72</v>
      </c>
      <c r="BX127" s="3">
        <v>73</v>
      </c>
      <c r="BY127" s="3">
        <v>74</v>
      </c>
      <c r="BZ127" s="3">
        <v>75</v>
      </c>
      <c r="CA127" s="3">
        <v>76</v>
      </c>
      <c r="CB127" s="3">
        <v>77</v>
      </c>
      <c r="CC127" s="3">
        <v>78</v>
      </c>
      <c r="CD127" s="3">
        <v>79</v>
      </c>
      <c r="CE127" s="3">
        <v>80</v>
      </c>
      <c r="CF127" s="3">
        <v>81</v>
      </c>
      <c r="CG127" s="3">
        <v>82</v>
      </c>
      <c r="CH127" s="3">
        <v>83</v>
      </c>
    </row>
    <row r="128" spans="1:86" x14ac:dyDescent="0.25">
      <c r="C128" s="4"/>
      <c r="D128" s="4">
        <v>1</v>
      </c>
      <c r="E128" s="4">
        <v>2</v>
      </c>
      <c r="F128" s="4">
        <f t="shared" ref="F128:BQ128" si="210">ROUNDDOWN(F127*1/2,0)</f>
        <v>1</v>
      </c>
      <c r="G128" s="4">
        <f t="shared" si="210"/>
        <v>2</v>
      </c>
      <c r="H128" s="4">
        <f t="shared" si="210"/>
        <v>2</v>
      </c>
      <c r="I128" s="4">
        <f t="shared" si="210"/>
        <v>3</v>
      </c>
      <c r="J128" s="4">
        <f t="shared" si="210"/>
        <v>3</v>
      </c>
      <c r="K128" s="4">
        <f t="shared" si="210"/>
        <v>4</v>
      </c>
      <c r="L128" s="4">
        <f t="shared" si="210"/>
        <v>4</v>
      </c>
      <c r="M128" s="4">
        <f t="shared" si="210"/>
        <v>5</v>
      </c>
      <c r="N128" s="4">
        <f t="shared" si="210"/>
        <v>5</v>
      </c>
      <c r="O128" s="4">
        <f t="shared" si="210"/>
        <v>6</v>
      </c>
      <c r="P128" s="4">
        <f t="shared" si="210"/>
        <v>6</v>
      </c>
      <c r="Q128" s="4">
        <f t="shared" si="210"/>
        <v>7</v>
      </c>
      <c r="R128" s="4">
        <f t="shared" si="210"/>
        <v>7</v>
      </c>
      <c r="S128" s="4">
        <f t="shared" si="210"/>
        <v>8</v>
      </c>
      <c r="T128" s="4">
        <f t="shared" si="210"/>
        <v>8</v>
      </c>
      <c r="U128" s="4">
        <f t="shared" si="210"/>
        <v>9</v>
      </c>
      <c r="V128" s="4">
        <f t="shared" si="210"/>
        <v>9</v>
      </c>
      <c r="W128" s="4">
        <f t="shared" si="210"/>
        <v>10</v>
      </c>
      <c r="X128" s="4">
        <f t="shared" si="210"/>
        <v>10</v>
      </c>
      <c r="Y128" s="4">
        <f t="shared" si="210"/>
        <v>11</v>
      </c>
      <c r="Z128" s="4">
        <f t="shared" si="210"/>
        <v>11</v>
      </c>
      <c r="AA128" s="4">
        <f t="shared" si="210"/>
        <v>12</v>
      </c>
      <c r="AB128" s="4">
        <f t="shared" si="210"/>
        <v>12</v>
      </c>
      <c r="AC128" s="4">
        <f t="shared" si="210"/>
        <v>13</v>
      </c>
      <c r="AD128" s="4">
        <f t="shared" si="210"/>
        <v>13</v>
      </c>
      <c r="AE128" s="4">
        <f t="shared" si="210"/>
        <v>14</v>
      </c>
      <c r="AF128" s="4">
        <f t="shared" si="210"/>
        <v>14</v>
      </c>
      <c r="AG128" s="4">
        <f t="shared" si="210"/>
        <v>15</v>
      </c>
      <c r="AH128" s="4">
        <f t="shared" si="210"/>
        <v>15</v>
      </c>
      <c r="AI128" s="4">
        <f t="shared" si="210"/>
        <v>16</v>
      </c>
      <c r="AJ128" s="4">
        <f t="shared" si="210"/>
        <v>16</v>
      </c>
      <c r="AK128" s="4">
        <f t="shared" si="210"/>
        <v>17</v>
      </c>
      <c r="AL128" s="4">
        <f t="shared" si="210"/>
        <v>17</v>
      </c>
      <c r="AM128" s="4">
        <f t="shared" si="210"/>
        <v>18</v>
      </c>
      <c r="AN128" s="4">
        <f t="shared" si="210"/>
        <v>18</v>
      </c>
      <c r="AO128" s="4">
        <f t="shared" si="210"/>
        <v>19</v>
      </c>
      <c r="AP128" s="4">
        <f t="shared" si="210"/>
        <v>19</v>
      </c>
      <c r="AQ128" s="4">
        <f t="shared" si="210"/>
        <v>20</v>
      </c>
      <c r="AR128" s="4">
        <f t="shared" si="210"/>
        <v>20</v>
      </c>
      <c r="AS128" s="4">
        <f t="shared" si="210"/>
        <v>21</v>
      </c>
      <c r="AT128" s="4">
        <f t="shared" si="210"/>
        <v>21</v>
      </c>
      <c r="AU128" s="4">
        <f t="shared" si="210"/>
        <v>22</v>
      </c>
      <c r="AV128" s="4">
        <f t="shared" si="210"/>
        <v>22</v>
      </c>
      <c r="AW128" s="4">
        <f t="shared" si="210"/>
        <v>23</v>
      </c>
      <c r="AX128" s="4">
        <f t="shared" si="210"/>
        <v>23</v>
      </c>
      <c r="AY128" s="4">
        <f t="shared" si="210"/>
        <v>24</v>
      </c>
      <c r="AZ128" s="4">
        <f t="shared" si="210"/>
        <v>24</v>
      </c>
      <c r="BA128" s="4">
        <f t="shared" si="210"/>
        <v>25</v>
      </c>
      <c r="BB128" s="4">
        <f t="shared" si="210"/>
        <v>25</v>
      </c>
      <c r="BC128" s="4">
        <f t="shared" si="210"/>
        <v>26</v>
      </c>
      <c r="BD128" s="4">
        <f t="shared" si="210"/>
        <v>26</v>
      </c>
      <c r="BE128" s="4">
        <f t="shared" si="210"/>
        <v>27</v>
      </c>
      <c r="BF128" s="4">
        <f t="shared" si="210"/>
        <v>27</v>
      </c>
      <c r="BG128" s="4">
        <f t="shared" si="210"/>
        <v>28</v>
      </c>
      <c r="BH128" s="4">
        <f t="shared" si="210"/>
        <v>28</v>
      </c>
      <c r="BI128" s="4">
        <f t="shared" si="210"/>
        <v>29</v>
      </c>
      <c r="BJ128" s="4">
        <f t="shared" si="210"/>
        <v>29</v>
      </c>
      <c r="BK128" s="4">
        <f t="shared" si="210"/>
        <v>30</v>
      </c>
      <c r="BL128" s="4">
        <f t="shared" si="210"/>
        <v>30</v>
      </c>
      <c r="BM128" s="4">
        <f t="shared" si="210"/>
        <v>31</v>
      </c>
      <c r="BN128" s="4">
        <f t="shared" si="210"/>
        <v>31</v>
      </c>
      <c r="BO128" s="4">
        <f t="shared" si="210"/>
        <v>32</v>
      </c>
      <c r="BP128" s="4">
        <f t="shared" si="210"/>
        <v>32</v>
      </c>
      <c r="BQ128" s="4">
        <f t="shared" si="210"/>
        <v>33</v>
      </c>
      <c r="BR128" s="4">
        <f t="shared" ref="BR128:CH128" si="211">ROUNDDOWN(BR127*1/2,0)</f>
        <v>33</v>
      </c>
      <c r="BS128" s="4">
        <f t="shared" si="211"/>
        <v>34</v>
      </c>
      <c r="BT128" s="4">
        <f t="shared" si="211"/>
        <v>34</v>
      </c>
      <c r="BU128" s="4">
        <f t="shared" si="211"/>
        <v>35</v>
      </c>
      <c r="BV128" s="4">
        <f t="shared" si="211"/>
        <v>35</v>
      </c>
      <c r="BW128" s="4">
        <f t="shared" si="211"/>
        <v>36</v>
      </c>
      <c r="BX128" s="4">
        <f t="shared" si="211"/>
        <v>36</v>
      </c>
      <c r="BY128" s="4">
        <f t="shared" si="211"/>
        <v>37</v>
      </c>
      <c r="BZ128" s="4">
        <f t="shared" si="211"/>
        <v>37</v>
      </c>
      <c r="CA128" s="4">
        <f t="shared" si="211"/>
        <v>38</v>
      </c>
      <c r="CB128" s="4">
        <f t="shared" si="211"/>
        <v>38</v>
      </c>
      <c r="CC128" s="4">
        <f t="shared" si="211"/>
        <v>39</v>
      </c>
      <c r="CD128" s="4">
        <f t="shared" si="211"/>
        <v>39</v>
      </c>
      <c r="CE128" s="4">
        <f t="shared" si="211"/>
        <v>40</v>
      </c>
      <c r="CF128" s="4">
        <f t="shared" si="211"/>
        <v>40</v>
      </c>
      <c r="CG128" s="4">
        <f t="shared" si="211"/>
        <v>41</v>
      </c>
      <c r="CH128" s="4">
        <f t="shared" si="211"/>
        <v>41</v>
      </c>
    </row>
    <row r="129" spans="1:86" x14ac:dyDescent="0.25">
      <c r="A129" s="3">
        <f ca="1">VLOOKUP(SMALL($B$129:$B$141,C129),$B$129:$C$141,2,0)</f>
        <v>8</v>
      </c>
      <c r="B129" s="4">
        <f ca="1">RANDBETWEEN(0,100000)</f>
        <v>58115</v>
      </c>
      <c r="C129" s="5">
        <v>1</v>
      </c>
      <c r="D129">
        <f ca="1">D127-SUM(D130:D141)</f>
        <v>0</v>
      </c>
      <c r="E129">
        <f t="shared" ref="E129:BP129" ca="1" si="212">E127-SUM(E130:E141)</f>
        <v>0</v>
      </c>
      <c r="F129">
        <f t="shared" ca="1" si="212"/>
        <v>0</v>
      </c>
      <c r="G129">
        <f t="shared" ca="1" si="212"/>
        <v>0</v>
      </c>
      <c r="H129">
        <f t="shared" ca="1" si="212"/>
        <v>0</v>
      </c>
      <c r="I129">
        <f t="shared" ca="1" si="212"/>
        <v>0</v>
      </c>
      <c r="J129">
        <f t="shared" ca="1" si="212"/>
        <v>0</v>
      </c>
      <c r="K129">
        <f t="shared" ca="1" si="212"/>
        <v>0</v>
      </c>
      <c r="L129">
        <f t="shared" ca="1" si="212"/>
        <v>1</v>
      </c>
      <c r="M129">
        <f t="shared" ca="1" si="212"/>
        <v>0</v>
      </c>
      <c r="N129">
        <f t="shared" ca="1" si="212"/>
        <v>0</v>
      </c>
      <c r="O129">
        <f t="shared" ca="1" si="212"/>
        <v>0</v>
      </c>
      <c r="P129">
        <f t="shared" ca="1" si="212"/>
        <v>0</v>
      </c>
      <c r="Q129">
        <f t="shared" ca="1" si="212"/>
        <v>0</v>
      </c>
      <c r="R129">
        <f t="shared" ca="1" si="212"/>
        <v>0</v>
      </c>
      <c r="S129">
        <f t="shared" ca="1" si="212"/>
        <v>0</v>
      </c>
      <c r="T129">
        <f t="shared" ca="1" si="212"/>
        <v>0</v>
      </c>
      <c r="U129">
        <f t="shared" ca="1" si="212"/>
        <v>0</v>
      </c>
      <c r="V129">
        <f t="shared" ca="1" si="212"/>
        <v>0</v>
      </c>
      <c r="W129">
        <f t="shared" ca="1" si="212"/>
        <v>0</v>
      </c>
      <c r="X129">
        <f t="shared" ca="1" si="212"/>
        <v>0</v>
      </c>
      <c r="Y129">
        <f t="shared" ca="1" si="212"/>
        <v>0</v>
      </c>
      <c r="Z129">
        <f t="shared" ca="1" si="212"/>
        <v>0</v>
      </c>
      <c r="AA129">
        <f t="shared" ca="1" si="212"/>
        <v>0</v>
      </c>
      <c r="AB129">
        <f t="shared" ca="1" si="212"/>
        <v>0</v>
      </c>
      <c r="AC129">
        <f t="shared" ca="1" si="212"/>
        <v>0</v>
      </c>
      <c r="AD129">
        <f t="shared" ca="1" si="212"/>
        <v>0</v>
      </c>
      <c r="AE129">
        <f t="shared" ca="1" si="212"/>
        <v>0</v>
      </c>
      <c r="AF129">
        <f t="shared" ca="1" si="212"/>
        <v>0</v>
      </c>
      <c r="AG129">
        <f t="shared" ca="1" si="212"/>
        <v>0</v>
      </c>
      <c r="AH129">
        <f t="shared" ca="1" si="212"/>
        <v>0</v>
      </c>
      <c r="AI129">
        <f t="shared" ca="1" si="212"/>
        <v>0</v>
      </c>
      <c r="AJ129">
        <f t="shared" ca="1" si="212"/>
        <v>0</v>
      </c>
      <c r="AK129">
        <f t="shared" ca="1" si="212"/>
        <v>0</v>
      </c>
      <c r="AL129">
        <f t="shared" ca="1" si="212"/>
        <v>0</v>
      </c>
      <c r="AM129">
        <f t="shared" ca="1" si="212"/>
        <v>0</v>
      </c>
      <c r="AN129">
        <f t="shared" ca="1" si="212"/>
        <v>0</v>
      </c>
      <c r="AO129">
        <f t="shared" ca="1" si="212"/>
        <v>0</v>
      </c>
      <c r="AP129">
        <f t="shared" ca="1" si="212"/>
        <v>0</v>
      </c>
      <c r="AQ129">
        <f t="shared" ca="1" si="212"/>
        <v>0</v>
      </c>
      <c r="AR129">
        <f t="shared" ca="1" si="212"/>
        <v>1</v>
      </c>
      <c r="AS129">
        <f t="shared" ca="1" si="212"/>
        <v>0</v>
      </c>
      <c r="AT129">
        <f t="shared" ca="1" si="212"/>
        <v>0</v>
      </c>
      <c r="AU129">
        <f t="shared" ca="1" si="212"/>
        <v>0</v>
      </c>
      <c r="AV129">
        <f t="shared" ca="1" si="212"/>
        <v>0</v>
      </c>
      <c r="AW129">
        <f t="shared" ca="1" si="212"/>
        <v>0</v>
      </c>
      <c r="AX129">
        <f t="shared" ca="1" si="212"/>
        <v>0</v>
      </c>
      <c r="AY129">
        <f t="shared" ca="1" si="212"/>
        <v>0</v>
      </c>
      <c r="AZ129">
        <f t="shared" ca="1" si="212"/>
        <v>0</v>
      </c>
      <c r="BA129">
        <f t="shared" ca="1" si="212"/>
        <v>0</v>
      </c>
      <c r="BB129">
        <f t="shared" ca="1" si="212"/>
        <v>0</v>
      </c>
      <c r="BC129">
        <f t="shared" ca="1" si="212"/>
        <v>0</v>
      </c>
      <c r="BD129">
        <f t="shared" ca="1" si="212"/>
        <v>0</v>
      </c>
      <c r="BE129">
        <f t="shared" ca="1" si="212"/>
        <v>3</v>
      </c>
      <c r="BF129">
        <f t="shared" ca="1" si="212"/>
        <v>1</v>
      </c>
      <c r="BG129">
        <f t="shared" ca="1" si="212"/>
        <v>0</v>
      </c>
      <c r="BH129">
        <f t="shared" ca="1" si="212"/>
        <v>0</v>
      </c>
      <c r="BI129">
        <f t="shared" ca="1" si="212"/>
        <v>1</v>
      </c>
      <c r="BJ129">
        <f t="shared" ca="1" si="212"/>
        <v>0</v>
      </c>
      <c r="BK129">
        <f t="shared" ca="1" si="212"/>
        <v>0</v>
      </c>
      <c r="BL129">
        <f t="shared" ca="1" si="212"/>
        <v>0</v>
      </c>
      <c r="BM129">
        <f t="shared" ca="1" si="212"/>
        <v>0</v>
      </c>
      <c r="BN129">
        <f t="shared" ca="1" si="212"/>
        <v>0</v>
      </c>
      <c r="BO129">
        <f t="shared" ca="1" si="212"/>
        <v>0</v>
      </c>
      <c r="BP129">
        <f t="shared" ca="1" si="212"/>
        <v>0</v>
      </c>
      <c r="BQ129">
        <f t="shared" ref="BQ129:CH129" ca="1" si="213">BQ127-SUM(BQ130:BQ141)</f>
        <v>2</v>
      </c>
      <c r="BR129">
        <f t="shared" ca="1" si="213"/>
        <v>0</v>
      </c>
      <c r="BS129">
        <f t="shared" ca="1" si="213"/>
        <v>0</v>
      </c>
      <c r="BT129">
        <f t="shared" ca="1" si="213"/>
        <v>0</v>
      </c>
      <c r="BU129">
        <f t="shared" ca="1" si="213"/>
        <v>1</v>
      </c>
      <c r="BV129">
        <f t="shared" ca="1" si="213"/>
        <v>0</v>
      </c>
      <c r="BW129">
        <f t="shared" ca="1" si="213"/>
        <v>2</v>
      </c>
      <c r="BX129">
        <f t="shared" ca="1" si="213"/>
        <v>0</v>
      </c>
      <c r="BY129">
        <f t="shared" ca="1" si="213"/>
        <v>0</v>
      </c>
      <c r="BZ129">
        <f t="shared" ca="1" si="213"/>
        <v>0</v>
      </c>
      <c r="CA129">
        <f t="shared" ca="1" si="213"/>
        <v>0</v>
      </c>
      <c r="CB129">
        <f t="shared" ca="1" si="213"/>
        <v>0</v>
      </c>
      <c r="CC129">
        <f t="shared" ca="1" si="213"/>
        <v>0</v>
      </c>
      <c r="CD129">
        <f t="shared" ca="1" si="213"/>
        <v>0</v>
      </c>
      <c r="CE129">
        <f t="shared" ca="1" si="213"/>
        <v>0</v>
      </c>
      <c r="CF129">
        <f t="shared" ca="1" si="213"/>
        <v>0</v>
      </c>
      <c r="CG129">
        <f t="shared" ca="1" si="213"/>
        <v>0</v>
      </c>
      <c r="CH129">
        <f t="shared" ca="1" si="213"/>
        <v>0</v>
      </c>
    </row>
    <row r="130" spans="1:86" x14ac:dyDescent="0.25">
      <c r="A130" s="3">
        <f t="shared" ref="A130:A141" ca="1" si="214">VLOOKUP(SMALL($B$129:$B$141,C130),$B$129:$C$141,2,0)</f>
        <v>6</v>
      </c>
      <c r="B130" s="4">
        <f t="shared" ref="B130:B141" ca="1" si="215">RANDBETWEEN(0,100000)</f>
        <v>86440</v>
      </c>
      <c r="C130" s="5">
        <v>2</v>
      </c>
      <c r="D130">
        <f ca="1">MIN(RANDBETWEEN(0,D127),ROUNDUP(D127*2/$C$126,0))</f>
        <v>0</v>
      </c>
      <c r="E130">
        <f t="shared" ref="E130:BP130" ca="1" si="216">MIN(RANDBETWEEN(0,E127),ROUNDUP(E127*2/$C$126,0))</f>
        <v>1</v>
      </c>
      <c r="F130">
        <f t="shared" ca="1" si="216"/>
        <v>1</v>
      </c>
      <c r="G130">
        <f t="shared" ca="1" si="216"/>
        <v>1</v>
      </c>
      <c r="H130">
        <f t="shared" ca="1" si="216"/>
        <v>0</v>
      </c>
      <c r="I130">
        <f t="shared" ca="1" si="216"/>
        <v>1</v>
      </c>
      <c r="J130">
        <f t="shared" ca="1" si="216"/>
        <v>2</v>
      </c>
      <c r="K130">
        <f t="shared" ca="1" si="216"/>
        <v>0</v>
      </c>
      <c r="L130">
        <f t="shared" ca="1" si="216"/>
        <v>2</v>
      </c>
      <c r="M130">
        <f t="shared" ca="1" si="216"/>
        <v>2</v>
      </c>
      <c r="N130">
        <f t="shared" ca="1" si="216"/>
        <v>2</v>
      </c>
      <c r="O130">
        <f t="shared" ca="1" si="216"/>
        <v>2</v>
      </c>
      <c r="P130">
        <f t="shared" ca="1" si="216"/>
        <v>2</v>
      </c>
      <c r="Q130">
        <f t="shared" ca="1" si="216"/>
        <v>3</v>
      </c>
      <c r="R130">
        <f t="shared" ca="1" si="216"/>
        <v>3</v>
      </c>
      <c r="S130">
        <f t="shared" ca="1" si="216"/>
        <v>1</v>
      </c>
      <c r="T130">
        <f t="shared" ca="1" si="216"/>
        <v>3</v>
      </c>
      <c r="U130">
        <f t="shared" ca="1" si="216"/>
        <v>3</v>
      </c>
      <c r="V130">
        <f t="shared" ca="1" si="216"/>
        <v>3</v>
      </c>
      <c r="W130">
        <f t="shared" ca="1" si="216"/>
        <v>4</v>
      </c>
      <c r="X130">
        <f t="shared" ca="1" si="216"/>
        <v>4</v>
      </c>
      <c r="Y130">
        <f t="shared" ca="1" si="216"/>
        <v>4</v>
      </c>
      <c r="Z130">
        <f t="shared" ca="1" si="216"/>
        <v>4</v>
      </c>
      <c r="AA130">
        <f t="shared" ca="1" si="216"/>
        <v>1</v>
      </c>
      <c r="AB130">
        <f t="shared" ca="1" si="216"/>
        <v>4</v>
      </c>
      <c r="AC130">
        <f t="shared" ca="1" si="216"/>
        <v>4</v>
      </c>
      <c r="AD130">
        <f t="shared" ca="1" si="216"/>
        <v>1</v>
      </c>
      <c r="AE130">
        <f t="shared" ca="1" si="216"/>
        <v>3</v>
      </c>
      <c r="AF130">
        <f t="shared" ca="1" si="216"/>
        <v>4</v>
      </c>
      <c r="AG130">
        <f t="shared" ca="1" si="216"/>
        <v>0</v>
      </c>
      <c r="AH130">
        <f t="shared" ca="1" si="216"/>
        <v>5</v>
      </c>
      <c r="AI130">
        <f t="shared" ca="1" si="216"/>
        <v>5</v>
      </c>
      <c r="AJ130">
        <f t="shared" ca="1" si="216"/>
        <v>2</v>
      </c>
      <c r="AK130">
        <f t="shared" ca="1" si="216"/>
        <v>6</v>
      </c>
      <c r="AL130">
        <f t="shared" ca="1" si="216"/>
        <v>6</v>
      </c>
      <c r="AM130">
        <f t="shared" ca="1" si="216"/>
        <v>6</v>
      </c>
      <c r="AN130">
        <f t="shared" ca="1" si="216"/>
        <v>6</v>
      </c>
      <c r="AO130">
        <f t="shared" ca="1" si="216"/>
        <v>6</v>
      </c>
      <c r="AP130">
        <f t="shared" ca="1" si="216"/>
        <v>6</v>
      </c>
      <c r="AQ130">
        <f t="shared" ca="1" si="216"/>
        <v>3</v>
      </c>
      <c r="AR130">
        <f t="shared" ca="1" si="216"/>
        <v>7</v>
      </c>
      <c r="AS130">
        <f t="shared" ca="1" si="216"/>
        <v>7</v>
      </c>
      <c r="AT130">
        <f t="shared" ca="1" si="216"/>
        <v>7</v>
      </c>
      <c r="AU130">
        <f t="shared" ca="1" si="216"/>
        <v>7</v>
      </c>
      <c r="AV130">
        <f t="shared" ca="1" si="216"/>
        <v>7</v>
      </c>
      <c r="AW130">
        <f t="shared" ca="1" si="216"/>
        <v>8</v>
      </c>
      <c r="AX130">
        <f t="shared" ca="1" si="216"/>
        <v>8</v>
      </c>
      <c r="AY130">
        <f t="shared" ca="1" si="216"/>
        <v>1</v>
      </c>
      <c r="AZ130">
        <f t="shared" ca="1" si="216"/>
        <v>8</v>
      </c>
      <c r="BA130">
        <f t="shared" ca="1" si="216"/>
        <v>8</v>
      </c>
      <c r="BB130">
        <f t="shared" ca="1" si="216"/>
        <v>8</v>
      </c>
      <c r="BC130">
        <f t="shared" ca="1" si="216"/>
        <v>8</v>
      </c>
      <c r="BD130">
        <f t="shared" ca="1" si="216"/>
        <v>9</v>
      </c>
      <c r="BE130">
        <f t="shared" ca="1" si="216"/>
        <v>9</v>
      </c>
      <c r="BF130">
        <f t="shared" ca="1" si="216"/>
        <v>9</v>
      </c>
      <c r="BG130">
        <f t="shared" ca="1" si="216"/>
        <v>9</v>
      </c>
      <c r="BH130">
        <f t="shared" ca="1" si="216"/>
        <v>9</v>
      </c>
      <c r="BI130">
        <f t="shared" ca="1" si="216"/>
        <v>9</v>
      </c>
      <c r="BJ130">
        <f t="shared" ca="1" si="216"/>
        <v>10</v>
      </c>
      <c r="BK130">
        <f t="shared" ca="1" si="216"/>
        <v>10</v>
      </c>
      <c r="BL130">
        <f t="shared" ca="1" si="216"/>
        <v>10</v>
      </c>
      <c r="BM130">
        <f t="shared" ca="1" si="216"/>
        <v>10</v>
      </c>
      <c r="BN130">
        <f t="shared" ca="1" si="216"/>
        <v>7</v>
      </c>
      <c r="BO130">
        <f t="shared" ca="1" si="216"/>
        <v>10</v>
      </c>
      <c r="BP130">
        <f t="shared" ca="1" si="216"/>
        <v>10</v>
      </c>
      <c r="BQ130">
        <f t="shared" ref="BQ130:CH130" ca="1" si="217">MIN(RANDBETWEEN(0,BQ127),ROUNDUP(BQ127*2/$C$126,0))</f>
        <v>3</v>
      </c>
      <c r="BR130">
        <f t="shared" ca="1" si="217"/>
        <v>6</v>
      </c>
      <c r="BS130">
        <f t="shared" ca="1" si="217"/>
        <v>11</v>
      </c>
      <c r="BT130">
        <f t="shared" ca="1" si="217"/>
        <v>11</v>
      </c>
      <c r="BU130">
        <f t="shared" ca="1" si="217"/>
        <v>11</v>
      </c>
      <c r="BV130">
        <f t="shared" ca="1" si="217"/>
        <v>11</v>
      </c>
      <c r="BW130">
        <f t="shared" ca="1" si="217"/>
        <v>12</v>
      </c>
      <c r="BX130">
        <f t="shared" ca="1" si="217"/>
        <v>12</v>
      </c>
      <c r="BY130">
        <f t="shared" ca="1" si="217"/>
        <v>12</v>
      </c>
      <c r="BZ130">
        <f t="shared" ca="1" si="217"/>
        <v>12</v>
      </c>
      <c r="CA130">
        <f t="shared" ca="1" si="217"/>
        <v>7</v>
      </c>
      <c r="CB130">
        <f t="shared" ca="1" si="217"/>
        <v>12</v>
      </c>
      <c r="CC130">
        <f t="shared" ca="1" si="217"/>
        <v>12</v>
      </c>
      <c r="CD130">
        <f t="shared" ca="1" si="217"/>
        <v>13</v>
      </c>
      <c r="CE130">
        <f t="shared" ca="1" si="217"/>
        <v>13</v>
      </c>
      <c r="CF130">
        <f t="shared" ca="1" si="217"/>
        <v>8</v>
      </c>
      <c r="CG130">
        <f t="shared" ca="1" si="217"/>
        <v>13</v>
      </c>
      <c r="CH130">
        <f t="shared" ca="1" si="217"/>
        <v>13</v>
      </c>
    </row>
    <row r="131" spans="1:86" x14ac:dyDescent="0.25">
      <c r="A131" s="3">
        <f t="shared" ca="1" si="214"/>
        <v>9</v>
      </c>
      <c r="B131" s="4">
        <f t="shared" ca="1" si="215"/>
        <v>52424</v>
      </c>
      <c r="C131" s="5">
        <v>3</v>
      </c>
      <c r="D131">
        <f ca="1">IFERROR(MIN(RANDBETWEEN(0,D127-D130),ROUNDUP(D127*2/$C$126,0)),0)</f>
        <v>0</v>
      </c>
      <c r="E131">
        <f t="shared" ref="E131:BP131" ca="1" si="218">IFERROR(MIN(RANDBETWEEN(0,E127-E130),ROUNDUP(E127*2/$C$126,0)),0)</f>
        <v>0</v>
      </c>
      <c r="F131">
        <f t="shared" ca="1" si="218"/>
        <v>1</v>
      </c>
      <c r="G131">
        <f t="shared" ca="1" si="218"/>
        <v>0</v>
      </c>
      <c r="H131">
        <f t="shared" ca="1" si="218"/>
        <v>1</v>
      </c>
      <c r="I131">
        <f t="shared" ca="1" si="218"/>
        <v>1</v>
      </c>
      <c r="J131">
        <f t="shared" ca="1" si="218"/>
        <v>0</v>
      </c>
      <c r="K131">
        <f t="shared" ca="1" si="218"/>
        <v>2</v>
      </c>
      <c r="L131">
        <f t="shared" ca="1" si="218"/>
        <v>1</v>
      </c>
      <c r="M131">
        <f t="shared" ca="1" si="218"/>
        <v>2</v>
      </c>
      <c r="N131">
        <f t="shared" ca="1" si="218"/>
        <v>2</v>
      </c>
      <c r="O131">
        <f t="shared" ca="1" si="218"/>
        <v>2</v>
      </c>
      <c r="P131">
        <f t="shared" ca="1" si="218"/>
        <v>0</v>
      </c>
      <c r="Q131">
        <f t="shared" ca="1" si="218"/>
        <v>3</v>
      </c>
      <c r="R131">
        <f t="shared" ca="1" si="218"/>
        <v>3</v>
      </c>
      <c r="S131">
        <f t="shared" ca="1" si="218"/>
        <v>3</v>
      </c>
      <c r="T131">
        <f t="shared" ca="1" si="218"/>
        <v>1</v>
      </c>
      <c r="U131">
        <f t="shared" ca="1" si="218"/>
        <v>3</v>
      </c>
      <c r="V131">
        <f t="shared" ca="1" si="218"/>
        <v>3</v>
      </c>
      <c r="W131">
        <f t="shared" ca="1" si="218"/>
        <v>4</v>
      </c>
      <c r="X131">
        <f t="shared" ca="1" si="218"/>
        <v>4</v>
      </c>
      <c r="Y131">
        <f t="shared" ca="1" si="218"/>
        <v>4</v>
      </c>
      <c r="Z131">
        <f t="shared" ca="1" si="218"/>
        <v>4</v>
      </c>
      <c r="AA131">
        <f t="shared" ca="1" si="218"/>
        <v>4</v>
      </c>
      <c r="AB131">
        <f t="shared" ca="1" si="218"/>
        <v>4</v>
      </c>
      <c r="AC131">
        <f t="shared" ca="1" si="218"/>
        <v>4</v>
      </c>
      <c r="AD131">
        <f t="shared" ca="1" si="218"/>
        <v>0</v>
      </c>
      <c r="AE131">
        <f t="shared" ca="1" si="218"/>
        <v>5</v>
      </c>
      <c r="AF131">
        <f t="shared" ca="1" si="218"/>
        <v>5</v>
      </c>
      <c r="AG131">
        <f t="shared" ca="1" si="218"/>
        <v>5</v>
      </c>
      <c r="AH131">
        <f t="shared" ca="1" si="218"/>
        <v>5</v>
      </c>
      <c r="AI131">
        <f t="shared" ca="1" si="218"/>
        <v>5</v>
      </c>
      <c r="AJ131">
        <f t="shared" ca="1" si="218"/>
        <v>6</v>
      </c>
      <c r="AK131">
        <f t="shared" ca="1" si="218"/>
        <v>6</v>
      </c>
      <c r="AL131">
        <f t="shared" ca="1" si="218"/>
        <v>5</v>
      </c>
      <c r="AM131">
        <f t="shared" ca="1" si="218"/>
        <v>6</v>
      </c>
      <c r="AN131">
        <f t="shared" ca="1" si="218"/>
        <v>4</v>
      </c>
      <c r="AO131">
        <f t="shared" ca="1" si="218"/>
        <v>6</v>
      </c>
      <c r="AP131">
        <f t="shared" ca="1" si="218"/>
        <v>6</v>
      </c>
      <c r="AQ131">
        <f t="shared" ca="1" si="218"/>
        <v>7</v>
      </c>
      <c r="AR131">
        <f t="shared" ca="1" si="218"/>
        <v>5</v>
      </c>
      <c r="AS131">
        <f t="shared" ca="1" si="218"/>
        <v>0</v>
      </c>
      <c r="AT131">
        <f t="shared" ca="1" si="218"/>
        <v>7</v>
      </c>
      <c r="AU131">
        <f t="shared" ca="1" si="218"/>
        <v>7</v>
      </c>
      <c r="AV131">
        <f t="shared" ca="1" si="218"/>
        <v>7</v>
      </c>
      <c r="AW131">
        <f t="shared" ca="1" si="218"/>
        <v>8</v>
      </c>
      <c r="AX131">
        <f t="shared" ca="1" si="218"/>
        <v>4</v>
      </c>
      <c r="AY131">
        <f t="shared" ca="1" si="218"/>
        <v>8</v>
      </c>
      <c r="AZ131">
        <f t="shared" ca="1" si="218"/>
        <v>8</v>
      </c>
      <c r="BA131">
        <f t="shared" ca="1" si="218"/>
        <v>8</v>
      </c>
      <c r="BB131">
        <f t="shared" ca="1" si="218"/>
        <v>3</v>
      </c>
      <c r="BC131">
        <f t="shared" ca="1" si="218"/>
        <v>8</v>
      </c>
      <c r="BD131">
        <f t="shared" ca="1" si="218"/>
        <v>9</v>
      </c>
      <c r="BE131">
        <f t="shared" ca="1" si="218"/>
        <v>2</v>
      </c>
      <c r="BF131">
        <f t="shared" ca="1" si="218"/>
        <v>9</v>
      </c>
      <c r="BG131">
        <f t="shared" ca="1" si="218"/>
        <v>9</v>
      </c>
      <c r="BH131">
        <f t="shared" ca="1" si="218"/>
        <v>9</v>
      </c>
      <c r="BI131">
        <f t="shared" ca="1" si="218"/>
        <v>8</v>
      </c>
      <c r="BJ131">
        <f t="shared" ca="1" si="218"/>
        <v>10</v>
      </c>
      <c r="BK131">
        <f t="shared" ca="1" si="218"/>
        <v>10</v>
      </c>
      <c r="BL131">
        <f t="shared" ca="1" si="218"/>
        <v>10</v>
      </c>
      <c r="BM131">
        <f t="shared" ca="1" si="218"/>
        <v>10</v>
      </c>
      <c r="BN131">
        <f t="shared" ca="1" si="218"/>
        <v>10</v>
      </c>
      <c r="BO131">
        <f t="shared" ca="1" si="218"/>
        <v>10</v>
      </c>
      <c r="BP131">
        <f t="shared" ca="1" si="218"/>
        <v>10</v>
      </c>
      <c r="BQ131">
        <f t="shared" ref="BQ131:CH131" ca="1" si="219">IFERROR(MIN(RANDBETWEEN(0,BQ127-BQ130),ROUNDUP(BQ127*2/$C$126,0)),0)</f>
        <v>11</v>
      </c>
      <c r="BR131">
        <f t="shared" ca="1" si="219"/>
        <v>11</v>
      </c>
      <c r="BS131">
        <f t="shared" ca="1" si="219"/>
        <v>11</v>
      </c>
      <c r="BT131">
        <f t="shared" ca="1" si="219"/>
        <v>11</v>
      </c>
      <c r="BU131">
        <f t="shared" ca="1" si="219"/>
        <v>0</v>
      </c>
      <c r="BV131">
        <f t="shared" ca="1" si="219"/>
        <v>11</v>
      </c>
      <c r="BW131">
        <f t="shared" ca="1" si="219"/>
        <v>6</v>
      </c>
      <c r="BX131">
        <f t="shared" ca="1" si="219"/>
        <v>12</v>
      </c>
      <c r="BY131">
        <f t="shared" ca="1" si="219"/>
        <v>2</v>
      </c>
      <c r="BZ131">
        <f t="shared" ca="1" si="219"/>
        <v>12</v>
      </c>
      <c r="CA131">
        <f t="shared" ca="1" si="219"/>
        <v>12</v>
      </c>
      <c r="CB131">
        <f t="shared" ca="1" si="219"/>
        <v>12</v>
      </c>
      <c r="CC131">
        <f t="shared" ca="1" si="219"/>
        <v>12</v>
      </c>
      <c r="CD131">
        <f t="shared" ca="1" si="219"/>
        <v>13</v>
      </c>
      <c r="CE131">
        <f t="shared" ca="1" si="219"/>
        <v>13</v>
      </c>
      <c r="CF131">
        <f t="shared" ca="1" si="219"/>
        <v>10</v>
      </c>
      <c r="CG131">
        <f t="shared" ca="1" si="219"/>
        <v>13</v>
      </c>
      <c r="CH131">
        <f t="shared" ca="1" si="219"/>
        <v>13</v>
      </c>
    </row>
    <row r="132" spans="1:86" x14ac:dyDescent="0.25">
      <c r="A132" s="3">
        <f t="shared" ca="1" si="214"/>
        <v>5</v>
      </c>
      <c r="B132" s="4">
        <f t="shared" ca="1" si="215"/>
        <v>70262</v>
      </c>
      <c r="C132" s="5">
        <v>4</v>
      </c>
      <c r="D132">
        <f ca="1">IFERROR(MIN(RANDBETWEEN(0,D127-SUM(D130:D131)),ROUNDUP(D127*2/$C$126,0)),0)</f>
        <v>1</v>
      </c>
      <c r="E132">
        <f t="shared" ref="E132:BP132" ca="1" si="220">IFERROR(MIN(RANDBETWEEN(0,E127-SUM(E130:E131)),ROUNDUP(E127*2/$C$126,0)),0)</f>
        <v>1</v>
      </c>
      <c r="F132">
        <f t="shared" ca="1" si="220"/>
        <v>1</v>
      </c>
      <c r="G132">
        <f t="shared" ca="1" si="220"/>
        <v>0</v>
      </c>
      <c r="H132">
        <f t="shared" ca="1" si="220"/>
        <v>0</v>
      </c>
      <c r="I132">
        <f t="shared" ca="1" si="220"/>
        <v>1</v>
      </c>
      <c r="J132">
        <f t="shared" ca="1" si="220"/>
        <v>0</v>
      </c>
      <c r="K132">
        <f t="shared" ca="1" si="220"/>
        <v>2</v>
      </c>
      <c r="L132">
        <f t="shared" ca="1" si="220"/>
        <v>2</v>
      </c>
      <c r="M132">
        <f t="shared" ca="1" si="220"/>
        <v>2</v>
      </c>
      <c r="N132">
        <f t="shared" ca="1" si="220"/>
        <v>2</v>
      </c>
      <c r="O132">
        <f t="shared" ca="1" si="220"/>
        <v>2</v>
      </c>
      <c r="P132">
        <f t="shared" ca="1" si="220"/>
        <v>2</v>
      </c>
      <c r="Q132">
        <f t="shared" ca="1" si="220"/>
        <v>0</v>
      </c>
      <c r="R132">
        <f t="shared" ca="1" si="220"/>
        <v>3</v>
      </c>
      <c r="S132">
        <f t="shared" ca="1" si="220"/>
        <v>3</v>
      </c>
      <c r="T132">
        <f t="shared" ca="1" si="220"/>
        <v>3</v>
      </c>
      <c r="U132">
        <f t="shared" ca="1" si="220"/>
        <v>3</v>
      </c>
      <c r="V132">
        <f t="shared" ca="1" si="220"/>
        <v>3</v>
      </c>
      <c r="W132">
        <f t="shared" ca="1" si="220"/>
        <v>4</v>
      </c>
      <c r="X132">
        <f t="shared" ca="1" si="220"/>
        <v>4</v>
      </c>
      <c r="Y132">
        <f t="shared" ca="1" si="220"/>
        <v>3</v>
      </c>
      <c r="Z132">
        <f t="shared" ca="1" si="220"/>
        <v>4</v>
      </c>
      <c r="AA132">
        <f t="shared" ca="1" si="220"/>
        <v>4</v>
      </c>
      <c r="AB132">
        <f t="shared" ca="1" si="220"/>
        <v>2</v>
      </c>
      <c r="AC132">
        <f t="shared" ca="1" si="220"/>
        <v>2</v>
      </c>
      <c r="AD132">
        <f t="shared" ca="1" si="220"/>
        <v>5</v>
      </c>
      <c r="AE132">
        <f t="shared" ca="1" si="220"/>
        <v>2</v>
      </c>
      <c r="AF132">
        <f t="shared" ca="1" si="220"/>
        <v>5</v>
      </c>
      <c r="AG132">
        <f t="shared" ca="1" si="220"/>
        <v>5</v>
      </c>
      <c r="AH132">
        <f t="shared" ca="1" si="220"/>
        <v>5</v>
      </c>
      <c r="AI132">
        <f t="shared" ca="1" si="220"/>
        <v>4</v>
      </c>
      <c r="AJ132">
        <f t="shared" ca="1" si="220"/>
        <v>0</v>
      </c>
      <c r="AK132">
        <f t="shared" ca="1" si="220"/>
        <v>6</v>
      </c>
      <c r="AL132">
        <f t="shared" ca="1" si="220"/>
        <v>6</v>
      </c>
      <c r="AM132">
        <f t="shared" ca="1" si="220"/>
        <v>6</v>
      </c>
      <c r="AN132">
        <f t="shared" ca="1" si="220"/>
        <v>6</v>
      </c>
      <c r="AO132">
        <f t="shared" ca="1" si="220"/>
        <v>6</v>
      </c>
      <c r="AP132">
        <f t="shared" ca="1" si="220"/>
        <v>6</v>
      </c>
      <c r="AQ132">
        <f t="shared" ca="1" si="220"/>
        <v>0</v>
      </c>
      <c r="AR132">
        <f t="shared" ca="1" si="220"/>
        <v>7</v>
      </c>
      <c r="AS132">
        <f t="shared" ca="1" si="220"/>
        <v>7</v>
      </c>
      <c r="AT132">
        <f t="shared" ca="1" si="220"/>
        <v>7</v>
      </c>
      <c r="AU132">
        <f t="shared" ca="1" si="220"/>
        <v>7</v>
      </c>
      <c r="AV132">
        <f t="shared" ca="1" si="220"/>
        <v>7</v>
      </c>
      <c r="AW132">
        <f t="shared" ca="1" si="220"/>
        <v>5</v>
      </c>
      <c r="AX132">
        <f t="shared" ca="1" si="220"/>
        <v>8</v>
      </c>
      <c r="AY132">
        <f t="shared" ca="1" si="220"/>
        <v>8</v>
      </c>
      <c r="AZ132">
        <f t="shared" ca="1" si="220"/>
        <v>4</v>
      </c>
      <c r="BA132">
        <f t="shared" ca="1" si="220"/>
        <v>8</v>
      </c>
      <c r="BB132">
        <f t="shared" ca="1" si="220"/>
        <v>8</v>
      </c>
      <c r="BC132">
        <f t="shared" ca="1" si="220"/>
        <v>8</v>
      </c>
      <c r="BD132">
        <f t="shared" ca="1" si="220"/>
        <v>9</v>
      </c>
      <c r="BE132">
        <f t="shared" ca="1" si="220"/>
        <v>9</v>
      </c>
      <c r="BF132">
        <f t="shared" ca="1" si="220"/>
        <v>9</v>
      </c>
      <c r="BG132">
        <f t="shared" ca="1" si="220"/>
        <v>9</v>
      </c>
      <c r="BH132">
        <f t="shared" ca="1" si="220"/>
        <v>9</v>
      </c>
      <c r="BI132">
        <f t="shared" ca="1" si="220"/>
        <v>1</v>
      </c>
      <c r="BJ132">
        <f t="shared" ca="1" si="220"/>
        <v>10</v>
      </c>
      <c r="BK132">
        <f t="shared" ca="1" si="220"/>
        <v>10</v>
      </c>
      <c r="BL132">
        <f t="shared" ca="1" si="220"/>
        <v>10</v>
      </c>
      <c r="BM132">
        <f t="shared" ca="1" si="220"/>
        <v>10</v>
      </c>
      <c r="BN132">
        <f t="shared" ca="1" si="220"/>
        <v>10</v>
      </c>
      <c r="BO132">
        <f t="shared" ca="1" si="220"/>
        <v>10</v>
      </c>
      <c r="BP132">
        <f t="shared" ca="1" si="220"/>
        <v>10</v>
      </c>
      <c r="BQ132">
        <f t="shared" ref="BQ132:CH132" ca="1" si="221">IFERROR(MIN(RANDBETWEEN(0,BQ127-SUM(BQ130:BQ131)),ROUNDUP(BQ127*2/$C$126,0)),0)</f>
        <v>11</v>
      </c>
      <c r="BR132">
        <f t="shared" ca="1" si="221"/>
        <v>11</v>
      </c>
      <c r="BS132">
        <f t="shared" ca="1" si="221"/>
        <v>11</v>
      </c>
      <c r="BT132">
        <f t="shared" ca="1" si="221"/>
        <v>6</v>
      </c>
      <c r="BU132">
        <f t="shared" ca="1" si="221"/>
        <v>11</v>
      </c>
      <c r="BV132">
        <f t="shared" ca="1" si="221"/>
        <v>11</v>
      </c>
      <c r="BW132">
        <f t="shared" ca="1" si="221"/>
        <v>12</v>
      </c>
      <c r="BX132">
        <f t="shared" ca="1" si="221"/>
        <v>12</v>
      </c>
      <c r="BY132">
        <f t="shared" ca="1" si="221"/>
        <v>12</v>
      </c>
      <c r="BZ132">
        <f t="shared" ca="1" si="221"/>
        <v>12</v>
      </c>
      <c r="CA132">
        <f t="shared" ca="1" si="221"/>
        <v>2</v>
      </c>
      <c r="CB132">
        <f t="shared" ca="1" si="221"/>
        <v>5</v>
      </c>
      <c r="CC132">
        <f t="shared" ca="1" si="221"/>
        <v>4</v>
      </c>
      <c r="CD132">
        <f t="shared" ca="1" si="221"/>
        <v>13</v>
      </c>
      <c r="CE132">
        <f t="shared" ca="1" si="221"/>
        <v>13</v>
      </c>
      <c r="CF132">
        <f t="shared" ca="1" si="221"/>
        <v>13</v>
      </c>
      <c r="CG132">
        <f t="shared" ca="1" si="221"/>
        <v>13</v>
      </c>
      <c r="CH132">
        <f t="shared" ca="1" si="221"/>
        <v>13</v>
      </c>
    </row>
    <row r="133" spans="1:86" x14ac:dyDescent="0.25">
      <c r="A133" s="3">
        <f t="shared" ca="1" si="214"/>
        <v>10</v>
      </c>
      <c r="B133" s="4">
        <f t="shared" ca="1" si="215"/>
        <v>29243</v>
      </c>
      <c r="C133" s="5">
        <v>5</v>
      </c>
      <c r="D133">
        <f ca="1">IFERROR(MIN(RANDBETWEEN(0,D127-SUM(D130:D132)),ROUNDUP(D127*2/$C$126,0)),0)</f>
        <v>0</v>
      </c>
      <c r="E133">
        <f t="shared" ref="E133:BP133" ca="1" si="222">IFERROR(MIN(RANDBETWEEN(0,E127-SUM(E130:E132)),ROUNDUP(E127*2/$C$126,0)),0)</f>
        <v>0</v>
      </c>
      <c r="F133">
        <f t="shared" ca="1" si="222"/>
        <v>0</v>
      </c>
      <c r="G133">
        <f t="shared" ca="1" si="222"/>
        <v>1</v>
      </c>
      <c r="H133">
        <f t="shared" ca="1" si="222"/>
        <v>1</v>
      </c>
      <c r="I133">
        <f t="shared" ca="1" si="222"/>
        <v>0</v>
      </c>
      <c r="J133">
        <f t="shared" ca="1" si="222"/>
        <v>2</v>
      </c>
      <c r="K133">
        <f t="shared" ca="1" si="222"/>
        <v>1</v>
      </c>
      <c r="L133">
        <f t="shared" ca="1" si="222"/>
        <v>0</v>
      </c>
      <c r="M133">
        <f t="shared" ca="1" si="222"/>
        <v>2</v>
      </c>
      <c r="N133">
        <f t="shared" ca="1" si="222"/>
        <v>1</v>
      </c>
      <c r="O133">
        <f t="shared" ca="1" si="222"/>
        <v>0</v>
      </c>
      <c r="P133">
        <f t="shared" ca="1" si="222"/>
        <v>2</v>
      </c>
      <c r="Q133">
        <f t="shared" ca="1" si="222"/>
        <v>3</v>
      </c>
      <c r="R133">
        <f t="shared" ca="1" si="222"/>
        <v>3</v>
      </c>
      <c r="S133">
        <f t="shared" ca="1" si="222"/>
        <v>3</v>
      </c>
      <c r="T133">
        <f t="shared" ca="1" si="222"/>
        <v>0</v>
      </c>
      <c r="U133">
        <f t="shared" ca="1" si="222"/>
        <v>3</v>
      </c>
      <c r="V133">
        <f t="shared" ca="1" si="222"/>
        <v>0</v>
      </c>
      <c r="W133">
        <f t="shared" ca="1" si="222"/>
        <v>0</v>
      </c>
      <c r="X133">
        <f t="shared" ca="1" si="222"/>
        <v>0</v>
      </c>
      <c r="Y133">
        <f t="shared" ca="1" si="222"/>
        <v>4</v>
      </c>
      <c r="Z133">
        <f t="shared" ca="1" si="222"/>
        <v>3</v>
      </c>
      <c r="AA133">
        <f t="shared" ca="1" si="222"/>
        <v>4</v>
      </c>
      <c r="AB133">
        <f t="shared" ca="1" si="222"/>
        <v>4</v>
      </c>
      <c r="AC133">
        <f t="shared" ca="1" si="222"/>
        <v>4</v>
      </c>
      <c r="AD133">
        <f t="shared" ca="1" si="222"/>
        <v>5</v>
      </c>
      <c r="AE133">
        <f t="shared" ca="1" si="222"/>
        <v>3</v>
      </c>
      <c r="AF133">
        <f t="shared" ca="1" si="222"/>
        <v>5</v>
      </c>
      <c r="AG133">
        <f t="shared" ca="1" si="222"/>
        <v>3</v>
      </c>
      <c r="AH133">
        <f t="shared" ca="1" si="222"/>
        <v>5</v>
      </c>
      <c r="AI133">
        <f t="shared" ca="1" si="222"/>
        <v>5</v>
      </c>
      <c r="AJ133">
        <f t="shared" ca="1" si="222"/>
        <v>6</v>
      </c>
      <c r="AK133">
        <f t="shared" ca="1" si="222"/>
        <v>6</v>
      </c>
      <c r="AL133">
        <f t="shared" ca="1" si="222"/>
        <v>6</v>
      </c>
      <c r="AM133">
        <f t="shared" ca="1" si="222"/>
        <v>6</v>
      </c>
      <c r="AN133">
        <f t="shared" ca="1" si="222"/>
        <v>6</v>
      </c>
      <c r="AO133">
        <f t="shared" ca="1" si="222"/>
        <v>3</v>
      </c>
      <c r="AP133">
        <f t="shared" ca="1" si="222"/>
        <v>6</v>
      </c>
      <c r="AQ133">
        <f t="shared" ca="1" si="222"/>
        <v>5</v>
      </c>
      <c r="AR133">
        <f t="shared" ca="1" si="222"/>
        <v>3</v>
      </c>
      <c r="AS133">
        <f t="shared" ca="1" si="222"/>
        <v>7</v>
      </c>
      <c r="AT133">
        <f t="shared" ca="1" si="222"/>
        <v>2</v>
      </c>
      <c r="AU133">
        <f t="shared" ca="1" si="222"/>
        <v>2</v>
      </c>
      <c r="AV133">
        <f t="shared" ca="1" si="222"/>
        <v>7</v>
      </c>
      <c r="AW133">
        <f t="shared" ca="1" si="222"/>
        <v>6</v>
      </c>
      <c r="AX133">
        <f t="shared" ca="1" si="222"/>
        <v>8</v>
      </c>
      <c r="AY133">
        <f t="shared" ca="1" si="222"/>
        <v>1</v>
      </c>
      <c r="AZ133">
        <f t="shared" ca="1" si="222"/>
        <v>1</v>
      </c>
      <c r="BA133">
        <f t="shared" ca="1" si="222"/>
        <v>8</v>
      </c>
      <c r="BB133">
        <f t="shared" ca="1" si="222"/>
        <v>8</v>
      </c>
      <c r="BC133">
        <f t="shared" ca="1" si="222"/>
        <v>3</v>
      </c>
      <c r="BD133">
        <f t="shared" ca="1" si="222"/>
        <v>9</v>
      </c>
      <c r="BE133">
        <f t="shared" ca="1" si="222"/>
        <v>2</v>
      </c>
      <c r="BF133">
        <f t="shared" ca="1" si="222"/>
        <v>9</v>
      </c>
      <c r="BG133">
        <f t="shared" ca="1" si="222"/>
        <v>9</v>
      </c>
      <c r="BH133">
        <f t="shared" ca="1" si="222"/>
        <v>9</v>
      </c>
      <c r="BI133">
        <f t="shared" ca="1" si="222"/>
        <v>9</v>
      </c>
      <c r="BJ133">
        <f t="shared" ca="1" si="222"/>
        <v>10</v>
      </c>
      <c r="BK133">
        <f t="shared" ca="1" si="222"/>
        <v>10</v>
      </c>
      <c r="BL133">
        <f t="shared" ca="1" si="222"/>
        <v>1</v>
      </c>
      <c r="BM133">
        <f t="shared" ca="1" si="222"/>
        <v>10</v>
      </c>
      <c r="BN133">
        <f t="shared" ca="1" si="222"/>
        <v>10</v>
      </c>
      <c r="BO133">
        <f t="shared" ca="1" si="222"/>
        <v>10</v>
      </c>
      <c r="BP133">
        <f t="shared" ca="1" si="222"/>
        <v>3</v>
      </c>
      <c r="BQ133">
        <f t="shared" ref="BQ133:CH133" ca="1" si="223">IFERROR(MIN(RANDBETWEEN(0,BQ127-SUM(BQ130:BQ132)),ROUNDUP(BQ127*2/$C$126,0)),0)</f>
        <v>9</v>
      </c>
      <c r="BR133">
        <f t="shared" ca="1" si="223"/>
        <v>0</v>
      </c>
      <c r="BS133">
        <f t="shared" ca="1" si="223"/>
        <v>5</v>
      </c>
      <c r="BT133">
        <f t="shared" ca="1" si="223"/>
        <v>11</v>
      </c>
      <c r="BU133">
        <f t="shared" ca="1" si="223"/>
        <v>11</v>
      </c>
      <c r="BV133">
        <f t="shared" ca="1" si="223"/>
        <v>11</v>
      </c>
      <c r="BW133">
        <f t="shared" ca="1" si="223"/>
        <v>12</v>
      </c>
      <c r="BX133">
        <f t="shared" ca="1" si="223"/>
        <v>12</v>
      </c>
      <c r="BY133">
        <f t="shared" ca="1" si="223"/>
        <v>12</v>
      </c>
      <c r="BZ133">
        <f t="shared" ca="1" si="223"/>
        <v>12</v>
      </c>
      <c r="CA133">
        <f t="shared" ca="1" si="223"/>
        <v>12</v>
      </c>
      <c r="CB133">
        <f t="shared" ca="1" si="223"/>
        <v>3</v>
      </c>
      <c r="CC133">
        <f t="shared" ca="1" si="223"/>
        <v>2</v>
      </c>
      <c r="CD133">
        <f t="shared" ca="1" si="223"/>
        <v>13</v>
      </c>
      <c r="CE133">
        <f t="shared" ca="1" si="223"/>
        <v>13</v>
      </c>
      <c r="CF133">
        <f t="shared" ca="1" si="223"/>
        <v>2</v>
      </c>
      <c r="CG133">
        <f t="shared" ca="1" si="223"/>
        <v>13</v>
      </c>
      <c r="CH133">
        <f t="shared" ca="1" si="223"/>
        <v>8</v>
      </c>
    </row>
    <row r="134" spans="1:86" x14ac:dyDescent="0.25">
      <c r="A134" s="3">
        <f t="shared" ca="1" si="214"/>
        <v>7</v>
      </c>
      <c r="B134" s="4">
        <f t="shared" ca="1" si="215"/>
        <v>5503</v>
      </c>
      <c r="C134" s="5">
        <v>6</v>
      </c>
      <c r="D134">
        <f ca="1">IFERROR(MIN(RANDBETWEEN(0,D127-SUM(D130:D133)),ROUNDUP(D127*2/$C$126,0)),0)</f>
        <v>0</v>
      </c>
      <c r="E134">
        <f t="shared" ref="E134:BP134" ca="1" si="224">IFERROR(MIN(RANDBETWEEN(0,E127-SUM(E130:E133)),ROUNDUP(E127*2/$C$126,0)),0)</f>
        <v>0</v>
      </c>
      <c r="F134">
        <f t="shared" ca="1" si="224"/>
        <v>0</v>
      </c>
      <c r="G134">
        <f t="shared" ca="1" si="224"/>
        <v>1</v>
      </c>
      <c r="H134">
        <f t="shared" ca="1" si="224"/>
        <v>1</v>
      </c>
      <c r="I134">
        <f t="shared" ca="1" si="224"/>
        <v>1</v>
      </c>
      <c r="J134">
        <f t="shared" ca="1" si="224"/>
        <v>0</v>
      </c>
      <c r="K134">
        <f t="shared" ca="1" si="224"/>
        <v>1</v>
      </c>
      <c r="L134">
        <f t="shared" ca="1" si="224"/>
        <v>0</v>
      </c>
      <c r="M134">
        <f t="shared" ca="1" si="224"/>
        <v>0</v>
      </c>
      <c r="N134">
        <f t="shared" ca="1" si="224"/>
        <v>0</v>
      </c>
      <c r="O134">
        <f t="shared" ca="1" si="224"/>
        <v>1</v>
      </c>
      <c r="P134">
        <f t="shared" ca="1" si="224"/>
        <v>1</v>
      </c>
      <c r="Q134">
        <f t="shared" ca="1" si="224"/>
        <v>3</v>
      </c>
      <c r="R134">
        <f t="shared" ca="1" si="224"/>
        <v>1</v>
      </c>
      <c r="S134">
        <f t="shared" ca="1" si="224"/>
        <v>3</v>
      </c>
      <c r="T134">
        <f t="shared" ca="1" si="224"/>
        <v>1</v>
      </c>
      <c r="U134">
        <f t="shared" ca="1" si="224"/>
        <v>1</v>
      </c>
      <c r="V134">
        <f t="shared" ca="1" si="224"/>
        <v>1</v>
      </c>
      <c r="W134">
        <f t="shared" ca="1" si="224"/>
        <v>4</v>
      </c>
      <c r="X134">
        <f t="shared" ca="1" si="224"/>
        <v>4</v>
      </c>
      <c r="Y134">
        <f t="shared" ca="1" si="224"/>
        <v>3</v>
      </c>
      <c r="Z134">
        <f t="shared" ca="1" si="224"/>
        <v>1</v>
      </c>
      <c r="AA134">
        <f t="shared" ca="1" si="224"/>
        <v>2</v>
      </c>
      <c r="AB134">
        <f t="shared" ca="1" si="224"/>
        <v>4</v>
      </c>
      <c r="AC134">
        <f t="shared" ca="1" si="224"/>
        <v>4</v>
      </c>
      <c r="AD134">
        <f t="shared" ca="1" si="224"/>
        <v>5</v>
      </c>
      <c r="AE134">
        <f t="shared" ca="1" si="224"/>
        <v>5</v>
      </c>
      <c r="AF134">
        <f t="shared" ca="1" si="224"/>
        <v>5</v>
      </c>
      <c r="AG134">
        <f t="shared" ca="1" si="224"/>
        <v>5</v>
      </c>
      <c r="AH134">
        <f t="shared" ca="1" si="224"/>
        <v>5</v>
      </c>
      <c r="AI134">
        <f t="shared" ca="1" si="224"/>
        <v>5</v>
      </c>
      <c r="AJ134">
        <f t="shared" ca="1" si="224"/>
        <v>6</v>
      </c>
      <c r="AK134">
        <f t="shared" ca="1" si="224"/>
        <v>1</v>
      </c>
      <c r="AL134">
        <f t="shared" ca="1" si="224"/>
        <v>1</v>
      </c>
      <c r="AM134">
        <f t="shared" ca="1" si="224"/>
        <v>0</v>
      </c>
      <c r="AN134">
        <f t="shared" ca="1" si="224"/>
        <v>6</v>
      </c>
      <c r="AO134">
        <f t="shared" ca="1" si="224"/>
        <v>6</v>
      </c>
      <c r="AP134">
        <f t="shared" ca="1" si="224"/>
        <v>6</v>
      </c>
      <c r="AQ134">
        <f t="shared" ca="1" si="224"/>
        <v>7</v>
      </c>
      <c r="AR134">
        <f t="shared" ca="1" si="224"/>
        <v>7</v>
      </c>
      <c r="AS134">
        <f t="shared" ca="1" si="224"/>
        <v>5</v>
      </c>
      <c r="AT134">
        <f t="shared" ca="1" si="224"/>
        <v>7</v>
      </c>
      <c r="AU134">
        <f t="shared" ca="1" si="224"/>
        <v>7</v>
      </c>
      <c r="AV134">
        <f t="shared" ca="1" si="224"/>
        <v>7</v>
      </c>
      <c r="AW134">
        <f t="shared" ca="1" si="224"/>
        <v>8</v>
      </c>
      <c r="AX134">
        <f t="shared" ca="1" si="224"/>
        <v>8</v>
      </c>
      <c r="AY134">
        <f t="shared" ca="1" si="224"/>
        <v>8</v>
      </c>
      <c r="AZ134">
        <f t="shared" ca="1" si="224"/>
        <v>8</v>
      </c>
      <c r="BA134">
        <f t="shared" ca="1" si="224"/>
        <v>4</v>
      </c>
      <c r="BB134">
        <f t="shared" ca="1" si="224"/>
        <v>8</v>
      </c>
      <c r="BC134">
        <f t="shared" ca="1" si="224"/>
        <v>8</v>
      </c>
      <c r="BD134">
        <f t="shared" ca="1" si="224"/>
        <v>0</v>
      </c>
      <c r="BE134">
        <f t="shared" ca="1" si="224"/>
        <v>9</v>
      </c>
      <c r="BF134">
        <f t="shared" ca="1" si="224"/>
        <v>9</v>
      </c>
      <c r="BG134">
        <f t="shared" ca="1" si="224"/>
        <v>9</v>
      </c>
      <c r="BH134">
        <f t="shared" ca="1" si="224"/>
        <v>9</v>
      </c>
      <c r="BI134">
        <f t="shared" ca="1" si="224"/>
        <v>2</v>
      </c>
      <c r="BJ134">
        <f t="shared" ca="1" si="224"/>
        <v>8</v>
      </c>
      <c r="BK134">
        <f t="shared" ca="1" si="224"/>
        <v>2</v>
      </c>
      <c r="BL134">
        <f t="shared" ca="1" si="224"/>
        <v>10</v>
      </c>
      <c r="BM134">
        <f t="shared" ca="1" si="224"/>
        <v>4</v>
      </c>
      <c r="BN134">
        <f t="shared" ca="1" si="224"/>
        <v>10</v>
      </c>
      <c r="BO134">
        <f t="shared" ca="1" si="224"/>
        <v>10</v>
      </c>
      <c r="BP134">
        <f t="shared" ca="1" si="224"/>
        <v>10</v>
      </c>
      <c r="BQ134">
        <f t="shared" ref="BQ134:CH134" ca="1" si="225">IFERROR(MIN(RANDBETWEEN(0,BQ127-SUM(BQ130:BQ133)),ROUNDUP(BQ127*2/$C$126,0)),0)</f>
        <v>0</v>
      </c>
      <c r="BR134">
        <f t="shared" ca="1" si="225"/>
        <v>7</v>
      </c>
      <c r="BS134">
        <f t="shared" ca="1" si="225"/>
        <v>10</v>
      </c>
      <c r="BT134">
        <f t="shared" ca="1" si="225"/>
        <v>11</v>
      </c>
      <c r="BU134">
        <f t="shared" ca="1" si="225"/>
        <v>10</v>
      </c>
      <c r="BV134">
        <f t="shared" ca="1" si="225"/>
        <v>11</v>
      </c>
      <c r="BW134">
        <f t="shared" ca="1" si="225"/>
        <v>12</v>
      </c>
      <c r="BX134">
        <f t="shared" ca="1" si="225"/>
        <v>12</v>
      </c>
      <c r="BY134">
        <f t="shared" ca="1" si="225"/>
        <v>12</v>
      </c>
      <c r="BZ134">
        <f t="shared" ca="1" si="225"/>
        <v>1</v>
      </c>
      <c r="CA134">
        <f t="shared" ca="1" si="225"/>
        <v>2</v>
      </c>
      <c r="CB134">
        <f t="shared" ca="1" si="225"/>
        <v>12</v>
      </c>
      <c r="CC134">
        <f t="shared" ca="1" si="225"/>
        <v>12</v>
      </c>
      <c r="CD134">
        <f t="shared" ca="1" si="225"/>
        <v>9</v>
      </c>
      <c r="CE134">
        <f t="shared" ca="1" si="225"/>
        <v>8</v>
      </c>
      <c r="CF134">
        <f t="shared" ca="1" si="225"/>
        <v>13</v>
      </c>
      <c r="CG134">
        <f t="shared" ca="1" si="225"/>
        <v>13</v>
      </c>
      <c r="CH134">
        <f t="shared" ca="1" si="225"/>
        <v>13</v>
      </c>
    </row>
    <row r="135" spans="1:86" x14ac:dyDescent="0.25">
      <c r="A135" s="3">
        <f t="shared" ca="1" si="214"/>
        <v>3</v>
      </c>
      <c r="B135" s="4">
        <f t="shared" ca="1" si="215"/>
        <v>50493</v>
      </c>
      <c r="C135" s="5">
        <v>7</v>
      </c>
      <c r="D135">
        <f ca="1">IFERROR(MIN(RANDBETWEEN(0,D127-SUM(D130:D134)),ROUNDUP(D127*2/$C$126,0)),0)</f>
        <v>0</v>
      </c>
      <c r="E135">
        <f t="shared" ref="E135:BP135" ca="1" si="226">IFERROR(MIN(RANDBETWEEN(0,E127-SUM(E130:E134)),ROUNDUP(E127*2/$C$126,0)),0)</f>
        <v>0</v>
      </c>
      <c r="F135">
        <f t="shared" ca="1" si="226"/>
        <v>0</v>
      </c>
      <c r="G135">
        <f t="shared" ca="1" si="226"/>
        <v>1</v>
      </c>
      <c r="H135">
        <f t="shared" ca="1" si="226"/>
        <v>1</v>
      </c>
      <c r="I135">
        <f t="shared" ca="1" si="226"/>
        <v>1</v>
      </c>
      <c r="J135">
        <f t="shared" ca="1" si="226"/>
        <v>0</v>
      </c>
      <c r="K135">
        <f t="shared" ca="1" si="226"/>
        <v>2</v>
      </c>
      <c r="L135">
        <f t="shared" ca="1" si="226"/>
        <v>2</v>
      </c>
      <c r="M135">
        <f t="shared" ca="1" si="226"/>
        <v>2</v>
      </c>
      <c r="N135">
        <f t="shared" ca="1" si="226"/>
        <v>0</v>
      </c>
      <c r="O135">
        <f t="shared" ca="1" si="226"/>
        <v>2</v>
      </c>
      <c r="P135">
        <f t="shared" ca="1" si="226"/>
        <v>2</v>
      </c>
      <c r="Q135">
        <f t="shared" ca="1" si="226"/>
        <v>2</v>
      </c>
      <c r="R135">
        <f t="shared" ca="1" si="226"/>
        <v>1</v>
      </c>
      <c r="S135">
        <f t="shared" ca="1" si="226"/>
        <v>3</v>
      </c>
      <c r="T135">
        <f t="shared" ca="1" si="226"/>
        <v>3</v>
      </c>
      <c r="U135">
        <f t="shared" ca="1" si="226"/>
        <v>1</v>
      </c>
      <c r="V135">
        <f t="shared" ca="1" si="226"/>
        <v>3</v>
      </c>
      <c r="W135">
        <f t="shared" ca="1" si="226"/>
        <v>0</v>
      </c>
      <c r="X135">
        <f t="shared" ca="1" si="226"/>
        <v>2</v>
      </c>
      <c r="Y135">
        <f t="shared" ca="1" si="226"/>
        <v>3</v>
      </c>
      <c r="Z135">
        <f t="shared" ca="1" si="226"/>
        <v>4</v>
      </c>
      <c r="AA135">
        <f t="shared" ca="1" si="226"/>
        <v>4</v>
      </c>
      <c r="AB135">
        <f t="shared" ca="1" si="226"/>
        <v>4</v>
      </c>
      <c r="AC135">
        <f t="shared" ca="1" si="226"/>
        <v>4</v>
      </c>
      <c r="AD135">
        <f t="shared" ca="1" si="226"/>
        <v>4</v>
      </c>
      <c r="AE135">
        <f t="shared" ca="1" si="226"/>
        <v>5</v>
      </c>
      <c r="AF135">
        <f t="shared" ca="1" si="226"/>
        <v>3</v>
      </c>
      <c r="AG135">
        <f t="shared" ca="1" si="226"/>
        <v>2</v>
      </c>
      <c r="AH135">
        <f t="shared" ca="1" si="226"/>
        <v>5</v>
      </c>
      <c r="AI135">
        <f t="shared" ca="1" si="226"/>
        <v>4</v>
      </c>
      <c r="AJ135">
        <f t="shared" ca="1" si="226"/>
        <v>5</v>
      </c>
      <c r="AK135">
        <f t="shared" ca="1" si="226"/>
        <v>6</v>
      </c>
      <c r="AL135">
        <f t="shared" ca="1" si="226"/>
        <v>6</v>
      </c>
      <c r="AM135">
        <f t="shared" ca="1" si="226"/>
        <v>4</v>
      </c>
      <c r="AN135">
        <f t="shared" ca="1" si="226"/>
        <v>1</v>
      </c>
      <c r="AO135">
        <f t="shared" ca="1" si="226"/>
        <v>2</v>
      </c>
      <c r="AP135">
        <f t="shared" ca="1" si="226"/>
        <v>0</v>
      </c>
      <c r="AQ135">
        <f t="shared" ca="1" si="226"/>
        <v>7</v>
      </c>
      <c r="AR135">
        <f t="shared" ca="1" si="226"/>
        <v>2</v>
      </c>
      <c r="AS135">
        <f t="shared" ca="1" si="226"/>
        <v>7</v>
      </c>
      <c r="AT135">
        <f t="shared" ca="1" si="226"/>
        <v>5</v>
      </c>
      <c r="AU135">
        <f t="shared" ca="1" si="226"/>
        <v>0</v>
      </c>
      <c r="AV135">
        <f t="shared" ca="1" si="226"/>
        <v>7</v>
      </c>
      <c r="AW135">
        <f t="shared" ca="1" si="226"/>
        <v>8</v>
      </c>
      <c r="AX135">
        <f t="shared" ca="1" si="226"/>
        <v>8</v>
      </c>
      <c r="AY135">
        <f t="shared" ca="1" si="226"/>
        <v>4</v>
      </c>
      <c r="AZ135">
        <f t="shared" ca="1" si="226"/>
        <v>8</v>
      </c>
      <c r="BA135">
        <f t="shared" ca="1" si="226"/>
        <v>8</v>
      </c>
      <c r="BB135">
        <f t="shared" ca="1" si="226"/>
        <v>3</v>
      </c>
      <c r="BC135">
        <f t="shared" ca="1" si="226"/>
        <v>8</v>
      </c>
      <c r="BD135">
        <f t="shared" ca="1" si="226"/>
        <v>0</v>
      </c>
      <c r="BE135">
        <f t="shared" ca="1" si="226"/>
        <v>0</v>
      </c>
      <c r="BF135">
        <f t="shared" ca="1" si="226"/>
        <v>0</v>
      </c>
      <c r="BG135">
        <f t="shared" ca="1" si="226"/>
        <v>9</v>
      </c>
      <c r="BH135">
        <f t="shared" ca="1" si="226"/>
        <v>7</v>
      </c>
      <c r="BI135">
        <f t="shared" ca="1" si="226"/>
        <v>4</v>
      </c>
      <c r="BJ135">
        <f t="shared" ca="1" si="226"/>
        <v>10</v>
      </c>
      <c r="BK135">
        <f t="shared" ca="1" si="226"/>
        <v>10</v>
      </c>
      <c r="BL135">
        <f t="shared" ca="1" si="226"/>
        <v>6</v>
      </c>
      <c r="BM135">
        <f t="shared" ca="1" si="226"/>
        <v>10</v>
      </c>
      <c r="BN135">
        <f t="shared" ca="1" si="226"/>
        <v>9</v>
      </c>
      <c r="BO135">
        <f t="shared" ca="1" si="226"/>
        <v>8</v>
      </c>
      <c r="BP135">
        <f t="shared" ca="1" si="226"/>
        <v>10</v>
      </c>
      <c r="BQ135">
        <f t="shared" ref="BQ135:CH135" ca="1" si="227">IFERROR(MIN(RANDBETWEEN(0,BQ127-SUM(BQ130:BQ134)),ROUNDUP(BQ127*2/$C$126,0)),0)</f>
        <v>11</v>
      </c>
      <c r="BR135">
        <f t="shared" ca="1" si="227"/>
        <v>11</v>
      </c>
      <c r="BS135">
        <f t="shared" ca="1" si="227"/>
        <v>6</v>
      </c>
      <c r="BT135">
        <f t="shared" ca="1" si="227"/>
        <v>11</v>
      </c>
      <c r="BU135">
        <f t="shared" ca="1" si="227"/>
        <v>0</v>
      </c>
      <c r="BV135">
        <f t="shared" ca="1" si="227"/>
        <v>4</v>
      </c>
      <c r="BW135">
        <f t="shared" ca="1" si="227"/>
        <v>0</v>
      </c>
      <c r="BX135">
        <f t="shared" ca="1" si="227"/>
        <v>0</v>
      </c>
      <c r="BY135">
        <f t="shared" ca="1" si="227"/>
        <v>9</v>
      </c>
      <c r="BZ135">
        <f t="shared" ca="1" si="227"/>
        <v>12</v>
      </c>
      <c r="CA135">
        <f t="shared" ca="1" si="227"/>
        <v>12</v>
      </c>
      <c r="CB135">
        <f t="shared" ca="1" si="227"/>
        <v>12</v>
      </c>
      <c r="CC135">
        <f t="shared" ca="1" si="227"/>
        <v>3</v>
      </c>
      <c r="CD135">
        <f t="shared" ca="1" si="227"/>
        <v>1</v>
      </c>
      <c r="CE135">
        <f t="shared" ca="1" si="227"/>
        <v>0</v>
      </c>
      <c r="CF135">
        <f t="shared" ca="1" si="227"/>
        <v>13</v>
      </c>
      <c r="CG135">
        <f t="shared" ca="1" si="227"/>
        <v>2</v>
      </c>
      <c r="CH135">
        <f t="shared" ca="1" si="227"/>
        <v>9</v>
      </c>
    </row>
    <row r="136" spans="1:86" x14ac:dyDescent="0.25">
      <c r="A136" s="3">
        <f t="shared" ca="1" si="214"/>
        <v>11</v>
      </c>
      <c r="B136" s="4">
        <f t="shared" ca="1" si="215"/>
        <v>3931</v>
      </c>
      <c r="C136" s="5">
        <v>8</v>
      </c>
      <c r="D136">
        <f ca="1">IFERROR(MIN(RANDBETWEEN(0,D127-SUM(D130:D135)),ROUNDUP(D127*2/$C$126,0)),0)</f>
        <v>0</v>
      </c>
      <c r="E136">
        <f t="shared" ref="E136:BP136" ca="1" si="228">IFERROR(MIN(RANDBETWEEN(0,E127-SUM(E130:E135)),ROUNDUP(E127*2/$C$126,0)),0)</f>
        <v>0</v>
      </c>
      <c r="F136">
        <f t="shared" ca="1" si="228"/>
        <v>0</v>
      </c>
      <c r="G136">
        <f t="shared" ca="1" si="228"/>
        <v>0</v>
      </c>
      <c r="H136">
        <f t="shared" ca="1" si="228"/>
        <v>1</v>
      </c>
      <c r="I136">
        <f t="shared" ca="1" si="228"/>
        <v>0</v>
      </c>
      <c r="J136">
        <f t="shared" ca="1" si="228"/>
        <v>1</v>
      </c>
      <c r="K136">
        <f t="shared" ca="1" si="228"/>
        <v>0</v>
      </c>
      <c r="L136">
        <f t="shared" ca="1" si="228"/>
        <v>0</v>
      </c>
      <c r="M136">
        <f t="shared" ca="1" si="228"/>
        <v>0</v>
      </c>
      <c r="N136">
        <f t="shared" ca="1" si="228"/>
        <v>2</v>
      </c>
      <c r="O136">
        <f t="shared" ca="1" si="228"/>
        <v>2</v>
      </c>
      <c r="P136">
        <f t="shared" ca="1" si="228"/>
        <v>1</v>
      </c>
      <c r="Q136">
        <f t="shared" ca="1" si="228"/>
        <v>0</v>
      </c>
      <c r="R136">
        <f t="shared" ca="1" si="228"/>
        <v>0</v>
      </c>
      <c r="S136">
        <f t="shared" ca="1" si="228"/>
        <v>0</v>
      </c>
      <c r="T136">
        <f t="shared" ca="1" si="228"/>
        <v>3</v>
      </c>
      <c r="U136">
        <f t="shared" ca="1" si="228"/>
        <v>2</v>
      </c>
      <c r="V136">
        <f t="shared" ca="1" si="228"/>
        <v>3</v>
      </c>
      <c r="W136">
        <f t="shared" ca="1" si="228"/>
        <v>4</v>
      </c>
      <c r="X136">
        <f t="shared" ca="1" si="228"/>
        <v>2</v>
      </c>
      <c r="Y136">
        <f t="shared" ca="1" si="228"/>
        <v>0</v>
      </c>
      <c r="Z136">
        <f t="shared" ca="1" si="228"/>
        <v>3</v>
      </c>
      <c r="AA136">
        <f t="shared" ca="1" si="228"/>
        <v>1</v>
      </c>
      <c r="AB136">
        <f t="shared" ca="1" si="228"/>
        <v>2</v>
      </c>
      <c r="AC136">
        <f t="shared" ca="1" si="228"/>
        <v>4</v>
      </c>
      <c r="AD136">
        <f t="shared" ca="1" si="228"/>
        <v>4</v>
      </c>
      <c r="AE136">
        <f t="shared" ca="1" si="228"/>
        <v>3</v>
      </c>
      <c r="AF136">
        <f t="shared" ca="1" si="228"/>
        <v>2</v>
      </c>
      <c r="AG136">
        <f t="shared" ca="1" si="228"/>
        <v>5</v>
      </c>
      <c r="AH136">
        <f t="shared" ca="1" si="228"/>
        <v>1</v>
      </c>
      <c r="AI136">
        <f t="shared" ca="1" si="228"/>
        <v>3</v>
      </c>
      <c r="AJ136">
        <f t="shared" ca="1" si="228"/>
        <v>4</v>
      </c>
      <c r="AK136">
        <f t="shared" ca="1" si="228"/>
        <v>0</v>
      </c>
      <c r="AL136">
        <f t="shared" ca="1" si="228"/>
        <v>4</v>
      </c>
      <c r="AM136">
        <f t="shared" ca="1" si="228"/>
        <v>5</v>
      </c>
      <c r="AN136">
        <f t="shared" ca="1" si="228"/>
        <v>5</v>
      </c>
      <c r="AO136">
        <f t="shared" ca="1" si="228"/>
        <v>0</v>
      </c>
      <c r="AP136">
        <f t="shared" ca="1" si="228"/>
        <v>6</v>
      </c>
      <c r="AQ136">
        <f t="shared" ca="1" si="228"/>
        <v>7</v>
      </c>
      <c r="AR136">
        <f t="shared" ca="1" si="228"/>
        <v>0</v>
      </c>
      <c r="AS136">
        <f t="shared" ca="1" si="228"/>
        <v>4</v>
      </c>
      <c r="AT136">
        <f t="shared" ca="1" si="228"/>
        <v>7</v>
      </c>
      <c r="AU136">
        <f t="shared" ca="1" si="228"/>
        <v>2</v>
      </c>
      <c r="AV136">
        <f t="shared" ca="1" si="228"/>
        <v>3</v>
      </c>
      <c r="AW136">
        <f t="shared" ca="1" si="228"/>
        <v>3</v>
      </c>
      <c r="AX136">
        <f t="shared" ca="1" si="228"/>
        <v>0</v>
      </c>
      <c r="AY136">
        <f t="shared" ca="1" si="228"/>
        <v>8</v>
      </c>
      <c r="AZ136">
        <f t="shared" ca="1" si="228"/>
        <v>4</v>
      </c>
      <c r="BA136">
        <f t="shared" ca="1" si="228"/>
        <v>1</v>
      </c>
      <c r="BB136">
        <f t="shared" ca="1" si="228"/>
        <v>8</v>
      </c>
      <c r="BC136">
        <f t="shared" ca="1" si="228"/>
        <v>3</v>
      </c>
      <c r="BD136">
        <f t="shared" ca="1" si="228"/>
        <v>9</v>
      </c>
      <c r="BE136">
        <f t="shared" ca="1" si="228"/>
        <v>9</v>
      </c>
      <c r="BF136">
        <f t="shared" ca="1" si="228"/>
        <v>6</v>
      </c>
      <c r="BG136">
        <f t="shared" ca="1" si="228"/>
        <v>2</v>
      </c>
      <c r="BH136">
        <f t="shared" ca="1" si="228"/>
        <v>3</v>
      </c>
      <c r="BI136">
        <f t="shared" ca="1" si="228"/>
        <v>4</v>
      </c>
      <c r="BJ136">
        <f t="shared" ca="1" si="228"/>
        <v>0</v>
      </c>
      <c r="BK136">
        <f t="shared" ca="1" si="228"/>
        <v>3</v>
      </c>
      <c r="BL136">
        <f t="shared" ca="1" si="228"/>
        <v>10</v>
      </c>
      <c r="BM136">
        <f t="shared" ca="1" si="228"/>
        <v>5</v>
      </c>
      <c r="BN136">
        <f t="shared" ca="1" si="228"/>
        <v>4</v>
      </c>
      <c r="BO136">
        <f t="shared" ca="1" si="228"/>
        <v>3</v>
      </c>
      <c r="BP136">
        <f t="shared" ca="1" si="228"/>
        <v>8</v>
      </c>
      <c r="BQ136">
        <f t="shared" ref="BQ136:CH136" ca="1" si="229">IFERROR(MIN(RANDBETWEEN(0,BQ127-SUM(BQ130:BQ135)),ROUNDUP(BQ127*2/$C$126,0)),0)</f>
        <v>11</v>
      </c>
      <c r="BR136">
        <f t="shared" ca="1" si="229"/>
        <v>0</v>
      </c>
      <c r="BS136">
        <f t="shared" ca="1" si="229"/>
        <v>3</v>
      </c>
      <c r="BT136">
        <f t="shared" ca="1" si="229"/>
        <v>0</v>
      </c>
      <c r="BU136">
        <f t="shared" ca="1" si="229"/>
        <v>11</v>
      </c>
      <c r="BV136">
        <f t="shared" ca="1" si="229"/>
        <v>11</v>
      </c>
      <c r="BW136">
        <f t="shared" ca="1" si="229"/>
        <v>5</v>
      </c>
      <c r="BX136">
        <f t="shared" ca="1" si="229"/>
        <v>11</v>
      </c>
      <c r="BY136">
        <f t="shared" ca="1" si="229"/>
        <v>2</v>
      </c>
      <c r="BZ136">
        <f t="shared" ca="1" si="229"/>
        <v>12</v>
      </c>
      <c r="CA136">
        <f t="shared" ca="1" si="229"/>
        <v>12</v>
      </c>
      <c r="CB136">
        <f t="shared" ca="1" si="229"/>
        <v>4</v>
      </c>
      <c r="CC136">
        <f t="shared" ca="1" si="229"/>
        <v>12</v>
      </c>
      <c r="CD136">
        <f t="shared" ca="1" si="229"/>
        <v>13</v>
      </c>
      <c r="CE136">
        <f t="shared" ca="1" si="229"/>
        <v>13</v>
      </c>
      <c r="CF136">
        <f t="shared" ca="1" si="229"/>
        <v>6</v>
      </c>
      <c r="CG136">
        <f t="shared" ca="1" si="229"/>
        <v>13</v>
      </c>
      <c r="CH136">
        <f t="shared" ca="1" si="229"/>
        <v>11</v>
      </c>
    </row>
    <row r="137" spans="1:86" x14ac:dyDescent="0.25">
      <c r="A137" s="3">
        <f t="shared" ca="1" si="214"/>
        <v>1</v>
      </c>
      <c r="B137" s="4">
        <f t="shared" ca="1" si="215"/>
        <v>15772</v>
      </c>
      <c r="C137" s="5">
        <v>9</v>
      </c>
      <c r="D137">
        <f ca="1">IFERROR(MIN(RANDBETWEEN(0,D127-SUM(D130:D136)),ROUNDUP(D127*2/$C$126,0)),0)</f>
        <v>0</v>
      </c>
      <c r="E137">
        <f t="shared" ref="E137:BP137" ca="1" si="230">IFERROR(MIN(RANDBETWEEN(0,E127-SUM(E130:E136)),ROUNDUP(E127*2/$C$126,0)),0)</f>
        <v>0</v>
      </c>
      <c r="F137">
        <f t="shared" ca="1" si="230"/>
        <v>0</v>
      </c>
      <c r="G137">
        <f t="shared" ca="1" si="230"/>
        <v>0</v>
      </c>
      <c r="H137">
        <f t="shared" ca="1" si="230"/>
        <v>0</v>
      </c>
      <c r="I137">
        <f t="shared" ca="1" si="230"/>
        <v>0</v>
      </c>
      <c r="J137">
        <f t="shared" ca="1" si="230"/>
        <v>1</v>
      </c>
      <c r="K137">
        <f t="shared" ca="1" si="230"/>
        <v>0</v>
      </c>
      <c r="L137">
        <f t="shared" ca="1" si="230"/>
        <v>0</v>
      </c>
      <c r="M137">
        <f t="shared" ca="1" si="230"/>
        <v>0</v>
      </c>
      <c r="N137">
        <f t="shared" ca="1" si="230"/>
        <v>1</v>
      </c>
      <c r="O137">
        <f t="shared" ca="1" si="230"/>
        <v>0</v>
      </c>
      <c r="P137">
        <f t="shared" ca="1" si="230"/>
        <v>1</v>
      </c>
      <c r="Q137">
        <f t="shared" ca="1" si="230"/>
        <v>0</v>
      </c>
      <c r="R137">
        <f t="shared" ca="1" si="230"/>
        <v>0</v>
      </c>
      <c r="S137">
        <f t="shared" ca="1" si="230"/>
        <v>0</v>
      </c>
      <c r="T137">
        <f t="shared" ca="1" si="230"/>
        <v>2</v>
      </c>
      <c r="U137">
        <f t="shared" ca="1" si="230"/>
        <v>0</v>
      </c>
      <c r="V137">
        <f t="shared" ca="1" si="230"/>
        <v>0</v>
      </c>
      <c r="W137">
        <f t="shared" ca="1" si="230"/>
        <v>0</v>
      </c>
      <c r="X137">
        <f t="shared" ca="1" si="230"/>
        <v>1</v>
      </c>
      <c r="Y137">
        <f t="shared" ca="1" si="230"/>
        <v>1</v>
      </c>
      <c r="Z137">
        <f t="shared" ca="1" si="230"/>
        <v>0</v>
      </c>
      <c r="AA137">
        <f t="shared" ca="1" si="230"/>
        <v>2</v>
      </c>
      <c r="AB137">
        <f t="shared" ca="1" si="230"/>
        <v>0</v>
      </c>
      <c r="AC137">
        <f t="shared" ca="1" si="230"/>
        <v>0</v>
      </c>
      <c r="AD137">
        <f t="shared" ca="1" si="230"/>
        <v>2</v>
      </c>
      <c r="AE137">
        <f t="shared" ca="1" si="230"/>
        <v>0</v>
      </c>
      <c r="AF137">
        <f t="shared" ca="1" si="230"/>
        <v>0</v>
      </c>
      <c r="AG137">
        <f t="shared" ca="1" si="230"/>
        <v>3</v>
      </c>
      <c r="AH137">
        <f t="shared" ca="1" si="230"/>
        <v>0</v>
      </c>
      <c r="AI137">
        <f t="shared" ca="1" si="230"/>
        <v>0</v>
      </c>
      <c r="AJ137">
        <f t="shared" ca="1" si="230"/>
        <v>4</v>
      </c>
      <c r="AK137">
        <f t="shared" ca="1" si="230"/>
        <v>1</v>
      </c>
      <c r="AL137">
        <f t="shared" ca="1" si="230"/>
        <v>1</v>
      </c>
      <c r="AM137">
        <f t="shared" ca="1" si="230"/>
        <v>1</v>
      </c>
      <c r="AN137">
        <f t="shared" ca="1" si="230"/>
        <v>2</v>
      </c>
      <c r="AO137">
        <f t="shared" ca="1" si="230"/>
        <v>1</v>
      </c>
      <c r="AP137">
        <f t="shared" ca="1" si="230"/>
        <v>0</v>
      </c>
      <c r="AQ137">
        <f t="shared" ca="1" si="230"/>
        <v>1</v>
      </c>
      <c r="AR137">
        <f t="shared" ca="1" si="230"/>
        <v>1</v>
      </c>
      <c r="AS137">
        <f t="shared" ca="1" si="230"/>
        <v>3</v>
      </c>
      <c r="AT137">
        <f t="shared" ca="1" si="230"/>
        <v>1</v>
      </c>
      <c r="AU137">
        <f t="shared" ca="1" si="230"/>
        <v>7</v>
      </c>
      <c r="AV137">
        <f t="shared" ca="1" si="230"/>
        <v>0</v>
      </c>
      <c r="AW137">
        <f t="shared" ca="1" si="230"/>
        <v>0</v>
      </c>
      <c r="AX137">
        <f t="shared" ca="1" si="230"/>
        <v>2</v>
      </c>
      <c r="AY137">
        <f t="shared" ca="1" si="230"/>
        <v>5</v>
      </c>
      <c r="AZ137">
        <f t="shared" ca="1" si="230"/>
        <v>8</v>
      </c>
      <c r="BA137">
        <f t="shared" ca="1" si="230"/>
        <v>3</v>
      </c>
      <c r="BB137">
        <f t="shared" ca="1" si="230"/>
        <v>2</v>
      </c>
      <c r="BC137">
        <f t="shared" ca="1" si="230"/>
        <v>4</v>
      </c>
      <c r="BD137">
        <f t="shared" ca="1" si="230"/>
        <v>2</v>
      </c>
      <c r="BE137">
        <f t="shared" ca="1" si="230"/>
        <v>2</v>
      </c>
      <c r="BF137">
        <f t="shared" ca="1" si="230"/>
        <v>3</v>
      </c>
      <c r="BG137">
        <f t="shared" ca="1" si="230"/>
        <v>0</v>
      </c>
      <c r="BH137">
        <f t="shared" ca="1" si="230"/>
        <v>0</v>
      </c>
      <c r="BI137">
        <f t="shared" ca="1" si="230"/>
        <v>1</v>
      </c>
      <c r="BJ137">
        <f t="shared" ca="1" si="230"/>
        <v>0</v>
      </c>
      <c r="BK137">
        <f t="shared" ca="1" si="230"/>
        <v>5</v>
      </c>
      <c r="BL137">
        <f t="shared" ca="1" si="230"/>
        <v>4</v>
      </c>
      <c r="BM137">
        <f t="shared" ca="1" si="230"/>
        <v>0</v>
      </c>
      <c r="BN137">
        <f t="shared" ca="1" si="230"/>
        <v>0</v>
      </c>
      <c r="BO137">
        <f t="shared" ca="1" si="230"/>
        <v>3</v>
      </c>
      <c r="BP137">
        <f t="shared" ca="1" si="230"/>
        <v>3</v>
      </c>
      <c r="BQ137">
        <f t="shared" ref="BQ137:CH137" ca="1" si="231">IFERROR(MIN(RANDBETWEEN(0,BQ127-SUM(BQ130:BQ136)),ROUNDUP(BQ127*2/$C$126,0)),0)</f>
        <v>8</v>
      </c>
      <c r="BR137">
        <f t="shared" ca="1" si="231"/>
        <v>6</v>
      </c>
      <c r="BS137">
        <f t="shared" ca="1" si="231"/>
        <v>1</v>
      </c>
      <c r="BT137">
        <f t="shared" ca="1" si="231"/>
        <v>3</v>
      </c>
      <c r="BU137">
        <f t="shared" ca="1" si="231"/>
        <v>10</v>
      </c>
      <c r="BV137">
        <f t="shared" ca="1" si="231"/>
        <v>1</v>
      </c>
      <c r="BW137">
        <f t="shared" ca="1" si="231"/>
        <v>5</v>
      </c>
      <c r="BX137">
        <f t="shared" ca="1" si="231"/>
        <v>1</v>
      </c>
      <c r="BY137">
        <f t="shared" ca="1" si="231"/>
        <v>8</v>
      </c>
      <c r="BZ137">
        <f t="shared" ca="1" si="231"/>
        <v>2</v>
      </c>
      <c r="CA137">
        <f t="shared" ca="1" si="231"/>
        <v>7</v>
      </c>
      <c r="CB137">
        <f t="shared" ca="1" si="231"/>
        <v>1</v>
      </c>
      <c r="CC137">
        <f t="shared" ca="1" si="231"/>
        <v>6</v>
      </c>
      <c r="CD137">
        <f t="shared" ca="1" si="231"/>
        <v>4</v>
      </c>
      <c r="CE137">
        <f t="shared" ca="1" si="231"/>
        <v>0</v>
      </c>
      <c r="CF137">
        <f t="shared" ca="1" si="231"/>
        <v>8</v>
      </c>
      <c r="CG137">
        <f t="shared" ca="1" si="231"/>
        <v>1</v>
      </c>
      <c r="CH137">
        <f t="shared" ca="1" si="231"/>
        <v>3</v>
      </c>
    </row>
    <row r="138" spans="1:86" x14ac:dyDescent="0.25">
      <c r="A138" s="3">
        <f t="shared" ca="1" si="214"/>
        <v>4</v>
      </c>
      <c r="B138" s="4">
        <f t="shared" ca="1" si="215"/>
        <v>42915</v>
      </c>
      <c r="C138" s="5">
        <v>10</v>
      </c>
      <c r="D138">
        <f ca="1">IFERROR(MIN(RANDBETWEEN(0,D127-SUM(D130:D137)),ROUNDUP(D127*2/$C$126,0)),0)</f>
        <v>0</v>
      </c>
      <c r="E138">
        <f t="shared" ref="E138:BP138" ca="1" si="232">IFERROR(MIN(RANDBETWEEN(0,E127-SUM(E130:E137)),ROUNDUP(E127*2/$C$126,0)),0)</f>
        <v>0</v>
      </c>
      <c r="F138">
        <f t="shared" ca="1" si="232"/>
        <v>0</v>
      </c>
      <c r="G138">
        <f t="shared" ca="1" si="232"/>
        <v>0</v>
      </c>
      <c r="H138">
        <f t="shared" ca="1" si="232"/>
        <v>0</v>
      </c>
      <c r="I138">
        <f t="shared" ca="1" si="232"/>
        <v>1</v>
      </c>
      <c r="J138">
        <f t="shared" ca="1" si="232"/>
        <v>1</v>
      </c>
      <c r="K138">
        <f t="shared" ca="1" si="232"/>
        <v>0</v>
      </c>
      <c r="L138">
        <f t="shared" ca="1" si="232"/>
        <v>0</v>
      </c>
      <c r="M138">
        <f t="shared" ca="1" si="232"/>
        <v>0</v>
      </c>
      <c r="N138">
        <f t="shared" ca="1" si="232"/>
        <v>0</v>
      </c>
      <c r="O138">
        <f t="shared" ca="1" si="232"/>
        <v>1</v>
      </c>
      <c r="P138">
        <f t="shared" ca="1" si="232"/>
        <v>2</v>
      </c>
      <c r="Q138">
        <f t="shared" ca="1" si="232"/>
        <v>0</v>
      </c>
      <c r="R138">
        <f t="shared" ca="1" si="232"/>
        <v>0</v>
      </c>
      <c r="S138">
        <f t="shared" ca="1" si="232"/>
        <v>0</v>
      </c>
      <c r="T138">
        <f t="shared" ca="1" si="232"/>
        <v>1</v>
      </c>
      <c r="U138">
        <f t="shared" ca="1" si="232"/>
        <v>1</v>
      </c>
      <c r="V138">
        <f t="shared" ca="1" si="232"/>
        <v>2</v>
      </c>
      <c r="W138">
        <f t="shared" ca="1" si="232"/>
        <v>0</v>
      </c>
      <c r="X138">
        <f t="shared" ca="1" si="232"/>
        <v>0</v>
      </c>
      <c r="Y138">
        <f t="shared" ca="1" si="232"/>
        <v>0</v>
      </c>
      <c r="Z138">
        <f t="shared" ca="1" si="232"/>
        <v>0</v>
      </c>
      <c r="AA138">
        <f t="shared" ca="1" si="232"/>
        <v>0</v>
      </c>
      <c r="AB138">
        <f t="shared" ca="1" si="232"/>
        <v>1</v>
      </c>
      <c r="AC138">
        <f t="shared" ca="1" si="232"/>
        <v>0</v>
      </c>
      <c r="AD138">
        <f t="shared" ca="1" si="232"/>
        <v>0</v>
      </c>
      <c r="AE138">
        <f t="shared" ca="1" si="232"/>
        <v>1</v>
      </c>
      <c r="AF138">
        <f t="shared" ca="1" si="232"/>
        <v>0</v>
      </c>
      <c r="AG138">
        <f t="shared" ca="1" si="232"/>
        <v>0</v>
      </c>
      <c r="AH138">
        <f t="shared" ca="1" si="232"/>
        <v>0</v>
      </c>
      <c r="AI138">
        <f t="shared" ca="1" si="232"/>
        <v>1</v>
      </c>
      <c r="AJ138">
        <f t="shared" ca="1" si="232"/>
        <v>0</v>
      </c>
      <c r="AK138">
        <f t="shared" ca="1" si="232"/>
        <v>0</v>
      </c>
      <c r="AL138">
        <f t="shared" ca="1" si="232"/>
        <v>0</v>
      </c>
      <c r="AM138">
        <f t="shared" ca="1" si="232"/>
        <v>2</v>
      </c>
      <c r="AN138">
        <f t="shared" ca="1" si="232"/>
        <v>0</v>
      </c>
      <c r="AO138">
        <f t="shared" ca="1" si="232"/>
        <v>6</v>
      </c>
      <c r="AP138">
        <f t="shared" ca="1" si="232"/>
        <v>3</v>
      </c>
      <c r="AQ138">
        <f t="shared" ca="1" si="232"/>
        <v>0</v>
      </c>
      <c r="AR138">
        <f t="shared" ca="1" si="232"/>
        <v>4</v>
      </c>
      <c r="AS138">
        <f t="shared" ca="1" si="232"/>
        <v>2</v>
      </c>
      <c r="AT138">
        <f t="shared" ca="1" si="232"/>
        <v>0</v>
      </c>
      <c r="AU138">
        <f t="shared" ca="1" si="232"/>
        <v>2</v>
      </c>
      <c r="AV138">
        <f t="shared" ca="1" si="232"/>
        <v>0</v>
      </c>
      <c r="AW138">
        <f t="shared" ca="1" si="232"/>
        <v>0</v>
      </c>
      <c r="AX138">
        <f t="shared" ca="1" si="232"/>
        <v>1</v>
      </c>
      <c r="AY138">
        <f t="shared" ca="1" si="232"/>
        <v>1</v>
      </c>
      <c r="AZ138">
        <f t="shared" ca="1" si="232"/>
        <v>0</v>
      </c>
      <c r="BA138">
        <f t="shared" ca="1" si="232"/>
        <v>2</v>
      </c>
      <c r="BB138">
        <f t="shared" ca="1" si="232"/>
        <v>0</v>
      </c>
      <c r="BC138">
        <f t="shared" ca="1" si="232"/>
        <v>2</v>
      </c>
      <c r="BD138">
        <f t="shared" ca="1" si="232"/>
        <v>0</v>
      </c>
      <c r="BE138">
        <f t="shared" ca="1" si="232"/>
        <v>5</v>
      </c>
      <c r="BF138">
        <f t="shared" ca="1" si="232"/>
        <v>0</v>
      </c>
      <c r="BG138">
        <f t="shared" ca="1" si="232"/>
        <v>0</v>
      </c>
      <c r="BH138">
        <f t="shared" ca="1" si="232"/>
        <v>2</v>
      </c>
      <c r="BI138">
        <f t="shared" ca="1" si="232"/>
        <v>9</v>
      </c>
      <c r="BJ138">
        <f t="shared" ca="1" si="232"/>
        <v>1</v>
      </c>
      <c r="BK138">
        <f t="shared" ca="1" si="232"/>
        <v>0</v>
      </c>
      <c r="BL138">
        <f t="shared" ca="1" si="232"/>
        <v>0</v>
      </c>
      <c r="BM138">
        <f t="shared" ca="1" si="232"/>
        <v>0</v>
      </c>
      <c r="BN138">
        <f t="shared" ca="1" si="232"/>
        <v>2</v>
      </c>
      <c r="BO138">
        <f t="shared" ca="1" si="232"/>
        <v>0</v>
      </c>
      <c r="BP138">
        <f t="shared" ca="1" si="232"/>
        <v>1</v>
      </c>
      <c r="BQ138">
        <f t="shared" ref="BQ138:CH138" ca="1" si="233">IFERROR(MIN(RANDBETWEEN(0,BQ127-SUM(BQ130:BQ137)),ROUNDUP(BQ127*2/$C$126,0)),0)</f>
        <v>0</v>
      </c>
      <c r="BR138">
        <f t="shared" ca="1" si="233"/>
        <v>7</v>
      </c>
      <c r="BS138">
        <f t="shared" ca="1" si="233"/>
        <v>7</v>
      </c>
      <c r="BT138">
        <f t="shared" ca="1" si="233"/>
        <v>3</v>
      </c>
      <c r="BU138">
        <f t="shared" ca="1" si="233"/>
        <v>2</v>
      </c>
      <c r="BV138">
        <f t="shared" ca="1" si="233"/>
        <v>0</v>
      </c>
      <c r="BW138">
        <f t="shared" ca="1" si="233"/>
        <v>3</v>
      </c>
      <c r="BX138">
        <f t="shared" ca="1" si="233"/>
        <v>1</v>
      </c>
      <c r="BY138">
        <f t="shared" ca="1" si="233"/>
        <v>1</v>
      </c>
      <c r="BZ138">
        <f t="shared" ca="1" si="233"/>
        <v>0</v>
      </c>
      <c r="CA138">
        <f t="shared" ca="1" si="233"/>
        <v>2</v>
      </c>
      <c r="CB138">
        <f t="shared" ca="1" si="233"/>
        <v>12</v>
      </c>
      <c r="CC138">
        <f t="shared" ca="1" si="233"/>
        <v>3</v>
      </c>
      <c r="CD138">
        <f t="shared" ca="1" si="233"/>
        <v>0</v>
      </c>
      <c r="CE138">
        <f t="shared" ca="1" si="233"/>
        <v>0</v>
      </c>
      <c r="CF138">
        <f t="shared" ca="1" si="233"/>
        <v>5</v>
      </c>
      <c r="CG138">
        <f t="shared" ca="1" si="233"/>
        <v>1</v>
      </c>
      <c r="CH138">
        <f t="shared" ca="1" si="233"/>
        <v>0</v>
      </c>
    </row>
    <row r="139" spans="1:86" x14ac:dyDescent="0.25">
      <c r="A139" s="3">
        <f t="shared" ca="1" si="214"/>
        <v>12</v>
      </c>
      <c r="B139" s="4">
        <f t="shared" ca="1" si="215"/>
        <v>57323</v>
      </c>
      <c r="C139" s="5">
        <v>11</v>
      </c>
      <c r="D139">
        <f ca="1">IFERROR(MIN(RANDBETWEEN(0,D127-SUM(D130:D138)),ROUNDUP(D127*2/$C$126,0)),0)</f>
        <v>0</v>
      </c>
      <c r="E139">
        <f t="shared" ref="E139:BP139" ca="1" si="234">IFERROR(MIN(RANDBETWEEN(0,E127-SUM(E130:E138)),ROUNDUP(E127*2/$C$126,0)),0)</f>
        <v>0</v>
      </c>
      <c r="F139">
        <f t="shared" ca="1" si="234"/>
        <v>0</v>
      </c>
      <c r="G139">
        <f t="shared" ca="1" si="234"/>
        <v>0</v>
      </c>
      <c r="H139">
        <f t="shared" ca="1" si="234"/>
        <v>0</v>
      </c>
      <c r="I139">
        <f t="shared" ca="1" si="234"/>
        <v>0</v>
      </c>
      <c r="J139">
        <f t="shared" ca="1" si="234"/>
        <v>0</v>
      </c>
      <c r="K139">
        <f t="shared" ca="1" si="234"/>
        <v>0</v>
      </c>
      <c r="L139">
        <f t="shared" ca="1" si="234"/>
        <v>0</v>
      </c>
      <c r="M139">
        <f t="shared" ca="1" si="234"/>
        <v>0</v>
      </c>
      <c r="N139">
        <f t="shared" ca="1" si="234"/>
        <v>0</v>
      </c>
      <c r="O139">
        <f t="shared" ca="1" si="234"/>
        <v>0</v>
      </c>
      <c r="P139">
        <f t="shared" ca="1" si="234"/>
        <v>0</v>
      </c>
      <c r="Q139">
        <f t="shared" ca="1" si="234"/>
        <v>0</v>
      </c>
      <c r="R139">
        <f t="shared" ca="1" si="234"/>
        <v>0</v>
      </c>
      <c r="S139">
        <f t="shared" ca="1" si="234"/>
        <v>0</v>
      </c>
      <c r="T139">
        <f t="shared" ca="1" si="234"/>
        <v>0</v>
      </c>
      <c r="U139">
        <f t="shared" ca="1" si="234"/>
        <v>0</v>
      </c>
      <c r="V139">
        <f t="shared" ca="1" si="234"/>
        <v>1</v>
      </c>
      <c r="W139">
        <f t="shared" ca="1" si="234"/>
        <v>0</v>
      </c>
      <c r="X139">
        <f t="shared" ca="1" si="234"/>
        <v>0</v>
      </c>
      <c r="Y139">
        <f t="shared" ca="1" si="234"/>
        <v>0</v>
      </c>
      <c r="Z139">
        <f t="shared" ca="1" si="234"/>
        <v>0</v>
      </c>
      <c r="AA139">
        <f t="shared" ca="1" si="234"/>
        <v>0</v>
      </c>
      <c r="AB139">
        <f t="shared" ca="1" si="234"/>
        <v>0</v>
      </c>
      <c r="AC139">
        <f t="shared" ca="1" si="234"/>
        <v>0</v>
      </c>
      <c r="AD139">
        <f t="shared" ca="1" si="234"/>
        <v>1</v>
      </c>
      <c r="AE139">
        <f t="shared" ca="1" si="234"/>
        <v>1</v>
      </c>
      <c r="AF139">
        <f t="shared" ca="1" si="234"/>
        <v>0</v>
      </c>
      <c r="AG139">
        <f t="shared" ca="1" si="234"/>
        <v>0</v>
      </c>
      <c r="AH139">
        <f t="shared" ca="1" si="234"/>
        <v>0</v>
      </c>
      <c r="AI139">
        <f t="shared" ca="1" si="234"/>
        <v>0</v>
      </c>
      <c r="AJ139">
        <f t="shared" ca="1" si="234"/>
        <v>0</v>
      </c>
      <c r="AK139">
        <f t="shared" ca="1" si="234"/>
        <v>2</v>
      </c>
      <c r="AL139">
        <f t="shared" ca="1" si="234"/>
        <v>0</v>
      </c>
      <c r="AM139">
        <f t="shared" ca="1" si="234"/>
        <v>0</v>
      </c>
      <c r="AN139">
        <f t="shared" ca="1" si="234"/>
        <v>1</v>
      </c>
      <c r="AO139">
        <f t="shared" ca="1" si="234"/>
        <v>2</v>
      </c>
      <c r="AP139">
        <f t="shared" ca="1" si="234"/>
        <v>0</v>
      </c>
      <c r="AQ139">
        <f t="shared" ca="1" si="234"/>
        <v>1</v>
      </c>
      <c r="AR139">
        <f t="shared" ca="1" si="234"/>
        <v>1</v>
      </c>
      <c r="AS139">
        <f t="shared" ca="1" si="234"/>
        <v>0</v>
      </c>
      <c r="AT139">
        <f t="shared" ca="1" si="234"/>
        <v>0</v>
      </c>
      <c r="AU139">
        <f t="shared" ca="1" si="234"/>
        <v>2</v>
      </c>
      <c r="AV139">
        <f t="shared" ca="1" si="234"/>
        <v>0</v>
      </c>
      <c r="AW139">
        <f t="shared" ca="1" si="234"/>
        <v>0</v>
      </c>
      <c r="AX139">
        <f t="shared" ca="1" si="234"/>
        <v>0</v>
      </c>
      <c r="AY139">
        <f t="shared" ca="1" si="234"/>
        <v>4</v>
      </c>
      <c r="AZ139">
        <f t="shared" ca="1" si="234"/>
        <v>0</v>
      </c>
      <c r="BA139">
        <f t="shared" ca="1" si="234"/>
        <v>0</v>
      </c>
      <c r="BB139">
        <f t="shared" ca="1" si="234"/>
        <v>0</v>
      </c>
      <c r="BC139">
        <f t="shared" ca="1" si="234"/>
        <v>0</v>
      </c>
      <c r="BD139">
        <f t="shared" ca="1" si="234"/>
        <v>5</v>
      </c>
      <c r="BE139">
        <f t="shared" ca="1" si="234"/>
        <v>1</v>
      </c>
      <c r="BF139">
        <f t="shared" ca="1" si="234"/>
        <v>0</v>
      </c>
      <c r="BG139">
        <f t="shared" ca="1" si="234"/>
        <v>0</v>
      </c>
      <c r="BH139">
        <f t="shared" ca="1" si="234"/>
        <v>0</v>
      </c>
      <c r="BI139">
        <f t="shared" ca="1" si="234"/>
        <v>4</v>
      </c>
      <c r="BJ139">
        <f t="shared" ca="1" si="234"/>
        <v>0</v>
      </c>
      <c r="BK139">
        <f t="shared" ca="1" si="234"/>
        <v>0</v>
      </c>
      <c r="BL139">
        <f t="shared" ca="1" si="234"/>
        <v>0</v>
      </c>
      <c r="BM139">
        <f t="shared" ca="1" si="234"/>
        <v>3</v>
      </c>
      <c r="BN139">
        <f t="shared" ca="1" si="234"/>
        <v>1</v>
      </c>
      <c r="BO139">
        <f t="shared" ca="1" si="234"/>
        <v>0</v>
      </c>
      <c r="BP139">
        <f t="shared" ca="1" si="234"/>
        <v>0</v>
      </c>
      <c r="BQ139">
        <f t="shared" ref="BQ139:CH139" ca="1" si="235">IFERROR(MIN(RANDBETWEEN(0,BQ127-SUM(BQ130:BQ138)),ROUNDUP(BQ127*2/$C$126,0)),0)</f>
        <v>0</v>
      </c>
      <c r="BR139">
        <f t="shared" ca="1" si="235"/>
        <v>3</v>
      </c>
      <c r="BS139">
        <f t="shared" ca="1" si="235"/>
        <v>2</v>
      </c>
      <c r="BT139">
        <f t="shared" ca="1" si="235"/>
        <v>2</v>
      </c>
      <c r="BU139">
        <f t="shared" ca="1" si="235"/>
        <v>0</v>
      </c>
      <c r="BV139">
        <f t="shared" ca="1" si="235"/>
        <v>0</v>
      </c>
      <c r="BW139">
        <f t="shared" ca="1" si="235"/>
        <v>2</v>
      </c>
      <c r="BX139">
        <f t="shared" ca="1" si="235"/>
        <v>0</v>
      </c>
      <c r="BY139">
        <f t="shared" ca="1" si="235"/>
        <v>4</v>
      </c>
      <c r="BZ139">
        <f t="shared" ca="1" si="235"/>
        <v>0</v>
      </c>
      <c r="CA139">
        <f t="shared" ca="1" si="235"/>
        <v>4</v>
      </c>
      <c r="CB139">
        <f t="shared" ca="1" si="235"/>
        <v>4</v>
      </c>
      <c r="CC139">
        <f t="shared" ca="1" si="235"/>
        <v>11</v>
      </c>
      <c r="CD139">
        <f t="shared" ca="1" si="235"/>
        <v>0</v>
      </c>
      <c r="CE139">
        <f t="shared" ca="1" si="235"/>
        <v>0</v>
      </c>
      <c r="CF139">
        <f t="shared" ca="1" si="235"/>
        <v>3</v>
      </c>
      <c r="CG139">
        <f t="shared" ca="1" si="235"/>
        <v>0</v>
      </c>
      <c r="CH139">
        <f t="shared" ca="1" si="235"/>
        <v>0</v>
      </c>
    </row>
    <row r="140" spans="1:86" x14ac:dyDescent="0.25">
      <c r="A140" s="3">
        <f t="shared" ca="1" si="214"/>
        <v>2</v>
      </c>
      <c r="B140" s="4">
        <f ca="1">RANDBETWEEN(0,100000)</f>
        <v>82880</v>
      </c>
      <c r="C140" s="5">
        <v>12</v>
      </c>
      <c r="D140">
        <f ca="1">IFERROR(MIN(RANDBETWEEN(0,D127-SUM(D130:D139)),ROUNDUP(D127*2/$C$126,0)),0)</f>
        <v>0</v>
      </c>
      <c r="E140">
        <f t="shared" ref="E140:BP140" ca="1" si="236">IFERROR(MIN(RANDBETWEEN(0,E127-SUM(E130:E139)),ROUNDUP(E127*2/$C$126,0)),0)</f>
        <v>0</v>
      </c>
      <c r="F140">
        <f t="shared" ca="1" si="236"/>
        <v>0</v>
      </c>
      <c r="G140">
        <f t="shared" ca="1" si="236"/>
        <v>0</v>
      </c>
      <c r="H140">
        <f t="shared" ca="1" si="236"/>
        <v>0</v>
      </c>
      <c r="I140">
        <f t="shared" ca="1" si="236"/>
        <v>0</v>
      </c>
      <c r="J140">
        <f t="shared" ca="1" si="236"/>
        <v>0</v>
      </c>
      <c r="K140">
        <f t="shared" ca="1" si="236"/>
        <v>0</v>
      </c>
      <c r="L140">
        <f t="shared" ca="1" si="236"/>
        <v>1</v>
      </c>
      <c r="M140">
        <f t="shared" ca="1" si="236"/>
        <v>0</v>
      </c>
      <c r="N140">
        <f t="shared" ca="1" si="236"/>
        <v>1</v>
      </c>
      <c r="O140">
        <f t="shared" ca="1" si="236"/>
        <v>0</v>
      </c>
      <c r="P140">
        <f t="shared" ca="1" si="236"/>
        <v>0</v>
      </c>
      <c r="Q140">
        <f t="shared" ca="1" si="236"/>
        <v>0</v>
      </c>
      <c r="R140">
        <f t="shared" ca="1" si="236"/>
        <v>1</v>
      </c>
      <c r="S140">
        <f t="shared" ca="1" si="236"/>
        <v>0</v>
      </c>
      <c r="T140">
        <f t="shared" ca="1" si="236"/>
        <v>0</v>
      </c>
      <c r="U140">
        <f t="shared" ca="1" si="236"/>
        <v>1</v>
      </c>
      <c r="V140">
        <f t="shared" ca="1" si="236"/>
        <v>0</v>
      </c>
      <c r="W140">
        <f t="shared" ca="1" si="236"/>
        <v>0</v>
      </c>
      <c r="X140">
        <f t="shared" ca="1" si="236"/>
        <v>0</v>
      </c>
      <c r="Y140">
        <f t="shared" ca="1" si="236"/>
        <v>0</v>
      </c>
      <c r="Z140">
        <f t="shared" ca="1" si="236"/>
        <v>0</v>
      </c>
      <c r="AA140">
        <f t="shared" ca="1" si="236"/>
        <v>2</v>
      </c>
      <c r="AB140">
        <f t="shared" ca="1" si="236"/>
        <v>0</v>
      </c>
      <c r="AC140">
        <f t="shared" ca="1" si="236"/>
        <v>0</v>
      </c>
      <c r="AD140">
        <f t="shared" ca="1" si="236"/>
        <v>0</v>
      </c>
      <c r="AE140">
        <f t="shared" ca="1" si="236"/>
        <v>0</v>
      </c>
      <c r="AF140">
        <f t="shared" ca="1" si="236"/>
        <v>0</v>
      </c>
      <c r="AG140">
        <f t="shared" ca="1" si="236"/>
        <v>0</v>
      </c>
      <c r="AH140">
        <f t="shared" ca="1" si="236"/>
        <v>0</v>
      </c>
      <c r="AI140">
        <f t="shared" ca="1" si="236"/>
        <v>0</v>
      </c>
      <c r="AJ140">
        <f t="shared" ca="1" si="236"/>
        <v>0</v>
      </c>
      <c r="AK140">
        <f t="shared" ca="1" si="236"/>
        <v>0</v>
      </c>
      <c r="AL140">
        <f t="shared" ca="1" si="236"/>
        <v>0</v>
      </c>
      <c r="AM140">
        <f t="shared" ca="1" si="236"/>
        <v>0</v>
      </c>
      <c r="AN140">
        <f t="shared" ca="1" si="236"/>
        <v>0</v>
      </c>
      <c r="AO140">
        <f t="shared" ca="1" si="236"/>
        <v>0</v>
      </c>
      <c r="AP140">
        <f t="shared" ca="1" si="236"/>
        <v>0</v>
      </c>
      <c r="AQ140">
        <f t="shared" ca="1" si="236"/>
        <v>2</v>
      </c>
      <c r="AR140">
        <f t="shared" ca="1" si="236"/>
        <v>3</v>
      </c>
      <c r="AS140">
        <f t="shared" ca="1" si="236"/>
        <v>0</v>
      </c>
      <c r="AT140">
        <f t="shared" ca="1" si="236"/>
        <v>0</v>
      </c>
      <c r="AU140">
        <f t="shared" ca="1" si="236"/>
        <v>0</v>
      </c>
      <c r="AV140">
        <f t="shared" ca="1" si="236"/>
        <v>0</v>
      </c>
      <c r="AW140">
        <f t="shared" ca="1" si="236"/>
        <v>0</v>
      </c>
      <c r="AX140">
        <f t="shared" ca="1" si="236"/>
        <v>0</v>
      </c>
      <c r="AY140">
        <f t="shared" ca="1" si="236"/>
        <v>0</v>
      </c>
      <c r="AZ140">
        <f t="shared" ca="1" si="236"/>
        <v>0</v>
      </c>
      <c r="BA140">
        <f t="shared" ca="1" si="236"/>
        <v>0</v>
      </c>
      <c r="BB140">
        <f t="shared" ca="1" si="236"/>
        <v>2</v>
      </c>
      <c r="BC140">
        <f t="shared" ca="1" si="236"/>
        <v>0</v>
      </c>
      <c r="BD140">
        <f t="shared" ca="1" si="236"/>
        <v>0</v>
      </c>
      <c r="BE140">
        <f t="shared" ca="1" si="236"/>
        <v>3</v>
      </c>
      <c r="BF140">
        <f t="shared" ca="1" si="236"/>
        <v>0</v>
      </c>
      <c r="BG140">
        <f t="shared" ca="1" si="236"/>
        <v>0</v>
      </c>
      <c r="BH140">
        <f t="shared" ca="1" si="236"/>
        <v>0</v>
      </c>
      <c r="BI140">
        <f t="shared" ca="1" si="236"/>
        <v>5</v>
      </c>
      <c r="BJ140">
        <f t="shared" ca="1" si="236"/>
        <v>0</v>
      </c>
      <c r="BK140">
        <f t="shared" ca="1" si="236"/>
        <v>0</v>
      </c>
      <c r="BL140">
        <f t="shared" ca="1" si="236"/>
        <v>0</v>
      </c>
      <c r="BM140">
        <f t="shared" ca="1" si="236"/>
        <v>0</v>
      </c>
      <c r="BN140">
        <f t="shared" ca="1" si="236"/>
        <v>0</v>
      </c>
      <c r="BO140">
        <f t="shared" ca="1" si="236"/>
        <v>0</v>
      </c>
      <c r="BP140">
        <f t="shared" ca="1" si="236"/>
        <v>0</v>
      </c>
      <c r="BQ140">
        <f t="shared" ref="BQ140:CH140" ca="1" si="237">IFERROR(MIN(RANDBETWEEN(0,BQ127-SUM(BQ130:BQ139)),ROUNDUP(BQ127*2/$C$126,0)),0)</f>
        <v>0</v>
      </c>
      <c r="BR140">
        <f t="shared" ca="1" si="237"/>
        <v>1</v>
      </c>
      <c r="BS140">
        <f t="shared" ca="1" si="237"/>
        <v>0</v>
      </c>
      <c r="BT140">
        <f t="shared" ca="1" si="237"/>
        <v>0</v>
      </c>
      <c r="BU140">
        <f t="shared" ca="1" si="237"/>
        <v>1</v>
      </c>
      <c r="BV140">
        <f t="shared" ca="1" si="237"/>
        <v>0</v>
      </c>
      <c r="BW140">
        <f t="shared" ca="1" si="237"/>
        <v>0</v>
      </c>
      <c r="BX140">
        <f t="shared" ca="1" si="237"/>
        <v>0</v>
      </c>
      <c r="BY140">
        <f t="shared" ca="1" si="237"/>
        <v>0</v>
      </c>
      <c r="BZ140">
        <f t="shared" ca="1" si="237"/>
        <v>0</v>
      </c>
      <c r="CA140">
        <f t="shared" ca="1" si="237"/>
        <v>4</v>
      </c>
      <c r="CB140">
        <f t="shared" ca="1" si="237"/>
        <v>0</v>
      </c>
      <c r="CC140">
        <f t="shared" ca="1" si="237"/>
        <v>1</v>
      </c>
      <c r="CD140">
        <f t="shared" ca="1" si="237"/>
        <v>0</v>
      </c>
      <c r="CE140">
        <f t="shared" ca="1" si="237"/>
        <v>2</v>
      </c>
      <c r="CF140">
        <f t="shared" ca="1" si="237"/>
        <v>0</v>
      </c>
      <c r="CG140">
        <f t="shared" ca="1" si="237"/>
        <v>0</v>
      </c>
      <c r="CH140">
        <f t="shared" ca="1" si="237"/>
        <v>0</v>
      </c>
    </row>
    <row r="141" spans="1:86" x14ac:dyDescent="0.25">
      <c r="A141" s="3">
        <f t="shared" ca="1" si="214"/>
        <v>13</v>
      </c>
      <c r="B141" s="4">
        <f t="shared" ca="1" si="215"/>
        <v>97908</v>
      </c>
      <c r="C141" s="5">
        <v>13</v>
      </c>
      <c r="D141">
        <f ca="1">IFERROR(MIN(RANDBETWEEN(0,D127-SUM(D130:D140)),ROUNDUP(D127*2/$C$126,0)),0)</f>
        <v>0</v>
      </c>
      <c r="E141">
        <f t="shared" ref="E141:BP141" ca="1" si="238">IFERROR(MIN(RANDBETWEEN(0,E127-SUM(E130:E140)),ROUNDUP(E127*2/$C$126,0)),0)</f>
        <v>0</v>
      </c>
      <c r="F141">
        <f t="shared" ca="1" si="238"/>
        <v>0</v>
      </c>
      <c r="G141">
        <f t="shared" ca="1" si="238"/>
        <v>0</v>
      </c>
      <c r="H141">
        <f t="shared" ca="1" si="238"/>
        <v>0</v>
      </c>
      <c r="I141">
        <f t="shared" ca="1" si="238"/>
        <v>0</v>
      </c>
      <c r="J141">
        <f t="shared" ca="1" si="238"/>
        <v>0</v>
      </c>
      <c r="K141">
        <f t="shared" ca="1" si="238"/>
        <v>0</v>
      </c>
      <c r="L141">
        <f t="shared" ca="1" si="238"/>
        <v>0</v>
      </c>
      <c r="M141">
        <f t="shared" ca="1" si="238"/>
        <v>0</v>
      </c>
      <c r="N141">
        <f t="shared" ca="1" si="238"/>
        <v>0</v>
      </c>
      <c r="O141">
        <f t="shared" ca="1" si="238"/>
        <v>0</v>
      </c>
      <c r="P141">
        <f t="shared" ca="1" si="238"/>
        <v>0</v>
      </c>
      <c r="Q141">
        <f t="shared" ca="1" si="238"/>
        <v>0</v>
      </c>
      <c r="R141">
        <f t="shared" ca="1" si="238"/>
        <v>0</v>
      </c>
      <c r="S141">
        <f t="shared" ca="1" si="238"/>
        <v>0</v>
      </c>
      <c r="T141">
        <f t="shared" ca="1" si="238"/>
        <v>0</v>
      </c>
      <c r="U141">
        <f t="shared" ca="1" si="238"/>
        <v>0</v>
      </c>
      <c r="V141">
        <f t="shared" ca="1" si="238"/>
        <v>0</v>
      </c>
      <c r="W141">
        <f t="shared" ca="1" si="238"/>
        <v>0</v>
      </c>
      <c r="X141">
        <f t="shared" ca="1" si="238"/>
        <v>0</v>
      </c>
      <c r="Y141">
        <f t="shared" ca="1" si="238"/>
        <v>0</v>
      </c>
      <c r="Z141">
        <f t="shared" ca="1" si="238"/>
        <v>0</v>
      </c>
      <c r="AA141">
        <f t="shared" ca="1" si="238"/>
        <v>0</v>
      </c>
      <c r="AB141">
        <f t="shared" ca="1" si="238"/>
        <v>0</v>
      </c>
      <c r="AC141">
        <f t="shared" ca="1" si="238"/>
        <v>0</v>
      </c>
      <c r="AD141">
        <f t="shared" ca="1" si="238"/>
        <v>0</v>
      </c>
      <c r="AE141">
        <f t="shared" ca="1" si="238"/>
        <v>0</v>
      </c>
      <c r="AF141">
        <f t="shared" ca="1" si="238"/>
        <v>0</v>
      </c>
      <c r="AG141">
        <f t="shared" ca="1" si="238"/>
        <v>2</v>
      </c>
      <c r="AH141">
        <f t="shared" ca="1" si="238"/>
        <v>0</v>
      </c>
      <c r="AI141">
        <f t="shared" ca="1" si="238"/>
        <v>0</v>
      </c>
      <c r="AJ141">
        <f t="shared" ca="1" si="238"/>
        <v>0</v>
      </c>
      <c r="AK141">
        <f t="shared" ca="1" si="238"/>
        <v>0</v>
      </c>
      <c r="AL141">
        <f t="shared" ca="1" si="238"/>
        <v>0</v>
      </c>
      <c r="AM141">
        <f t="shared" ca="1" si="238"/>
        <v>0</v>
      </c>
      <c r="AN141">
        <f t="shared" ca="1" si="238"/>
        <v>0</v>
      </c>
      <c r="AO141">
        <f t="shared" ca="1" si="238"/>
        <v>0</v>
      </c>
      <c r="AP141">
        <f t="shared" ca="1" si="238"/>
        <v>0</v>
      </c>
      <c r="AQ141">
        <f t="shared" ca="1" si="238"/>
        <v>0</v>
      </c>
      <c r="AR141">
        <f t="shared" ca="1" si="238"/>
        <v>0</v>
      </c>
      <c r="AS141">
        <f t="shared" ca="1" si="238"/>
        <v>0</v>
      </c>
      <c r="AT141">
        <f t="shared" ca="1" si="238"/>
        <v>0</v>
      </c>
      <c r="AU141">
        <f t="shared" ca="1" si="238"/>
        <v>1</v>
      </c>
      <c r="AV141">
        <f t="shared" ca="1" si="238"/>
        <v>0</v>
      </c>
      <c r="AW141">
        <f t="shared" ca="1" si="238"/>
        <v>0</v>
      </c>
      <c r="AX141">
        <f t="shared" ca="1" si="238"/>
        <v>0</v>
      </c>
      <c r="AY141">
        <f t="shared" ca="1" si="238"/>
        <v>0</v>
      </c>
      <c r="AZ141">
        <f t="shared" ca="1" si="238"/>
        <v>0</v>
      </c>
      <c r="BA141">
        <f t="shared" ca="1" si="238"/>
        <v>0</v>
      </c>
      <c r="BB141">
        <f t="shared" ca="1" si="238"/>
        <v>1</v>
      </c>
      <c r="BC141">
        <f t="shared" ca="1" si="238"/>
        <v>0</v>
      </c>
      <c r="BD141">
        <f t="shared" ca="1" si="238"/>
        <v>1</v>
      </c>
      <c r="BE141">
        <f t="shared" ca="1" si="238"/>
        <v>0</v>
      </c>
      <c r="BF141">
        <f t="shared" ca="1" si="238"/>
        <v>0</v>
      </c>
      <c r="BG141">
        <f t="shared" ca="1" si="238"/>
        <v>0</v>
      </c>
      <c r="BH141">
        <f t="shared" ca="1" si="238"/>
        <v>0</v>
      </c>
      <c r="BI141">
        <f t="shared" ca="1" si="238"/>
        <v>1</v>
      </c>
      <c r="BJ141">
        <f t="shared" ca="1" si="238"/>
        <v>0</v>
      </c>
      <c r="BK141">
        <f t="shared" ca="1" si="238"/>
        <v>0</v>
      </c>
      <c r="BL141">
        <f t="shared" ca="1" si="238"/>
        <v>0</v>
      </c>
      <c r="BM141">
        <f t="shared" ca="1" si="238"/>
        <v>0</v>
      </c>
      <c r="BN141">
        <f t="shared" ca="1" si="238"/>
        <v>0</v>
      </c>
      <c r="BO141">
        <f t="shared" ca="1" si="238"/>
        <v>0</v>
      </c>
      <c r="BP141">
        <f t="shared" ca="1" si="238"/>
        <v>0</v>
      </c>
      <c r="BQ141">
        <f t="shared" ref="BQ141:CH141" ca="1" si="239">IFERROR(MIN(RANDBETWEEN(0,BQ127-SUM(BQ130:BQ140)),ROUNDUP(BQ127*2/$C$126,0)),0)</f>
        <v>0</v>
      </c>
      <c r="BR141">
        <f t="shared" ca="1" si="239"/>
        <v>4</v>
      </c>
      <c r="BS141">
        <f t="shared" ca="1" si="239"/>
        <v>1</v>
      </c>
      <c r="BT141">
        <f t="shared" ca="1" si="239"/>
        <v>0</v>
      </c>
      <c r="BU141">
        <f t="shared" ca="1" si="239"/>
        <v>2</v>
      </c>
      <c r="BV141">
        <f t="shared" ca="1" si="239"/>
        <v>0</v>
      </c>
      <c r="BW141">
        <f t="shared" ca="1" si="239"/>
        <v>1</v>
      </c>
      <c r="BX141">
        <f t="shared" ca="1" si="239"/>
        <v>0</v>
      </c>
      <c r="BY141">
        <f t="shared" ca="1" si="239"/>
        <v>0</v>
      </c>
      <c r="BZ141">
        <f t="shared" ca="1" si="239"/>
        <v>0</v>
      </c>
      <c r="CA141">
        <f t="shared" ca="1" si="239"/>
        <v>0</v>
      </c>
      <c r="CB141">
        <f t="shared" ca="1" si="239"/>
        <v>0</v>
      </c>
      <c r="CC141">
        <f t="shared" ca="1" si="239"/>
        <v>0</v>
      </c>
      <c r="CD141">
        <f t="shared" ca="1" si="239"/>
        <v>0</v>
      </c>
      <c r="CE141">
        <f t="shared" ca="1" si="239"/>
        <v>5</v>
      </c>
      <c r="CF141">
        <f t="shared" ca="1" si="239"/>
        <v>0</v>
      </c>
      <c r="CG141">
        <f t="shared" ca="1" si="239"/>
        <v>0</v>
      </c>
      <c r="CH141">
        <f t="shared" ca="1" si="239"/>
        <v>0</v>
      </c>
    </row>
    <row r="144" spans="1:86" x14ac:dyDescent="0.25">
      <c r="C144" s="5">
        <v>14</v>
      </c>
      <c r="D144" s="197" t="s">
        <v>201</v>
      </c>
      <c r="E144" s="197"/>
      <c r="F144" s="197"/>
      <c r="G144" s="197"/>
      <c r="H144" s="197"/>
      <c r="I144" s="197"/>
    </row>
    <row r="145" spans="1:86" x14ac:dyDescent="0.25">
      <c r="D145" s="3">
        <v>1</v>
      </c>
      <c r="E145" s="3">
        <v>2</v>
      </c>
      <c r="F145" s="3">
        <v>3</v>
      </c>
      <c r="G145" s="3">
        <v>4</v>
      </c>
      <c r="H145" s="3">
        <v>5</v>
      </c>
      <c r="I145" s="3">
        <v>6</v>
      </c>
      <c r="J145" s="3">
        <v>7</v>
      </c>
      <c r="K145" s="3">
        <v>8</v>
      </c>
      <c r="L145" s="3">
        <v>9</v>
      </c>
      <c r="M145" s="3">
        <v>10</v>
      </c>
      <c r="N145" s="3">
        <v>11</v>
      </c>
      <c r="O145" s="3">
        <v>12</v>
      </c>
      <c r="P145" s="3">
        <v>13</v>
      </c>
      <c r="Q145" s="3">
        <v>14</v>
      </c>
      <c r="R145" s="3">
        <v>15</v>
      </c>
      <c r="S145" s="3">
        <v>16</v>
      </c>
      <c r="T145" s="3">
        <v>17</v>
      </c>
      <c r="U145" s="3">
        <v>18</v>
      </c>
      <c r="V145" s="3">
        <v>19</v>
      </c>
      <c r="W145" s="3">
        <v>20</v>
      </c>
      <c r="X145" s="3">
        <v>21</v>
      </c>
      <c r="Y145" s="3">
        <v>22</v>
      </c>
      <c r="Z145" s="3">
        <v>23</v>
      </c>
      <c r="AA145" s="3">
        <v>24</v>
      </c>
      <c r="AB145" s="3">
        <v>25</v>
      </c>
      <c r="AC145" s="3">
        <v>26</v>
      </c>
      <c r="AD145" s="3">
        <v>27</v>
      </c>
      <c r="AE145" s="3">
        <v>28</v>
      </c>
      <c r="AF145" s="3">
        <v>29</v>
      </c>
      <c r="AG145" s="3">
        <v>30</v>
      </c>
      <c r="AH145" s="3">
        <v>31</v>
      </c>
      <c r="AI145" s="3">
        <v>32</v>
      </c>
      <c r="AJ145" s="3">
        <v>33</v>
      </c>
      <c r="AK145" s="3">
        <v>34</v>
      </c>
      <c r="AL145" s="3">
        <v>35</v>
      </c>
      <c r="AM145" s="3">
        <v>36</v>
      </c>
      <c r="AN145" s="3">
        <v>37</v>
      </c>
      <c r="AO145" s="3">
        <v>38</v>
      </c>
      <c r="AP145" s="3">
        <v>39</v>
      </c>
      <c r="AQ145" s="3">
        <v>40</v>
      </c>
      <c r="AR145" s="3">
        <v>41</v>
      </c>
      <c r="AS145" s="3">
        <v>42</v>
      </c>
      <c r="AT145" s="3">
        <v>43</v>
      </c>
      <c r="AU145" s="3">
        <v>44</v>
      </c>
      <c r="AV145" s="3">
        <v>45</v>
      </c>
      <c r="AW145" s="3">
        <v>46</v>
      </c>
      <c r="AX145" s="3">
        <v>47</v>
      </c>
      <c r="AY145" s="3">
        <v>48</v>
      </c>
      <c r="AZ145" s="3">
        <v>49</v>
      </c>
      <c r="BA145" s="3">
        <v>50</v>
      </c>
      <c r="BB145" s="3">
        <v>51</v>
      </c>
      <c r="BC145" s="3">
        <v>52</v>
      </c>
      <c r="BD145" s="3">
        <v>53</v>
      </c>
      <c r="BE145" s="3">
        <v>54</v>
      </c>
      <c r="BF145" s="3">
        <v>55</v>
      </c>
      <c r="BG145" s="3">
        <v>56</v>
      </c>
      <c r="BH145" s="3">
        <v>57</v>
      </c>
      <c r="BI145" s="3">
        <v>58</v>
      </c>
      <c r="BJ145" s="3">
        <v>59</v>
      </c>
      <c r="BK145" s="3">
        <v>60</v>
      </c>
      <c r="BL145" s="3">
        <v>61</v>
      </c>
      <c r="BM145" s="3">
        <v>62</v>
      </c>
      <c r="BN145" s="3">
        <v>63</v>
      </c>
      <c r="BO145" s="3">
        <v>64</v>
      </c>
      <c r="BP145" s="3">
        <v>65</v>
      </c>
      <c r="BQ145" s="3">
        <v>66</v>
      </c>
      <c r="BR145" s="3">
        <v>67</v>
      </c>
      <c r="BS145" s="3">
        <v>68</v>
      </c>
      <c r="BT145" s="3">
        <v>69</v>
      </c>
      <c r="BU145" s="3">
        <v>70</v>
      </c>
      <c r="BV145" s="3">
        <v>71</v>
      </c>
      <c r="BW145" s="3">
        <v>72</v>
      </c>
      <c r="BX145" s="3">
        <v>73</v>
      </c>
      <c r="BY145" s="3">
        <v>74</v>
      </c>
      <c r="BZ145" s="3">
        <v>75</v>
      </c>
      <c r="CA145" s="3">
        <v>76</v>
      </c>
      <c r="CB145" s="3">
        <v>77</v>
      </c>
      <c r="CC145" s="3">
        <v>78</v>
      </c>
      <c r="CD145" s="3">
        <v>79</v>
      </c>
      <c r="CE145" s="3">
        <v>80</v>
      </c>
      <c r="CF145" s="3">
        <v>81</v>
      </c>
      <c r="CG145" s="3">
        <v>82</v>
      </c>
      <c r="CH145" s="3">
        <v>83</v>
      </c>
    </row>
    <row r="146" spans="1:86" x14ac:dyDescent="0.25">
      <c r="C146" s="4"/>
      <c r="D146" s="4">
        <v>1</v>
      </c>
      <c r="E146" s="4">
        <v>2</v>
      </c>
      <c r="F146" s="4">
        <f t="shared" ref="F146:BQ146" si="240">ROUNDDOWN(F145*1/2,0)</f>
        <v>1</v>
      </c>
      <c r="G146" s="4">
        <f t="shared" si="240"/>
        <v>2</v>
      </c>
      <c r="H146" s="4">
        <f t="shared" si="240"/>
        <v>2</v>
      </c>
      <c r="I146" s="4">
        <f t="shared" si="240"/>
        <v>3</v>
      </c>
      <c r="J146" s="4">
        <f t="shared" si="240"/>
        <v>3</v>
      </c>
      <c r="K146" s="4">
        <f t="shared" si="240"/>
        <v>4</v>
      </c>
      <c r="L146" s="4">
        <f t="shared" si="240"/>
        <v>4</v>
      </c>
      <c r="M146" s="4">
        <f t="shared" si="240"/>
        <v>5</v>
      </c>
      <c r="N146" s="4">
        <f t="shared" si="240"/>
        <v>5</v>
      </c>
      <c r="O146" s="4">
        <f t="shared" si="240"/>
        <v>6</v>
      </c>
      <c r="P146" s="4">
        <f t="shared" si="240"/>
        <v>6</v>
      </c>
      <c r="Q146" s="4">
        <f t="shared" si="240"/>
        <v>7</v>
      </c>
      <c r="R146" s="4">
        <f t="shared" si="240"/>
        <v>7</v>
      </c>
      <c r="S146" s="4">
        <f t="shared" si="240"/>
        <v>8</v>
      </c>
      <c r="T146" s="4">
        <f t="shared" si="240"/>
        <v>8</v>
      </c>
      <c r="U146" s="4">
        <f t="shared" si="240"/>
        <v>9</v>
      </c>
      <c r="V146" s="4">
        <f t="shared" si="240"/>
        <v>9</v>
      </c>
      <c r="W146" s="4">
        <f t="shared" si="240"/>
        <v>10</v>
      </c>
      <c r="X146" s="4">
        <f t="shared" si="240"/>
        <v>10</v>
      </c>
      <c r="Y146" s="4">
        <f t="shared" si="240"/>
        <v>11</v>
      </c>
      <c r="Z146" s="4">
        <f t="shared" si="240"/>
        <v>11</v>
      </c>
      <c r="AA146" s="4">
        <f t="shared" si="240"/>
        <v>12</v>
      </c>
      <c r="AB146" s="4">
        <f t="shared" si="240"/>
        <v>12</v>
      </c>
      <c r="AC146" s="4">
        <f t="shared" si="240"/>
        <v>13</v>
      </c>
      <c r="AD146" s="4">
        <f t="shared" si="240"/>
        <v>13</v>
      </c>
      <c r="AE146" s="4">
        <f t="shared" si="240"/>
        <v>14</v>
      </c>
      <c r="AF146" s="4">
        <f t="shared" si="240"/>
        <v>14</v>
      </c>
      <c r="AG146" s="4">
        <f t="shared" si="240"/>
        <v>15</v>
      </c>
      <c r="AH146" s="4">
        <f t="shared" si="240"/>
        <v>15</v>
      </c>
      <c r="AI146" s="4">
        <f t="shared" si="240"/>
        <v>16</v>
      </c>
      <c r="AJ146" s="4">
        <f t="shared" si="240"/>
        <v>16</v>
      </c>
      <c r="AK146" s="4">
        <f t="shared" si="240"/>
        <v>17</v>
      </c>
      <c r="AL146" s="4">
        <f t="shared" si="240"/>
        <v>17</v>
      </c>
      <c r="AM146" s="4">
        <f t="shared" si="240"/>
        <v>18</v>
      </c>
      <c r="AN146" s="4">
        <f t="shared" si="240"/>
        <v>18</v>
      </c>
      <c r="AO146" s="4">
        <f t="shared" si="240"/>
        <v>19</v>
      </c>
      <c r="AP146" s="4">
        <f t="shared" si="240"/>
        <v>19</v>
      </c>
      <c r="AQ146" s="4">
        <f t="shared" si="240"/>
        <v>20</v>
      </c>
      <c r="AR146" s="4">
        <f t="shared" si="240"/>
        <v>20</v>
      </c>
      <c r="AS146" s="4">
        <f t="shared" si="240"/>
        <v>21</v>
      </c>
      <c r="AT146" s="4">
        <f t="shared" si="240"/>
        <v>21</v>
      </c>
      <c r="AU146" s="4">
        <f t="shared" si="240"/>
        <v>22</v>
      </c>
      <c r="AV146" s="4">
        <f t="shared" si="240"/>
        <v>22</v>
      </c>
      <c r="AW146" s="4">
        <f t="shared" si="240"/>
        <v>23</v>
      </c>
      <c r="AX146" s="4">
        <f t="shared" si="240"/>
        <v>23</v>
      </c>
      <c r="AY146" s="4">
        <f t="shared" si="240"/>
        <v>24</v>
      </c>
      <c r="AZ146" s="4">
        <f t="shared" si="240"/>
        <v>24</v>
      </c>
      <c r="BA146" s="4">
        <f t="shared" si="240"/>
        <v>25</v>
      </c>
      <c r="BB146" s="4">
        <f t="shared" si="240"/>
        <v>25</v>
      </c>
      <c r="BC146" s="4">
        <f t="shared" si="240"/>
        <v>26</v>
      </c>
      <c r="BD146" s="4">
        <f t="shared" si="240"/>
        <v>26</v>
      </c>
      <c r="BE146" s="4">
        <f t="shared" si="240"/>
        <v>27</v>
      </c>
      <c r="BF146" s="4">
        <f t="shared" si="240"/>
        <v>27</v>
      </c>
      <c r="BG146" s="4">
        <f t="shared" si="240"/>
        <v>28</v>
      </c>
      <c r="BH146" s="4">
        <f t="shared" si="240"/>
        <v>28</v>
      </c>
      <c r="BI146" s="4">
        <f t="shared" si="240"/>
        <v>29</v>
      </c>
      <c r="BJ146" s="4">
        <f t="shared" si="240"/>
        <v>29</v>
      </c>
      <c r="BK146" s="4">
        <f t="shared" si="240"/>
        <v>30</v>
      </c>
      <c r="BL146" s="4">
        <f t="shared" si="240"/>
        <v>30</v>
      </c>
      <c r="BM146" s="4">
        <f t="shared" si="240"/>
        <v>31</v>
      </c>
      <c r="BN146" s="4">
        <f t="shared" si="240"/>
        <v>31</v>
      </c>
      <c r="BO146" s="4">
        <f t="shared" si="240"/>
        <v>32</v>
      </c>
      <c r="BP146" s="4">
        <f t="shared" si="240"/>
        <v>32</v>
      </c>
      <c r="BQ146" s="4">
        <f t="shared" si="240"/>
        <v>33</v>
      </c>
      <c r="BR146" s="4">
        <f t="shared" ref="BR146:CH146" si="241">ROUNDDOWN(BR145*1/2,0)</f>
        <v>33</v>
      </c>
      <c r="BS146" s="4">
        <f t="shared" si="241"/>
        <v>34</v>
      </c>
      <c r="BT146" s="4">
        <f t="shared" si="241"/>
        <v>34</v>
      </c>
      <c r="BU146" s="4">
        <f t="shared" si="241"/>
        <v>35</v>
      </c>
      <c r="BV146" s="4">
        <f t="shared" si="241"/>
        <v>35</v>
      </c>
      <c r="BW146" s="4">
        <f t="shared" si="241"/>
        <v>36</v>
      </c>
      <c r="BX146" s="4">
        <f t="shared" si="241"/>
        <v>36</v>
      </c>
      <c r="BY146" s="4">
        <f t="shared" si="241"/>
        <v>37</v>
      </c>
      <c r="BZ146" s="4">
        <f t="shared" si="241"/>
        <v>37</v>
      </c>
      <c r="CA146" s="4">
        <f t="shared" si="241"/>
        <v>38</v>
      </c>
      <c r="CB146" s="4">
        <f t="shared" si="241"/>
        <v>38</v>
      </c>
      <c r="CC146" s="4">
        <f t="shared" si="241"/>
        <v>39</v>
      </c>
      <c r="CD146" s="4">
        <f t="shared" si="241"/>
        <v>39</v>
      </c>
      <c r="CE146" s="4">
        <f t="shared" si="241"/>
        <v>40</v>
      </c>
      <c r="CF146" s="4">
        <f t="shared" si="241"/>
        <v>40</v>
      </c>
      <c r="CG146" s="4">
        <f t="shared" si="241"/>
        <v>41</v>
      </c>
      <c r="CH146" s="4">
        <f t="shared" si="241"/>
        <v>41</v>
      </c>
    </row>
    <row r="147" spans="1:86" x14ac:dyDescent="0.25">
      <c r="A147" s="3">
        <f ca="1">VLOOKUP(SMALL($B$147:$B$160,C147),$B$147:$C$160,2,0)</f>
        <v>9</v>
      </c>
      <c r="B147" s="4">
        <f ca="1">RANDBETWEEN(0,100000)</f>
        <v>33478</v>
      </c>
      <c r="C147" s="5">
        <v>1</v>
      </c>
      <c r="D147">
        <f ca="1">D145-SUM(D148:D160)</f>
        <v>0</v>
      </c>
      <c r="E147">
        <f t="shared" ref="E147:BP147" ca="1" si="242">E145-SUM(E148:E160)</f>
        <v>0</v>
      </c>
      <c r="F147">
        <f t="shared" ca="1" si="242"/>
        <v>0</v>
      </c>
      <c r="G147">
        <f t="shared" ca="1" si="242"/>
        <v>0</v>
      </c>
      <c r="H147">
        <f t="shared" ca="1" si="242"/>
        <v>0</v>
      </c>
      <c r="I147">
        <f t="shared" ca="1" si="242"/>
        <v>0</v>
      </c>
      <c r="J147">
        <f t="shared" ca="1" si="242"/>
        <v>0</v>
      </c>
      <c r="K147">
        <f t="shared" ca="1" si="242"/>
        <v>0</v>
      </c>
      <c r="L147">
        <f t="shared" ca="1" si="242"/>
        <v>0</v>
      </c>
      <c r="M147">
        <f t="shared" ca="1" si="242"/>
        <v>0</v>
      </c>
      <c r="N147">
        <f t="shared" ca="1" si="242"/>
        <v>0</v>
      </c>
      <c r="O147">
        <f t="shared" ca="1" si="242"/>
        <v>0</v>
      </c>
      <c r="P147">
        <f t="shared" ca="1" si="242"/>
        <v>0</v>
      </c>
      <c r="Q147">
        <f t="shared" ca="1" si="242"/>
        <v>0</v>
      </c>
      <c r="R147">
        <f t="shared" ca="1" si="242"/>
        <v>0</v>
      </c>
      <c r="S147">
        <f t="shared" ca="1" si="242"/>
        <v>0</v>
      </c>
      <c r="T147">
        <f t="shared" ca="1" si="242"/>
        <v>0</v>
      </c>
      <c r="U147">
        <f t="shared" ca="1" si="242"/>
        <v>0</v>
      </c>
      <c r="V147">
        <f t="shared" ca="1" si="242"/>
        <v>0</v>
      </c>
      <c r="W147">
        <f t="shared" ca="1" si="242"/>
        <v>0</v>
      </c>
      <c r="X147">
        <f t="shared" ca="1" si="242"/>
        <v>0</v>
      </c>
      <c r="Y147">
        <f t="shared" ca="1" si="242"/>
        <v>0</v>
      </c>
      <c r="Z147">
        <f t="shared" ca="1" si="242"/>
        <v>0</v>
      </c>
      <c r="AA147">
        <f t="shared" ca="1" si="242"/>
        <v>0</v>
      </c>
      <c r="AB147">
        <f t="shared" ca="1" si="242"/>
        <v>0</v>
      </c>
      <c r="AC147">
        <f t="shared" ca="1" si="242"/>
        <v>0</v>
      </c>
      <c r="AD147">
        <f t="shared" ca="1" si="242"/>
        <v>0</v>
      </c>
      <c r="AE147">
        <f t="shared" ca="1" si="242"/>
        <v>0</v>
      </c>
      <c r="AF147">
        <f t="shared" ca="1" si="242"/>
        <v>0</v>
      </c>
      <c r="AG147">
        <f t="shared" ca="1" si="242"/>
        <v>0</v>
      </c>
      <c r="AH147">
        <f t="shared" ca="1" si="242"/>
        <v>0</v>
      </c>
      <c r="AI147">
        <f t="shared" ca="1" si="242"/>
        <v>0</v>
      </c>
      <c r="AJ147">
        <f t="shared" ca="1" si="242"/>
        <v>0</v>
      </c>
      <c r="AK147">
        <f t="shared" ca="1" si="242"/>
        <v>0</v>
      </c>
      <c r="AL147">
        <f t="shared" ca="1" si="242"/>
        <v>0</v>
      </c>
      <c r="AM147">
        <f t="shared" ca="1" si="242"/>
        <v>0</v>
      </c>
      <c r="AN147">
        <f t="shared" ca="1" si="242"/>
        <v>0</v>
      </c>
      <c r="AO147">
        <f t="shared" ca="1" si="242"/>
        <v>0</v>
      </c>
      <c r="AP147">
        <f t="shared" ca="1" si="242"/>
        <v>0</v>
      </c>
      <c r="AQ147">
        <f t="shared" ca="1" si="242"/>
        <v>0</v>
      </c>
      <c r="AR147">
        <f t="shared" ca="1" si="242"/>
        <v>0</v>
      </c>
      <c r="AS147">
        <f t="shared" ca="1" si="242"/>
        <v>0</v>
      </c>
      <c r="AT147">
        <f t="shared" ca="1" si="242"/>
        <v>0</v>
      </c>
      <c r="AU147">
        <f t="shared" ca="1" si="242"/>
        <v>0</v>
      </c>
      <c r="AV147">
        <f t="shared" ca="1" si="242"/>
        <v>0</v>
      </c>
      <c r="AW147">
        <f t="shared" ca="1" si="242"/>
        <v>0</v>
      </c>
      <c r="AX147">
        <f t="shared" ca="1" si="242"/>
        <v>0</v>
      </c>
      <c r="AY147">
        <f t="shared" ca="1" si="242"/>
        <v>0</v>
      </c>
      <c r="AZ147">
        <f t="shared" ca="1" si="242"/>
        <v>0</v>
      </c>
      <c r="BA147">
        <f t="shared" ca="1" si="242"/>
        <v>0</v>
      </c>
      <c r="BB147">
        <f t="shared" ca="1" si="242"/>
        <v>0</v>
      </c>
      <c r="BC147">
        <f t="shared" ca="1" si="242"/>
        <v>1</v>
      </c>
      <c r="BD147">
        <f t="shared" ca="1" si="242"/>
        <v>0</v>
      </c>
      <c r="BE147">
        <f t="shared" ca="1" si="242"/>
        <v>0</v>
      </c>
      <c r="BF147">
        <f t="shared" ca="1" si="242"/>
        <v>0</v>
      </c>
      <c r="BG147">
        <f t="shared" ca="1" si="242"/>
        <v>0</v>
      </c>
      <c r="BH147">
        <f t="shared" ca="1" si="242"/>
        <v>0</v>
      </c>
      <c r="BI147">
        <f t="shared" ca="1" si="242"/>
        <v>0</v>
      </c>
      <c r="BJ147">
        <f t="shared" ca="1" si="242"/>
        <v>0</v>
      </c>
      <c r="BK147">
        <f t="shared" ca="1" si="242"/>
        <v>0</v>
      </c>
      <c r="BL147">
        <f t="shared" ca="1" si="242"/>
        <v>0</v>
      </c>
      <c r="BM147">
        <f t="shared" ca="1" si="242"/>
        <v>0</v>
      </c>
      <c r="BN147">
        <f t="shared" ca="1" si="242"/>
        <v>0</v>
      </c>
      <c r="BO147">
        <f t="shared" ca="1" si="242"/>
        <v>0</v>
      </c>
      <c r="BP147">
        <f t="shared" ca="1" si="242"/>
        <v>0</v>
      </c>
      <c r="BQ147">
        <f t="shared" ref="BQ147:CH147" ca="1" si="243">BQ145-SUM(BQ148:BQ160)</f>
        <v>1</v>
      </c>
      <c r="BR147">
        <f t="shared" ca="1" si="243"/>
        <v>0</v>
      </c>
      <c r="BS147">
        <f t="shared" ca="1" si="243"/>
        <v>0</v>
      </c>
      <c r="BT147">
        <f t="shared" ca="1" si="243"/>
        <v>0</v>
      </c>
      <c r="BU147">
        <f t="shared" ca="1" si="243"/>
        <v>0</v>
      </c>
      <c r="BV147">
        <f t="shared" ca="1" si="243"/>
        <v>0</v>
      </c>
      <c r="BW147">
        <f t="shared" ca="1" si="243"/>
        <v>0</v>
      </c>
      <c r="BX147">
        <f t="shared" ca="1" si="243"/>
        <v>0</v>
      </c>
      <c r="BY147">
        <f t="shared" ca="1" si="243"/>
        <v>0</v>
      </c>
      <c r="BZ147">
        <f t="shared" ca="1" si="243"/>
        <v>0</v>
      </c>
      <c r="CA147">
        <f t="shared" ca="1" si="243"/>
        <v>0</v>
      </c>
      <c r="CB147">
        <f t="shared" ca="1" si="243"/>
        <v>1</v>
      </c>
      <c r="CC147">
        <f t="shared" ca="1" si="243"/>
        <v>0</v>
      </c>
      <c r="CD147">
        <f t="shared" ca="1" si="243"/>
        <v>0</v>
      </c>
      <c r="CE147">
        <f t="shared" ca="1" si="243"/>
        <v>1</v>
      </c>
      <c r="CF147">
        <f t="shared" ca="1" si="243"/>
        <v>0</v>
      </c>
      <c r="CG147">
        <f t="shared" ca="1" si="243"/>
        <v>0</v>
      </c>
      <c r="CH147">
        <f t="shared" ca="1" si="243"/>
        <v>2</v>
      </c>
    </row>
    <row r="148" spans="1:86" x14ac:dyDescent="0.25">
      <c r="A148" s="3">
        <f t="shared" ref="A148:A160" ca="1" si="244">VLOOKUP(SMALL($B$147:$B$160,C148),$B$147:$C$160,2,0)</f>
        <v>10</v>
      </c>
      <c r="B148" s="4">
        <f t="shared" ref="B148:B159" ca="1" si="245">RANDBETWEEN(0,100000)</f>
        <v>73123</v>
      </c>
      <c r="C148" s="5">
        <v>2</v>
      </c>
      <c r="D148">
        <f ca="1">MIN(RANDBETWEEN(0,D145),ROUNDUP(D145*2/$C$144,0))</f>
        <v>0</v>
      </c>
      <c r="E148">
        <f t="shared" ref="E148:BP148" ca="1" si="246">MIN(RANDBETWEEN(0,E145),ROUNDUP(E145*2/$C$144,0))</f>
        <v>1</v>
      </c>
      <c r="F148">
        <f t="shared" ca="1" si="246"/>
        <v>0</v>
      </c>
      <c r="G148">
        <f t="shared" ca="1" si="246"/>
        <v>0</v>
      </c>
      <c r="H148">
        <f t="shared" ca="1" si="246"/>
        <v>1</v>
      </c>
      <c r="I148">
        <f t="shared" ca="1" si="246"/>
        <v>1</v>
      </c>
      <c r="J148">
        <f t="shared" ca="1" si="246"/>
        <v>1</v>
      </c>
      <c r="K148">
        <f t="shared" ca="1" si="246"/>
        <v>2</v>
      </c>
      <c r="L148">
        <f t="shared" ca="1" si="246"/>
        <v>2</v>
      </c>
      <c r="M148">
        <f t="shared" ca="1" si="246"/>
        <v>2</v>
      </c>
      <c r="N148">
        <f t="shared" ca="1" si="246"/>
        <v>2</v>
      </c>
      <c r="O148">
        <f t="shared" ca="1" si="246"/>
        <v>2</v>
      </c>
      <c r="P148">
        <f t="shared" ca="1" si="246"/>
        <v>2</v>
      </c>
      <c r="Q148">
        <f t="shared" ca="1" si="246"/>
        <v>0</v>
      </c>
      <c r="R148">
        <f t="shared" ca="1" si="246"/>
        <v>3</v>
      </c>
      <c r="S148">
        <f t="shared" ca="1" si="246"/>
        <v>3</v>
      </c>
      <c r="T148">
        <f t="shared" ca="1" si="246"/>
        <v>3</v>
      </c>
      <c r="U148">
        <f t="shared" ca="1" si="246"/>
        <v>3</v>
      </c>
      <c r="V148">
        <f t="shared" ca="1" si="246"/>
        <v>3</v>
      </c>
      <c r="W148">
        <f t="shared" ca="1" si="246"/>
        <v>3</v>
      </c>
      <c r="X148">
        <f t="shared" ca="1" si="246"/>
        <v>3</v>
      </c>
      <c r="Y148">
        <f t="shared" ca="1" si="246"/>
        <v>4</v>
      </c>
      <c r="Z148">
        <f t="shared" ca="1" si="246"/>
        <v>4</v>
      </c>
      <c r="AA148">
        <f t="shared" ca="1" si="246"/>
        <v>4</v>
      </c>
      <c r="AB148">
        <f t="shared" ca="1" si="246"/>
        <v>4</v>
      </c>
      <c r="AC148">
        <f t="shared" ca="1" si="246"/>
        <v>4</v>
      </c>
      <c r="AD148">
        <f t="shared" ca="1" si="246"/>
        <v>4</v>
      </c>
      <c r="AE148">
        <f t="shared" ca="1" si="246"/>
        <v>4</v>
      </c>
      <c r="AF148">
        <f t="shared" ca="1" si="246"/>
        <v>5</v>
      </c>
      <c r="AG148">
        <f t="shared" ca="1" si="246"/>
        <v>5</v>
      </c>
      <c r="AH148">
        <f t="shared" ca="1" si="246"/>
        <v>0</v>
      </c>
      <c r="AI148">
        <f t="shared" ca="1" si="246"/>
        <v>5</v>
      </c>
      <c r="AJ148">
        <f t="shared" ca="1" si="246"/>
        <v>5</v>
      </c>
      <c r="AK148">
        <f t="shared" ca="1" si="246"/>
        <v>5</v>
      </c>
      <c r="AL148">
        <f t="shared" ca="1" si="246"/>
        <v>5</v>
      </c>
      <c r="AM148">
        <f t="shared" ca="1" si="246"/>
        <v>6</v>
      </c>
      <c r="AN148">
        <f t="shared" ca="1" si="246"/>
        <v>4</v>
      </c>
      <c r="AO148">
        <f t="shared" ca="1" si="246"/>
        <v>6</v>
      </c>
      <c r="AP148">
        <f t="shared" ca="1" si="246"/>
        <v>6</v>
      </c>
      <c r="AQ148">
        <f t="shared" ca="1" si="246"/>
        <v>5</v>
      </c>
      <c r="AR148">
        <f t="shared" ca="1" si="246"/>
        <v>6</v>
      </c>
      <c r="AS148">
        <f t="shared" ca="1" si="246"/>
        <v>6</v>
      </c>
      <c r="AT148">
        <f t="shared" ca="1" si="246"/>
        <v>7</v>
      </c>
      <c r="AU148">
        <f t="shared" ca="1" si="246"/>
        <v>0</v>
      </c>
      <c r="AV148">
        <f t="shared" ca="1" si="246"/>
        <v>7</v>
      </c>
      <c r="AW148">
        <f t="shared" ca="1" si="246"/>
        <v>7</v>
      </c>
      <c r="AX148">
        <f t="shared" ca="1" si="246"/>
        <v>6</v>
      </c>
      <c r="AY148">
        <f t="shared" ca="1" si="246"/>
        <v>7</v>
      </c>
      <c r="AZ148">
        <f t="shared" ca="1" si="246"/>
        <v>7</v>
      </c>
      <c r="BA148">
        <f t="shared" ca="1" si="246"/>
        <v>2</v>
      </c>
      <c r="BB148">
        <f t="shared" ca="1" si="246"/>
        <v>8</v>
      </c>
      <c r="BC148">
        <f t="shared" ca="1" si="246"/>
        <v>8</v>
      </c>
      <c r="BD148">
        <f t="shared" ca="1" si="246"/>
        <v>8</v>
      </c>
      <c r="BE148">
        <f t="shared" ca="1" si="246"/>
        <v>8</v>
      </c>
      <c r="BF148">
        <f t="shared" ca="1" si="246"/>
        <v>5</v>
      </c>
      <c r="BG148">
        <f t="shared" ca="1" si="246"/>
        <v>8</v>
      </c>
      <c r="BH148">
        <f t="shared" ca="1" si="246"/>
        <v>9</v>
      </c>
      <c r="BI148">
        <f t="shared" ca="1" si="246"/>
        <v>9</v>
      </c>
      <c r="BJ148">
        <f t="shared" ca="1" si="246"/>
        <v>9</v>
      </c>
      <c r="BK148">
        <f t="shared" ca="1" si="246"/>
        <v>4</v>
      </c>
      <c r="BL148">
        <f t="shared" ca="1" si="246"/>
        <v>9</v>
      </c>
      <c r="BM148">
        <f t="shared" ca="1" si="246"/>
        <v>9</v>
      </c>
      <c r="BN148">
        <f t="shared" ca="1" si="246"/>
        <v>9</v>
      </c>
      <c r="BO148">
        <f t="shared" ca="1" si="246"/>
        <v>10</v>
      </c>
      <c r="BP148">
        <f t="shared" ca="1" si="246"/>
        <v>10</v>
      </c>
      <c r="BQ148">
        <f t="shared" ref="BQ148:CH148" ca="1" si="247">MIN(RANDBETWEEN(0,BQ145),ROUNDUP(BQ145*2/$C$144,0))</f>
        <v>10</v>
      </c>
      <c r="BR148">
        <f t="shared" ca="1" si="247"/>
        <v>4</v>
      </c>
      <c r="BS148">
        <f t="shared" ca="1" si="247"/>
        <v>10</v>
      </c>
      <c r="BT148">
        <f t="shared" ca="1" si="247"/>
        <v>10</v>
      </c>
      <c r="BU148">
        <f t="shared" ca="1" si="247"/>
        <v>10</v>
      </c>
      <c r="BV148">
        <f t="shared" ca="1" si="247"/>
        <v>11</v>
      </c>
      <c r="BW148">
        <f t="shared" ca="1" si="247"/>
        <v>11</v>
      </c>
      <c r="BX148">
        <f t="shared" ca="1" si="247"/>
        <v>9</v>
      </c>
      <c r="BY148">
        <f t="shared" ca="1" si="247"/>
        <v>11</v>
      </c>
      <c r="BZ148">
        <f t="shared" ca="1" si="247"/>
        <v>11</v>
      </c>
      <c r="CA148">
        <f t="shared" ca="1" si="247"/>
        <v>11</v>
      </c>
      <c r="CB148">
        <f t="shared" ca="1" si="247"/>
        <v>11</v>
      </c>
      <c r="CC148">
        <f t="shared" ca="1" si="247"/>
        <v>12</v>
      </c>
      <c r="CD148">
        <f t="shared" ca="1" si="247"/>
        <v>12</v>
      </c>
      <c r="CE148">
        <f t="shared" ca="1" si="247"/>
        <v>12</v>
      </c>
      <c r="CF148">
        <f t="shared" ca="1" si="247"/>
        <v>12</v>
      </c>
      <c r="CG148">
        <f t="shared" ca="1" si="247"/>
        <v>12</v>
      </c>
      <c r="CH148">
        <f t="shared" ca="1" si="247"/>
        <v>12</v>
      </c>
    </row>
    <row r="149" spans="1:86" x14ac:dyDescent="0.25">
      <c r="A149" s="3">
        <f t="shared" ca="1" si="244"/>
        <v>6</v>
      </c>
      <c r="B149" s="4">
        <f t="shared" ca="1" si="245"/>
        <v>66049</v>
      </c>
      <c r="C149" s="5">
        <v>3</v>
      </c>
      <c r="D149">
        <f ca="1">IFERROR(MIN(RANDBETWEEN(0,D145-D148),ROUNDUP(D145*2/$C$144,0)),0)</f>
        <v>1</v>
      </c>
      <c r="E149">
        <f t="shared" ref="E149:BP149" ca="1" si="248">IFERROR(MIN(RANDBETWEEN(0,E145-E148),ROUNDUP(E145*2/$C$144,0)),0)</f>
        <v>0</v>
      </c>
      <c r="F149">
        <f t="shared" ca="1" si="248"/>
        <v>1</v>
      </c>
      <c r="G149">
        <f t="shared" ca="1" si="248"/>
        <v>1</v>
      </c>
      <c r="H149">
        <f t="shared" ca="1" si="248"/>
        <v>1</v>
      </c>
      <c r="I149">
        <f t="shared" ca="1" si="248"/>
        <v>1</v>
      </c>
      <c r="J149">
        <f t="shared" ca="1" si="248"/>
        <v>1</v>
      </c>
      <c r="K149">
        <f t="shared" ca="1" si="248"/>
        <v>0</v>
      </c>
      <c r="L149">
        <f t="shared" ca="1" si="248"/>
        <v>0</v>
      </c>
      <c r="M149">
        <f t="shared" ca="1" si="248"/>
        <v>2</v>
      </c>
      <c r="N149">
        <f t="shared" ca="1" si="248"/>
        <v>2</v>
      </c>
      <c r="O149">
        <f t="shared" ca="1" si="248"/>
        <v>2</v>
      </c>
      <c r="P149">
        <f t="shared" ca="1" si="248"/>
        <v>2</v>
      </c>
      <c r="Q149">
        <f t="shared" ca="1" si="248"/>
        <v>2</v>
      </c>
      <c r="R149">
        <f t="shared" ca="1" si="248"/>
        <v>3</v>
      </c>
      <c r="S149">
        <f t="shared" ca="1" si="248"/>
        <v>2</v>
      </c>
      <c r="T149">
        <f t="shared" ca="1" si="248"/>
        <v>3</v>
      </c>
      <c r="U149">
        <f t="shared" ca="1" si="248"/>
        <v>3</v>
      </c>
      <c r="V149">
        <f t="shared" ca="1" si="248"/>
        <v>3</v>
      </c>
      <c r="W149">
        <f t="shared" ca="1" si="248"/>
        <v>3</v>
      </c>
      <c r="X149">
        <f t="shared" ca="1" si="248"/>
        <v>3</v>
      </c>
      <c r="Y149">
        <f t="shared" ca="1" si="248"/>
        <v>4</v>
      </c>
      <c r="Z149">
        <f t="shared" ca="1" si="248"/>
        <v>4</v>
      </c>
      <c r="AA149">
        <f t="shared" ca="1" si="248"/>
        <v>4</v>
      </c>
      <c r="AB149">
        <f t="shared" ca="1" si="248"/>
        <v>4</v>
      </c>
      <c r="AC149">
        <f t="shared" ca="1" si="248"/>
        <v>4</v>
      </c>
      <c r="AD149">
        <f t="shared" ca="1" si="248"/>
        <v>4</v>
      </c>
      <c r="AE149">
        <f t="shared" ca="1" si="248"/>
        <v>4</v>
      </c>
      <c r="AF149">
        <f t="shared" ca="1" si="248"/>
        <v>5</v>
      </c>
      <c r="AG149">
        <f t="shared" ca="1" si="248"/>
        <v>0</v>
      </c>
      <c r="AH149">
        <f t="shared" ca="1" si="248"/>
        <v>5</v>
      </c>
      <c r="AI149">
        <f t="shared" ca="1" si="248"/>
        <v>5</v>
      </c>
      <c r="AJ149">
        <f t="shared" ca="1" si="248"/>
        <v>3</v>
      </c>
      <c r="AK149">
        <f t="shared" ca="1" si="248"/>
        <v>5</v>
      </c>
      <c r="AL149">
        <f t="shared" ca="1" si="248"/>
        <v>5</v>
      </c>
      <c r="AM149">
        <f t="shared" ca="1" si="248"/>
        <v>6</v>
      </c>
      <c r="AN149">
        <f t="shared" ca="1" si="248"/>
        <v>0</v>
      </c>
      <c r="AO149">
        <f t="shared" ca="1" si="248"/>
        <v>6</v>
      </c>
      <c r="AP149">
        <f t="shared" ca="1" si="248"/>
        <v>6</v>
      </c>
      <c r="AQ149">
        <f t="shared" ca="1" si="248"/>
        <v>6</v>
      </c>
      <c r="AR149">
        <f t="shared" ca="1" si="248"/>
        <v>6</v>
      </c>
      <c r="AS149">
        <f t="shared" ca="1" si="248"/>
        <v>6</v>
      </c>
      <c r="AT149">
        <f t="shared" ca="1" si="248"/>
        <v>7</v>
      </c>
      <c r="AU149">
        <f t="shared" ca="1" si="248"/>
        <v>7</v>
      </c>
      <c r="AV149">
        <f t="shared" ca="1" si="248"/>
        <v>7</v>
      </c>
      <c r="AW149">
        <f t="shared" ca="1" si="248"/>
        <v>7</v>
      </c>
      <c r="AX149">
        <f t="shared" ca="1" si="248"/>
        <v>6</v>
      </c>
      <c r="AY149">
        <f t="shared" ca="1" si="248"/>
        <v>6</v>
      </c>
      <c r="AZ149">
        <f t="shared" ca="1" si="248"/>
        <v>7</v>
      </c>
      <c r="BA149">
        <f t="shared" ca="1" si="248"/>
        <v>8</v>
      </c>
      <c r="BB149">
        <f t="shared" ca="1" si="248"/>
        <v>8</v>
      </c>
      <c r="BC149">
        <f t="shared" ca="1" si="248"/>
        <v>8</v>
      </c>
      <c r="BD149">
        <f t="shared" ca="1" si="248"/>
        <v>8</v>
      </c>
      <c r="BE149">
        <f t="shared" ca="1" si="248"/>
        <v>8</v>
      </c>
      <c r="BF149">
        <f t="shared" ca="1" si="248"/>
        <v>8</v>
      </c>
      <c r="BG149">
        <f t="shared" ca="1" si="248"/>
        <v>8</v>
      </c>
      <c r="BH149">
        <f t="shared" ca="1" si="248"/>
        <v>2</v>
      </c>
      <c r="BI149">
        <f t="shared" ca="1" si="248"/>
        <v>9</v>
      </c>
      <c r="BJ149">
        <f t="shared" ca="1" si="248"/>
        <v>9</v>
      </c>
      <c r="BK149">
        <f t="shared" ca="1" si="248"/>
        <v>9</v>
      </c>
      <c r="BL149">
        <f t="shared" ca="1" si="248"/>
        <v>9</v>
      </c>
      <c r="BM149">
        <f t="shared" ca="1" si="248"/>
        <v>9</v>
      </c>
      <c r="BN149">
        <f t="shared" ca="1" si="248"/>
        <v>9</v>
      </c>
      <c r="BO149">
        <f t="shared" ca="1" si="248"/>
        <v>10</v>
      </c>
      <c r="BP149">
        <f t="shared" ca="1" si="248"/>
        <v>10</v>
      </c>
      <c r="BQ149">
        <f t="shared" ref="BQ149:CH149" ca="1" si="249">IFERROR(MIN(RANDBETWEEN(0,BQ145-BQ148),ROUNDUP(BQ145*2/$C$144,0)),0)</f>
        <v>10</v>
      </c>
      <c r="BR149">
        <f t="shared" ca="1" si="249"/>
        <v>9</v>
      </c>
      <c r="BS149">
        <f t="shared" ca="1" si="249"/>
        <v>10</v>
      </c>
      <c r="BT149">
        <f t="shared" ca="1" si="249"/>
        <v>10</v>
      </c>
      <c r="BU149">
        <f t="shared" ca="1" si="249"/>
        <v>10</v>
      </c>
      <c r="BV149">
        <f t="shared" ca="1" si="249"/>
        <v>11</v>
      </c>
      <c r="BW149">
        <f t="shared" ca="1" si="249"/>
        <v>11</v>
      </c>
      <c r="BX149">
        <f t="shared" ca="1" si="249"/>
        <v>11</v>
      </c>
      <c r="BY149">
        <f t="shared" ca="1" si="249"/>
        <v>11</v>
      </c>
      <c r="BZ149">
        <f t="shared" ca="1" si="249"/>
        <v>11</v>
      </c>
      <c r="CA149">
        <f t="shared" ca="1" si="249"/>
        <v>11</v>
      </c>
      <c r="CB149">
        <f t="shared" ca="1" si="249"/>
        <v>11</v>
      </c>
      <c r="CC149">
        <f t="shared" ca="1" si="249"/>
        <v>12</v>
      </c>
      <c r="CD149">
        <f t="shared" ca="1" si="249"/>
        <v>0</v>
      </c>
      <c r="CE149">
        <f t="shared" ca="1" si="249"/>
        <v>12</v>
      </c>
      <c r="CF149">
        <f t="shared" ca="1" si="249"/>
        <v>12</v>
      </c>
      <c r="CG149">
        <f t="shared" ca="1" si="249"/>
        <v>6</v>
      </c>
      <c r="CH149">
        <f t="shared" ca="1" si="249"/>
        <v>12</v>
      </c>
    </row>
    <row r="150" spans="1:86" x14ac:dyDescent="0.25">
      <c r="A150" s="3">
        <f t="shared" ca="1" si="244"/>
        <v>13</v>
      </c>
      <c r="B150" s="4">
        <f t="shared" ca="1" si="245"/>
        <v>52719</v>
      </c>
      <c r="C150" s="5">
        <v>4</v>
      </c>
      <c r="D150">
        <f ca="1">IFERROR(MIN(RANDBETWEEN(0,D145-SUM(D148:D149)),ROUNDUP(D145*2/$C$144,0)),0)</f>
        <v>0</v>
      </c>
      <c r="E150">
        <f t="shared" ref="E150:BP150" ca="1" si="250">IFERROR(MIN(RANDBETWEEN(0,E145-SUM(E148:E149)),ROUNDUP(E145*2/$C$144,0)),0)</f>
        <v>1</v>
      </c>
      <c r="F150">
        <f t="shared" ca="1" si="250"/>
        <v>1</v>
      </c>
      <c r="G150">
        <f t="shared" ca="1" si="250"/>
        <v>1</v>
      </c>
      <c r="H150">
        <f t="shared" ca="1" si="250"/>
        <v>1</v>
      </c>
      <c r="I150">
        <f t="shared" ca="1" si="250"/>
        <v>1</v>
      </c>
      <c r="J150">
        <f t="shared" ca="1" si="250"/>
        <v>0</v>
      </c>
      <c r="K150">
        <f t="shared" ca="1" si="250"/>
        <v>2</v>
      </c>
      <c r="L150">
        <f t="shared" ca="1" si="250"/>
        <v>2</v>
      </c>
      <c r="M150">
        <f t="shared" ca="1" si="250"/>
        <v>2</v>
      </c>
      <c r="N150">
        <f t="shared" ca="1" si="250"/>
        <v>2</v>
      </c>
      <c r="O150">
        <f t="shared" ca="1" si="250"/>
        <v>1</v>
      </c>
      <c r="P150">
        <f t="shared" ca="1" si="250"/>
        <v>2</v>
      </c>
      <c r="Q150">
        <f t="shared" ca="1" si="250"/>
        <v>0</v>
      </c>
      <c r="R150">
        <f t="shared" ca="1" si="250"/>
        <v>3</v>
      </c>
      <c r="S150">
        <f t="shared" ca="1" si="250"/>
        <v>3</v>
      </c>
      <c r="T150">
        <f t="shared" ca="1" si="250"/>
        <v>3</v>
      </c>
      <c r="U150">
        <f t="shared" ca="1" si="250"/>
        <v>1</v>
      </c>
      <c r="V150">
        <f t="shared" ca="1" si="250"/>
        <v>3</v>
      </c>
      <c r="W150">
        <f t="shared" ca="1" si="250"/>
        <v>3</v>
      </c>
      <c r="X150">
        <f t="shared" ca="1" si="250"/>
        <v>2</v>
      </c>
      <c r="Y150">
        <f t="shared" ca="1" si="250"/>
        <v>4</v>
      </c>
      <c r="Z150">
        <f t="shared" ca="1" si="250"/>
        <v>4</v>
      </c>
      <c r="AA150">
        <f t="shared" ca="1" si="250"/>
        <v>4</v>
      </c>
      <c r="AB150">
        <f t="shared" ca="1" si="250"/>
        <v>4</v>
      </c>
      <c r="AC150">
        <f t="shared" ca="1" si="250"/>
        <v>4</v>
      </c>
      <c r="AD150">
        <f t="shared" ca="1" si="250"/>
        <v>4</v>
      </c>
      <c r="AE150">
        <f t="shared" ca="1" si="250"/>
        <v>4</v>
      </c>
      <c r="AF150">
        <f t="shared" ca="1" si="250"/>
        <v>5</v>
      </c>
      <c r="AG150">
        <f t="shared" ca="1" si="250"/>
        <v>5</v>
      </c>
      <c r="AH150">
        <f t="shared" ca="1" si="250"/>
        <v>5</v>
      </c>
      <c r="AI150">
        <f t="shared" ca="1" si="250"/>
        <v>5</v>
      </c>
      <c r="AJ150">
        <f t="shared" ca="1" si="250"/>
        <v>5</v>
      </c>
      <c r="AK150">
        <f t="shared" ca="1" si="250"/>
        <v>5</v>
      </c>
      <c r="AL150">
        <f t="shared" ca="1" si="250"/>
        <v>5</v>
      </c>
      <c r="AM150">
        <f t="shared" ca="1" si="250"/>
        <v>6</v>
      </c>
      <c r="AN150">
        <f t="shared" ca="1" si="250"/>
        <v>6</v>
      </c>
      <c r="AO150">
        <f t="shared" ca="1" si="250"/>
        <v>5</v>
      </c>
      <c r="AP150">
        <f t="shared" ca="1" si="250"/>
        <v>6</v>
      </c>
      <c r="AQ150">
        <f t="shared" ca="1" si="250"/>
        <v>6</v>
      </c>
      <c r="AR150">
        <f t="shared" ca="1" si="250"/>
        <v>6</v>
      </c>
      <c r="AS150">
        <f t="shared" ca="1" si="250"/>
        <v>6</v>
      </c>
      <c r="AT150">
        <f t="shared" ca="1" si="250"/>
        <v>5</v>
      </c>
      <c r="AU150">
        <f t="shared" ca="1" si="250"/>
        <v>6</v>
      </c>
      <c r="AV150">
        <f t="shared" ca="1" si="250"/>
        <v>7</v>
      </c>
      <c r="AW150">
        <f t="shared" ca="1" si="250"/>
        <v>7</v>
      </c>
      <c r="AX150">
        <f t="shared" ca="1" si="250"/>
        <v>7</v>
      </c>
      <c r="AY150">
        <f t="shared" ca="1" si="250"/>
        <v>4</v>
      </c>
      <c r="AZ150">
        <f t="shared" ca="1" si="250"/>
        <v>7</v>
      </c>
      <c r="BA150">
        <f t="shared" ca="1" si="250"/>
        <v>8</v>
      </c>
      <c r="BB150">
        <f t="shared" ca="1" si="250"/>
        <v>6</v>
      </c>
      <c r="BC150">
        <f t="shared" ca="1" si="250"/>
        <v>8</v>
      </c>
      <c r="BD150">
        <f t="shared" ca="1" si="250"/>
        <v>5</v>
      </c>
      <c r="BE150">
        <f t="shared" ca="1" si="250"/>
        <v>8</v>
      </c>
      <c r="BF150">
        <f t="shared" ca="1" si="250"/>
        <v>8</v>
      </c>
      <c r="BG150">
        <f t="shared" ca="1" si="250"/>
        <v>8</v>
      </c>
      <c r="BH150">
        <f t="shared" ca="1" si="250"/>
        <v>9</v>
      </c>
      <c r="BI150">
        <f t="shared" ca="1" si="250"/>
        <v>9</v>
      </c>
      <c r="BJ150">
        <f t="shared" ca="1" si="250"/>
        <v>7</v>
      </c>
      <c r="BK150">
        <f t="shared" ca="1" si="250"/>
        <v>9</v>
      </c>
      <c r="BL150">
        <f t="shared" ca="1" si="250"/>
        <v>9</v>
      </c>
      <c r="BM150">
        <f t="shared" ca="1" si="250"/>
        <v>8</v>
      </c>
      <c r="BN150">
        <f t="shared" ca="1" si="250"/>
        <v>9</v>
      </c>
      <c r="BO150">
        <f t="shared" ca="1" si="250"/>
        <v>10</v>
      </c>
      <c r="BP150">
        <f t="shared" ca="1" si="250"/>
        <v>10</v>
      </c>
      <c r="BQ150">
        <f t="shared" ref="BQ150:CH150" ca="1" si="251">IFERROR(MIN(RANDBETWEEN(0,BQ145-SUM(BQ148:BQ149)),ROUNDUP(BQ145*2/$C$144,0)),0)</f>
        <v>1</v>
      </c>
      <c r="BR150">
        <f t="shared" ca="1" si="251"/>
        <v>10</v>
      </c>
      <c r="BS150">
        <f t="shared" ca="1" si="251"/>
        <v>10</v>
      </c>
      <c r="BT150">
        <f t="shared" ca="1" si="251"/>
        <v>10</v>
      </c>
      <c r="BU150">
        <f t="shared" ca="1" si="251"/>
        <v>10</v>
      </c>
      <c r="BV150">
        <f t="shared" ca="1" si="251"/>
        <v>2</v>
      </c>
      <c r="BW150">
        <f t="shared" ca="1" si="251"/>
        <v>11</v>
      </c>
      <c r="BX150">
        <f t="shared" ca="1" si="251"/>
        <v>11</v>
      </c>
      <c r="BY150">
        <f t="shared" ca="1" si="251"/>
        <v>11</v>
      </c>
      <c r="BZ150">
        <f t="shared" ca="1" si="251"/>
        <v>11</v>
      </c>
      <c r="CA150">
        <f t="shared" ca="1" si="251"/>
        <v>11</v>
      </c>
      <c r="CB150">
        <f t="shared" ca="1" si="251"/>
        <v>11</v>
      </c>
      <c r="CC150">
        <f t="shared" ca="1" si="251"/>
        <v>12</v>
      </c>
      <c r="CD150">
        <f t="shared" ca="1" si="251"/>
        <v>12</v>
      </c>
      <c r="CE150">
        <f t="shared" ca="1" si="251"/>
        <v>12</v>
      </c>
      <c r="CF150">
        <f t="shared" ca="1" si="251"/>
        <v>12</v>
      </c>
      <c r="CG150">
        <f t="shared" ca="1" si="251"/>
        <v>12</v>
      </c>
      <c r="CH150">
        <f t="shared" ca="1" si="251"/>
        <v>5</v>
      </c>
    </row>
    <row r="151" spans="1:86" x14ac:dyDescent="0.25">
      <c r="A151" s="3">
        <f t="shared" ca="1" si="244"/>
        <v>1</v>
      </c>
      <c r="B151" s="4">
        <f t="shared" ca="1" si="245"/>
        <v>83282</v>
      </c>
      <c r="C151" s="5">
        <v>5</v>
      </c>
      <c r="D151">
        <f ca="1">IFERROR(MIN(RANDBETWEEN(0,D145-SUM(D148:D150)),ROUNDUP(D145*2/$C$144,0)),0)</f>
        <v>0</v>
      </c>
      <c r="E151">
        <f t="shared" ref="E151:BP151" ca="1" si="252">IFERROR(MIN(RANDBETWEEN(0,E145-SUM(E148:E150)),ROUNDUP(E145*2/$C$144,0)),0)</f>
        <v>0</v>
      </c>
      <c r="F151">
        <f t="shared" ca="1" si="252"/>
        <v>1</v>
      </c>
      <c r="G151">
        <f t="shared" ca="1" si="252"/>
        <v>0</v>
      </c>
      <c r="H151">
        <f t="shared" ca="1" si="252"/>
        <v>1</v>
      </c>
      <c r="I151">
        <f t="shared" ca="1" si="252"/>
        <v>1</v>
      </c>
      <c r="J151">
        <f t="shared" ca="1" si="252"/>
        <v>1</v>
      </c>
      <c r="K151">
        <f t="shared" ca="1" si="252"/>
        <v>0</v>
      </c>
      <c r="L151">
        <f t="shared" ca="1" si="252"/>
        <v>2</v>
      </c>
      <c r="M151">
        <f t="shared" ca="1" si="252"/>
        <v>2</v>
      </c>
      <c r="N151">
        <f t="shared" ca="1" si="252"/>
        <v>2</v>
      </c>
      <c r="O151">
        <f t="shared" ca="1" si="252"/>
        <v>2</v>
      </c>
      <c r="P151">
        <f t="shared" ca="1" si="252"/>
        <v>2</v>
      </c>
      <c r="Q151">
        <f t="shared" ca="1" si="252"/>
        <v>2</v>
      </c>
      <c r="R151">
        <f t="shared" ca="1" si="252"/>
        <v>1</v>
      </c>
      <c r="S151">
        <f t="shared" ca="1" si="252"/>
        <v>2</v>
      </c>
      <c r="T151">
        <f t="shared" ca="1" si="252"/>
        <v>3</v>
      </c>
      <c r="U151">
        <f t="shared" ca="1" si="252"/>
        <v>3</v>
      </c>
      <c r="V151">
        <f t="shared" ca="1" si="252"/>
        <v>3</v>
      </c>
      <c r="W151">
        <f t="shared" ca="1" si="252"/>
        <v>2</v>
      </c>
      <c r="X151">
        <f t="shared" ca="1" si="252"/>
        <v>3</v>
      </c>
      <c r="Y151">
        <f t="shared" ca="1" si="252"/>
        <v>0</v>
      </c>
      <c r="Z151">
        <f t="shared" ca="1" si="252"/>
        <v>4</v>
      </c>
      <c r="AA151">
        <f t="shared" ca="1" si="252"/>
        <v>4</v>
      </c>
      <c r="AB151">
        <f t="shared" ca="1" si="252"/>
        <v>4</v>
      </c>
      <c r="AC151">
        <f t="shared" ca="1" si="252"/>
        <v>0</v>
      </c>
      <c r="AD151">
        <f t="shared" ca="1" si="252"/>
        <v>2</v>
      </c>
      <c r="AE151">
        <f t="shared" ca="1" si="252"/>
        <v>0</v>
      </c>
      <c r="AF151">
        <f t="shared" ca="1" si="252"/>
        <v>0</v>
      </c>
      <c r="AG151">
        <f t="shared" ca="1" si="252"/>
        <v>5</v>
      </c>
      <c r="AH151">
        <f t="shared" ca="1" si="252"/>
        <v>5</v>
      </c>
      <c r="AI151">
        <f t="shared" ca="1" si="252"/>
        <v>5</v>
      </c>
      <c r="AJ151">
        <f t="shared" ca="1" si="252"/>
        <v>5</v>
      </c>
      <c r="AK151">
        <f t="shared" ca="1" si="252"/>
        <v>5</v>
      </c>
      <c r="AL151">
        <f t="shared" ca="1" si="252"/>
        <v>5</v>
      </c>
      <c r="AM151">
        <f t="shared" ca="1" si="252"/>
        <v>6</v>
      </c>
      <c r="AN151">
        <f t="shared" ca="1" si="252"/>
        <v>6</v>
      </c>
      <c r="AO151">
        <f t="shared" ca="1" si="252"/>
        <v>6</v>
      </c>
      <c r="AP151">
        <f t="shared" ca="1" si="252"/>
        <v>2</v>
      </c>
      <c r="AQ151">
        <f t="shared" ca="1" si="252"/>
        <v>6</v>
      </c>
      <c r="AR151">
        <f t="shared" ca="1" si="252"/>
        <v>6</v>
      </c>
      <c r="AS151">
        <f t="shared" ca="1" si="252"/>
        <v>6</v>
      </c>
      <c r="AT151">
        <f t="shared" ca="1" si="252"/>
        <v>7</v>
      </c>
      <c r="AU151">
        <f t="shared" ca="1" si="252"/>
        <v>5</v>
      </c>
      <c r="AV151">
        <f t="shared" ca="1" si="252"/>
        <v>7</v>
      </c>
      <c r="AW151">
        <f t="shared" ca="1" si="252"/>
        <v>7</v>
      </c>
      <c r="AX151">
        <f t="shared" ca="1" si="252"/>
        <v>7</v>
      </c>
      <c r="AY151">
        <f t="shared" ca="1" si="252"/>
        <v>7</v>
      </c>
      <c r="AZ151">
        <f t="shared" ca="1" si="252"/>
        <v>5</v>
      </c>
      <c r="BA151">
        <f t="shared" ca="1" si="252"/>
        <v>8</v>
      </c>
      <c r="BB151">
        <f t="shared" ca="1" si="252"/>
        <v>0</v>
      </c>
      <c r="BC151">
        <f t="shared" ca="1" si="252"/>
        <v>2</v>
      </c>
      <c r="BD151">
        <f t="shared" ca="1" si="252"/>
        <v>8</v>
      </c>
      <c r="BE151">
        <f t="shared" ca="1" si="252"/>
        <v>0</v>
      </c>
      <c r="BF151">
        <f t="shared" ca="1" si="252"/>
        <v>8</v>
      </c>
      <c r="BG151">
        <f t="shared" ca="1" si="252"/>
        <v>8</v>
      </c>
      <c r="BH151">
        <f t="shared" ca="1" si="252"/>
        <v>0</v>
      </c>
      <c r="BI151">
        <f t="shared" ca="1" si="252"/>
        <v>9</v>
      </c>
      <c r="BJ151">
        <f t="shared" ca="1" si="252"/>
        <v>1</v>
      </c>
      <c r="BK151">
        <f t="shared" ca="1" si="252"/>
        <v>9</v>
      </c>
      <c r="BL151">
        <f t="shared" ca="1" si="252"/>
        <v>3</v>
      </c>
      <c r="BM151">
        <f t="shared" ca="1" si="252"/>
        <v>9</v>
      </c>
      <c r="BN151">
        <f t="shared" ca="1" si="252"/>
        <v>9</v>
      </c>
      <c r="BO151">
        <f t="shared" ca="1" si="252"/>
        <v>8</v>
      </c>
      <c r="BP151">
        <f t="shared" ca="1" si="252"/>
        <v>10</v>
      </c>
      <c r="BQ151">
        <f t="shared" ref="BQ151:CH151" ca="1" si="253">IFERROR(MIN(RANDBETWEEN(0,BQ145-SUM(BQ148:BQ150)),ROUNDUP(BQ145*2/$C$144,0)),0)</f>
        <v>10</v>
      </c>
      <c r="BR151">
        <f t="shared" ca="1" si="253"/>
        <v>10</v>
      </c>
      <c r="BS151">
        <f t="shared" ca="1" si="253"/>
        <v>10</v>
      </c>
      <c r="BT151">
        <f t="shared" ca="1" si="253"/>
        <v>10</v>
      </c>
      <c r="BU151">
        <f t="shared" ca="1" si="253"/>
        <v>10</v>
      </c>
      <c r="BV151">
        <f t="shared" ca="1" si="253"/>
        <v>11</v>
      </c>
      <c r="BW151">
        <f t="shared" ca="1" si="253"/>
        <v>11</v>
      </c>
      <c r="BX151">
        <f t="shared" ca="1" si="253"/>
        <v>11</v>
      </c>
      <c r="BY151">
        <f t="shared" ca="1" si="253"/>
        <v>11</v>
      </c>
      <c r="BZ151">
        <f t="shared" ca="1" si="253"/>
        <v>11</v>
      </c>
      <c r="CA151">
        <f t="shared" ca="1" si="253"/>
        <v>11</v>
      </c>
      <c r="CB151">
        <f t="shared" ca="1" si="253"/>
        <v>11</v>
      </c>
      <c r="CC151">
        <f t="shared" ca="1" si="253"/>
        <v>12</v>
      </c>
      <c r="CD151">
        <f t="shared" ca="1" si="253"/>
        <v>12</v>
      </c>
      <c r="CE151">
        <f t="shared" ca="1" si="253"/>
        <v>12</v>
      </c>
      <c r="CF151">
        <f t="shared" ca="1" si="253"/>
        <v>1</v>
      </c>
      <c r="CG151">
        <f t="shared" ca="1" si="253"/>
        <v>12</v>
      </c>
      <c r="CH151">
        <f t="shared" ca="1" si="253"/>
        <v>9</v>
      </c>
    </row>
    <row r="152" spans="1:86" x14ac:dyDescent="0.25">
      <c r="A152" s="3">
        <f t="shared" ca="1" si="244"/>
        <v>12</v>
      </c>
      <c r="B152" s="4">
        <f t="shared" ca="1" si="245"/>
        <v>24975</v>
      </c>
      <c r="C152" s="5">
        <v>6</v>
      </c>
      <c r="D152">
        <f ca="1">IFERROR(MIN(RANDBETWEEN(0,D145-SUM(D148:D151)),ROUNDUP(D145*2/$C$144,0)),0)</f>
        <v>0</v>
      </c>
      <c r="E152">
        <f t="shared" ref="E152:BP152" ca="1" si="254">IFERROR(MIN(RANDBETWEEN(0,E145-SUM(E148:E151)),ROUNDUP(E145*2/$C$144,0)),0)</f>
        <v>0</v>
      </c>
      <c r="F152">
        <f t="shared" ca="1" si="254"/>
        <v>0</v>
      </c>
      <c r="G152">
        <f t="shared" ca="1" si="254"/>
        <v>1</v>
      </c>
      <c r="H152">
        <f t="shared" ca="1" si="254"/>
        <v>1</v>
      </c>
      <c r="I152">
        <f t="shared" ca="1" si="254"/>
        <v>1</v>
      </c>
      <c r="J152">
        <f t="shared" ca="1" si="254"/>
        <v>1</v>
      </c>
      <c r="K152">
        <f t="shared" ca="1" si="254"/>
        <v>2</v>
      </c>
      <c r="L152">
        <f t="shared" ca="1" si="254"/>
        <v>2</v>
      </c>
      <c r="M152">
        <f t="shared" ca="1" si="254"/>
        <v>2</v>
      </c>
      <c r="N152">
        <f t="shared" ca="1" si="254"/>
        <v>0</v>
      </c>
      <c r="O152">
        <f t="shared" ca="1" si="254"/>
        <v>0</v>
      </c>
      <c r="P152">
        <f t="shared" ca="1" si="254"/>
        <v>2</v>
      </c>
      <c r="Q152">
        <f t="shared" ca="1" si="254"/>
        <v>2</v>
      </c>
      <c r="R152">
        <f t="shared" ca="1" si="254"/>
        <v>3</v>
      </c>
      <c r="S152">
        <f t="shared" ca="1" si="254"/>
        <v>3</v>
      </c>
      <c r="T152">
        <f t="shared" ca="1" si="254"/>
        <v>3</v>
      </c>
      <c r="U152">
        <f t="shared" ca="1" si="254"/>
        <v>3</v>
      </c>
      <c r="V152">
        <f t="shared" ca="1" si="254"/>
        <v>3</v>
      </c>
      <c r="W152">
        <f t="shared" ca="1" si="254"/>
        <v>0</v>
      </c>
      <c r="X152">
        <f t="shared" ca="1" si="254"/>
        <v>3</v>
      </c>
      <c r="Y152">
        <f t="shared" ca="1" si="254"/>
        <v>4</v>
      </c>
      <c r="Z152">
        <f t="shared" ca="1" si="254"/>
        <v>4</v>
      </c>
      <c r="AA152">
        <f t="shared" ca="1" si="254"/>
        <v>3</v>
      </c>
      <c r="AB152">
        <f t="shared" ca="1" si="254"/>
        <v>2</v>
      </c>
      <c r="AC152">
        <f t="shared" ca="1" si="254"/>
        <v>1</v>
      </c>
      <c r="AD152">
        <f t="shared" ca="1" si="254"/>
        <v>4</v>
      </c>
      <c r="AE152">
        <f t="shared" ca="1" si="254"/>
        <v>4</v>
      </c>
      <c r="AF152">
        <f t="shared" ca="1" si="254"/>
        <v>5</v>
      </c>
      <c r="AG152">
        <f t="shared" ca="1" si="254"/>
        <v>4</v>
      </c>
      <c r="AH152">
        <f t="shared" ca="1" si="254"/>
        <v>5</v>
      </c>
      <c r="AI152">
        <f t="shared" ca="1" si="254"/>
        <v>5</v>
      </c>
      <c r="AJ152">
        <f t="shared" ca="1" si="254"/>
        <v>5</v>
      </c>
      <c r="AK152">
        <f t="shared" ca="1" si="254"/>
        <v>5</v>
      </c>
      <c r="AL152">
        <f t="shared" ca="1" si="254"/>
        <v>5</v>
      </c>
      <c r="AM152">
        <f t="shared" ca="1" si="254"/>
        <v>6</v>
      </c>
      <c r="AN152">
        <f t="shared" ca="1" si="254"/>
        <v>6</v>
      </c>
      <c r="AO152">
        <f t="shared" ca="1" si="254"/>
        <v>6</v>
      </c>
      <c r="AP152">
        <f t="shared" ca="1" si="254"/>
        <v>6</v>
      </c>
      <c r="AQ152">
        <f t="shared" ca="1" si="254"/>
        <v>6</v>
      </c>
      <c r="AR152">
        <f t="shared" ca="1" si="254"/>
        <v>2</v>
      </c>
      <c r="AS152">
        <f t="shared" ca="1" si="254"/>
        <v>6</v>
      </c>
      <c r="AT152">
        <f t="shared" ca="1" si="254"/>
        <v>5</v>
      </c>
      <c r="AU152">
        <f t="shared" ca="1" si="254"/>
        <v>7</v>
      </c>
      <c r="AV152">
        <f t="shared" ca="1" si="254"/>
        <v>7</v>
      </c>
      <c r="AW152">
        <f t="shared" ca="1" si="254"/>
        <v>6</v>
      </c>
      <c r="AX152">
        <f t="shared" ca="1" si="254"/>
        <v>7</v>
      </c>
      <c r="AY152">
        <f t="shared" ca="1" si="254"/>
        <v>7</v>
      </c>
      <c r="AZ152">
        <f t="shared" ca="1" si="254"/>
        <v>7</v>
      </c>
      <c r="BA152">
        <f t="shared" ca="1" si="254"/>
        <v>0</v>
      </c>
      <c r="BB152">
        <f t="shared" ca="1" si="254"/>
        <v>8</v>
      </c>
      <c r="BC152">
        <f t="shared" ca="1" si="254"/>
        <v>2</v>
      </c>
      <c r="BD152">
        <f t="shared" ca="1" si="254"/>
        <v>8</v>
      </c>
      <c r="BE152">
        <f t="shared" ca="1" si="254"/>
        <v>8</v>
      </c>
      <c r="BF152">
        <f t="shared" ca="1" si="254"/>
        <v>1</v>
      </c>
      <c r="BG152">
        <f t="shared" ca="1" si="254"/>
        <v>8</v>
      </c>
      <c r="BH152">
        <f t="shared" ca="1" si="254"/>
        <v>9</v>
      </c>
      <c r="BI152">
        <f t="shared" ca="1" si="254"/>
        <v>6</v>
      </c>
      <c r="BJ152">
        <f t="shared" ca="1" si="254"/>
        <v>0</v>
      </c>
      <c r="BK152">
        <f t="shared" ca="1" si="254"/>
        <v>0</v>
      </c>
      <c r="BL152">
        <f t="shared" ca="1" si="254"/>
        <v>8</v>
      </c>
      <c r="BM152">
        <f t="shared" ca="1" si="254"/>
        <v>9</v>
      </c>
      <c r="BN152">
        <f t="shared" ca="1" si="254"/>
        <v>6</v>
      </c>
      <c r="BO152">
        <f t="shared" ca="1" si="254"/>
        <v>4</v>
      </c>
      <c r="BP152">
        <f t="shared" ca="1" si="254"/>
        <v>1</v>
      </c>
      <c r="BQ152">
        <f t="shared" ref="BQ152:CH152" ca="1" si="255">IFERROR(MIN(RANDBETWEEN(0,BQ145-SUM(BQ148:BQ151)),ROUNDUP(BQ145*2/$C$144,0)),0)</f>
        <v>5</v>
      </c>
      <c r="BR152">
        <f t="shared" ca="1" si="255"/>
        <v>10</v>
      </c>
      <c r="BS152">
        <f t="shared" ca="1" si="255"/>
        <v>9</v>
      </c>
      <c r="BT152">
        <f t="shared" ca="1" si="255"/>
        <v>7</v>
      </c>
      <c r="BU152">
        <f t="shared" ca="1" si="255"/>
        <v>10</v>
      </c>
      <c r="BV152">
        <f t="shared" ca="1" si="255"/>
        <v>8</v>
      </c>
      <c r="BW152">
        <f t="shared" ca="1" si="255"/>
        <v>11</v>
      </c>
      <c r="BX152">
        <f t="shared" ca="1" si="255"/>
        <v>11</v>
      </c>
      <c r="BY152">
        <f t="shared" ca="1" si="255"/>
        <v>2</v>
      </c>
      <c r="BZ152">
        <f t="shared" ca="1" si="255"/>
        <v>11</v>
      </c>
      <c r="CA152">
        <f t="shared" ca="1" si="255"/>
        <v>11</v>
      </c>
      <c r="CB152">
        <f t="shared" ca="1" si="255"/>
        <v>10</v>
      </c>
      <c r="CC152">
        <f t="shared" ca="1" si="255"/>
        <v>2</v>
      </c>
      <c r="CD152">
        <f t="shared" ca="1" si="255"/>
        <v>12</v>
      </c>
      <c r="CE152">
        <f t="shared" ca="1" si="255"/>
        <v>12</v>
      </c>
      <c r="CF152">
        <f t="shared" ca="1" si="255"/>
        <v>12</v>
      </c>
      <c r="CG152">
        <f t="shared" ca="1" si="255"/>
        <v>12</v>
      </c>
      <c r="CH152">
        <f t="shared" ca="1" si="255"/>
        <v>12</v>
      </c>
    </row>
    <row r="153" spans="1:86" x14ac:dyDescent="0.25">
      <c r="A153" s="3">
        <f t="shared" ca="1" si="244"/>
        <v>4</v>
      </c>
      <c r="B153" s="4">
        <f t="shared" ca="1" si="245"/>
        <v>62373</v>
      </c>
      <c r="C153" s="5">
        <v>7</v>
      </c>
      <c r="D153">
        <f ca="1">IFERROR(MIN(RANDBETWEEN(0,D145-SUM(D148:D152)),ROUNDUP(D145*2/$C$144,0)),0)</f>
        <v>0</v>
      </c>
      <c r="E153">
        <f t="shared" ref="E153:BP153" ca="1" si="256">IFERROR(MIN(RANDBETWEEN(0,E145-SUM(E148:E152)),ROUNDUP(E145*2/$C$144,0)),0)</f>
        <v>0</v>
      </c>
      <c r="F153">
        <f t="shared" ca="1" si="256"/>
        <v>0</v>
      </c>
      <c r="G153">
        <f t="shared" ca="1" si="256"/>
        <v>1</v>
      </c>
      <c r="H153">
        <f t="shared" ca="1" si="256"/>
        <v>0</v>
      </c>
      <c r="I153">
        <f t="shared" ca="1" si="256"/>
        <v>0</v>
      </c>
      <c r="J153">
        <f t="shared" ca="1" si="256"/>
        <v>0</v>
      </c>
      <c r="K153">
        <f t="shared" ca="1" si="256"/>
        <v>0</v>
      </c>
      <c r="L153">
        <f t="shared" ca="1" si="256"/>
        <v>1</v>
      </c>
      <c r="M153">
        <f t="shared" ca="1" si="256"/>
        <v>0</v>
      </c>
      <c r="N153">
        <f t="shared" ca="1" si="256"/>
        <v>0</v>
      </c>
      <c r="O153">
        <f t="shared" ca="1" si="256"/>
        <v>2</v>
      </c>
      <c r="P153">
        <f t="shared" ca="1" si="256"/>
        <v>2</v>
      </c>
      <c r="Q153">
        <f t="shared" ca="1" si="256"/>
        <v>2</v>
      </c>
      <c r="R153">
        <f t="shared" ca="1" si="256"/>
        <v>0</v>
      </c>
      <c r="S153">
        <f t="shared" ca="1" si="256"/>
        <v>1</v>
      </c>
      <c r="T153">
        <f t="shared" ca="1" si="256"/>
        <v>0</v>
      </c>
      <c r="U153">
        <f t="shared" ca="1" si="256"/>
        <v>3</v>
      </c>
      <c r="V153">
        <f t="shared" ca="1" si="256"/>
        <v>3</v>
      </c>
      <c r="W153">
        <f t="shared" ca="1" si="256"/>
        <v>2</v>
      </c>
      <c r="X153">
        <f t="shared" ca="1" si="256"/>
        <v>3</v>
      </c>
      <c r="Y153">
        <f t="shared" ca="1" si="256"/>
        <v>3</v>
      </c>
      <c r="Z153">
        <f t="shared" ca="1" si="256"/>
        <v>3</v>
      </c>
      <c r="AA153">
        <f t="shared" ca="1" si="256"/>
        <v>1</v>
      </c>
      <c r="AB153">
        <f t="shared" ca="1" si="256"/>
        <v>4</v>
      </c>
      <c r="AC153">
        <f t="shared" ca="1" si="256"/>
        <v>4</v>
      </c>
      <c r="AD153">
        <f t="shared" ca="1" si="256"/>
        <v>0</v>
      </c>
      <c r="AE153">
        <f t="shared" ca="1" si="256"/>
        <v>4</v>
      </c>
      <c r="AF153">
        <f t="shared" ca="1" si="256"/>
        <v>0</v>
      </c>
      <c r="AG153">
        <f t="shared" ca="1" si="256"/>
        <v>5</v>
      </c>
      <c r="AH153">
        <f t="shared" ca="1" si="256"/>
        <v>3</v>
      </c>
      <c r="AI153">
        <f t="shared" ca="1" si="256"/>
        <v>5</v>
      </c>
      <c r="AJ153">
        <f t="shared" ca="1" si="256"/>
        <v>5</v>
      </c>
      <c r="AK153">
        <f t="shared" ca="1" si="256"/>
        <v>1</v>
      </c>
      <c r="AL153">
        <f t="shared" ca="1" si="256"/>
        <v>2</v>
      </c>
      <c r="AM153">
        <f t="shared" ca="1" si="256"/>
        <v>3</v>
      </c>
      <c r="AN153">
        <f t="shared" ca="1" si="256"/>
        <v>6</v>
      </c>
      <c r="AO153">
        <f t="shared" ca="1" si="256"/>
        <v>2</v>
      </c>
      <c r="AP153">
        <f t="shared" ca="1" si="256"/>
        <v>6</v>
      </c>
      <c r="AQ153">
        <f t="shared" ca="1" si="256"/>
        <v>6</v>
      </c>
      <c r="AR153">
        <f t="shared" ca="1" si="256"/>
        <v>6</v>
      </c>
      <c r="AS153">
        <f t="shared" ca="1" si="256"/>
        <v>6</v>
      </c>
      <c r="AT153">
        <f t="shared" ca="1" si="256"/>
        <v>2</v>
      </c>
      <c r="AU153">
        <f t="shared" ca="1" si="256"/>
        <v>7</v>
      </c>
      <c r="AV153">
        <f t="shared" ca="1" si="256"/>
        <v>0</v>
      </c>
      <c r="AW153">
        <f t="shared" ca="1" si="256"/>
        <v>3</v>
      </c>
      <c r="AX153">
        <f t="shared" ca="1" si="256"/>
        <v>7</v>
      </c>
      <c r="AY153">
        <f t="shared" ca="1" si="256"/>
        <v>7</v>
      </c>
      <c r="AZ153">
        <f t="shared" ca="1" si="256"/>
        <v>7</v>
      </c>
      <c r="BA153">
        <f t="shared" ca="1" si="256"/>
        <v>8</v>
      </c>
      <c r="BB153">
        <f t="shared" ca="1" si="256"/>
        <v>2</v>
      </c>
      <c r="BC153">
        <f t="shared" ca="1" si="256"/>
        <v>3</v>
      </c>
      <c r="BD153">
        <f t="shared" ca="1" si="256"/>
        <v>8</v>
      </c>
      <c r="BE153">
        <f t="shared" ca="1" si="256"/>
        <v>8</v>
      </c>
      <c r="BF153">
        <f t="shared" ca="1" si="256"/>
        <v>0</v>
      </c>
      <c r="BG153">
        <f t="shared" ca="1" si="256"/>
        <v>0</v>
      </c>
      <c r="BH153">
        <f t="shared" ca="1" si="256"/>
        <v>9</v>
      </c>
      <c r="BI153">
        <f t="shared" ca="1" si="256"/>
        <v>9</v>
      </c>
      <c r="BJ153">
        <f t="shared" ca="1" si="256"/>
        <v>9</v>
      </c>
      <c r="BK153">
        <f t="shared" ca="1" si="256"/>
        <v>9</v>
      </c>
      <c r="BL153">
        <f t="shared" ca="1" si="256"/>
        <v>9</v>
      </c>
      <c r="BM153">
        <f t="shared" ca="1" si="256"/>
        <v>7</v>
      </c>
      <c r="BN153">
        <f t="shared" ca="1" si="256"/>
        <v>4</v>
      </c>
      <c r="BO153">
        <f t="shared" ca="1" si="256"/>
        <v>10</v>
      </c>
      <c r="BP153">
        <f t="shared" ca="1" si="256"/>
        <v>10</v>
      </c>
      <c r="BQ153">
        <f t="shared" ref="BQ153:CH153" ca="1" si="257">IFERROR(MIN(RANDBETWEEN(0,BQ145-SUM(BQ148:BQ152)),ROUNDUP(BQ145*2/$C$144,0)),0)</f>
        <v>10</v>
      </c>
      <c r="BR153">
        <f t="shared" ca="1" si="257"/>
        <v>5</v>
      </c>
      <c r="BS153">
        <f t="shared" ca="1" si="257"/>
        <v>10</v>
      </c>
      <c r="BT153">
        <f t="shared" ca="1" si="257"/>
        <v>6</v>
      </c>
      <c r="BU153">
        <f t="shared" ca="1" si="257"/>
        <v>10</v>
      </c>
      <c r="BV153">
        <f t="shared" ca="1" si="257"/>
        <v>11</v>
      </c>
      <c r="BW153">
        <f t="shared" ca="1" si="257"/>
        <v>2</v>
      </c>
      <c r="BX153">
        <f t="shared" ca="1" si="257"/>
        <v>0</v>
      </c>
      <c r="BY153">
        <f t="shared" ca="1" si="257"/>
        <v>11</v>
      </c>
      <c r="BZ153">
        <f t="shared" ca="1" si="257"/>
        <v>2</v>
      </c>
      <c r="CA153">
        <f t="shared" ca="1" si="257"/>
        <v>5</v>
      </c>
      <c r="CB153">
        <f t="shared" ca="1" si="257"/>
        <v>11</v>
      </c>
      <c r="CC153">
        <f t="shared" ca="1" si="257"/>
        <v>2</v>
      </c>
      <c r="CD153">
        <f t="shared" ca="1" si="257"/>
        <v>12</v>
      </c>
      <c r="CE153">
        <f t="shared" ca="1" si="257"/>
        <v>1</v>
      </c>
      <c r="CF153">
        <f t="shared" ca="1" si="257"/>
        <v>12</v>
      </c>
      <c r="CG153">
        <f t="shared" ca="1" si="257"/>
        <v>11</v>
      </c>
      <c r="CH153">
        <f t="shared" ca="1" si="257"/>
        <v>0</v>
      </c>
    </row>
    <row r="154" spans="1:86" x14ac:dyDescent="0.25">
      <c r="A154" s="3">
        <f t="shared" ca="1" si="244"/>
        <v>8</v>
      </c>
      <c r="B154" s="4">
        <f t="shared" ca="1" si="245"/>
        <v>58617</v>
      </c>
      <c r="C154" s="5">
        <v>8</v>
      </c>
      <c r="D154">
        <f ca="1">IFERROR(MIN(RANDBETWEEN(0,D145-SUM(D148:D153)),ROUNDUP(D145*2/$C$144,0)),0)</f>
        <v>0</v>
      </c>
      <c r="E154">
        <f t="shared" ref="E154:BP154" ca="1" si="258">IFERROR(MIN(RANDBETWEEN(0,E145-SUM(E148:E153)),ROUNDUP(E145*2/$C$144,0)),0)</f>
        <v>0</v>
      </c>
      <c r="F154">
        <f t="shared" ca="1" si="258"/>
        <v>0</v>
      </c>
      <c r="G154">
        <f t="shared" ca="1" si="258"/>
        <v>0</v>
      </c>
      <c r="H154">
        <f t="shared" ca="1" si="258"/>
        <v>0</v>
      </c>
      <c r="I154">
        <f t="shared" ca="1" si="258"/>
        <v>1</v>
      </c>
      <c r="J154">
        <f t="shared" ca="1" si="258"/>
        <v>1</v>
      </c>
      <c r="K154">
        <f t="shared" ca="1" si="258"/>
        <v>2</v>
      </c>
      <c r="L154">
        <f t="shared" ca="1" si="258"/>
        <v>0</v>
      </c>
      <c r="M154">
        <f t="shared" ca="1" si="258"/>
        <v>0</v>
      </c>
      <c r="N154">
        <f t="shared" ca="1" si="258"/>
        <v>1</v>
      </c>
      <c r="O154">
        <f t="shared" ca="1" si="258"/>
        <v>2</v>
      </c>
      <c r="P154">
        <f t="shared" ca="1" si="258"/>
        <v>0</v>
      </c>
      <c r="Q154">
        <f t="shared" ca="1" si="258"/>
        <v>2</v>
      </c>
      <c r="R154">
        <f t="shared" ca="1" si="258"/>
        <v>0</v>
      </c>
      <c r="S154">
        <f t="shared" ca="1" si="258"/>
        <v>2</v>
      </c>
      <c r="T154">
        <f t="shared" ca="1" si="258"/>
        <v>1</v>
      </c>
      <c r="U154">
        <f t="shared" ca="1" si="258"/>
        <v>2</v>
      </c>
      <c r="V154">
        <f t="shared" ca="1" si="258"/>
        <v>0</v>
      </c>
      <c r="W154">
        <f t="shared" ca="1" si="258"/>
        <v>1</v>
      </c>
      <c r="X154">
        <f t="shared" ca="1" si="258"/>
        <v>1</v>
      </c>
      <c r="Y154">
        <f t="shared" ca="1" si="258"/>
        <v>0</v>
      </c>
      <c r="Z154">
        <f t="shared" ca="1" si="258"/>
        <v>0</v>
      </c>
      <c r="AA154">
        <f t="shared" ca="1" si="258"/>
        <v>1</v>
      </c>
      <c r="AB154">
        <f t="shared" ca="1" si="258"/>
        <v>3</v>
      </c>
      <c r="AC154">
        <f t="shared" ca="1" si="258"/>
        <v>1</v>
      </c>
      <c r="AD154">
        <f t="shared" ca="1" si="258"/>
        <v>1</v>
      </c>
      <c r="AE154">
        <f t="shared" ca="1" si="258"/>
        <v>4</v>
      </c>
      <c r="AF154">
        <f t="shared" ca="1" si="258"/>
        <v>5</v>
      </c>
      <c r="AG154">
        <f t="shared" ca="1" si="258"/>
        <v>1</v>
      </c>
      <c r="AH154">
        <f t="shared" ca="1" si="258"/>
        <v>5</v>
      </c>
      <c r="AI154">
        <f t="shared" ca="1" si="258"/>
        <v>2</v>
      </c>
      <c r="AJ154">
        <f t="shared" ca="1" si="258"/>
        <v>3</v>
      </c>
      <c r="AK154">
        <f t="shared" ca="1" si="258"/>
        <v>3</v>
      </c>
      <c r="AL154">
        <f t="shared" ca="1" si="258"/>
        <v>3</v>
      </c>
      <c r="AM154">
        <f t="shared" ca="1" si="258"/>
        <v>2</v>
      </c>
      <c r="AN154">
        <f t="shared" ca="1" si="258"/>
        <v>6</v>
      </c>
      <c r="AO154">
        <f t="shared" ca="1" si="258"/>
        <v>4</v>
      </c>
      <c r="AP154">
        <f t="shared" ca="1" si="258"/>
        <v>4</v>
      </c>
      <c r="AQ154">
        <f t="shared" ca="1" si="258"/>
        <v>3</v>
      </c>
      <c r="AR154">
        <f t="shared" ca="1" si="258"/>
        <v>3</v>
      </c>
      <c r="AS154">
        <f t="shared" ca="1" si="258"/>
        <v>6</v>
      </c>
      <c r="AT154">
        <f t="shared" ca="1" si="258"/>
        <v>2</v>
      </c>
      <c r="AU154">
        <f t="shared" ca="1" si="258"/>
        <v>7</v>
      </c>
      <c r="AV154">
        <f t="shared" ca="1" si="258"/>
        <v>2</v>
      </c>
      <c r="AW154">
        <f t="shared" ca="1" si="258"/>
        <v>7</v>
      </c>
      <c r="AX154">
        <f t="shared" ca="1" si="258"/>
        <v>2</v>
      </c>
      <c r="AY154">
        <f t="shared" ca="1" si="258"/>
        <v>7</v>
      </c>
      <c r="AZ154">
        <f t="shared" ca="1" si="258"/>
        <v>0</v>
      </c>
      <c r="BA154">
        <f t="shared" ca="1" si="258"/>
        <v>8</v>
      </c>
      <c r="BB154">
        <f t="shared" ca="1" si="258"/>
        <v>1</v>
      </c>
      <c r="BC154">
        <f t="shared" ca="1" si="258"/>
        <v>7</v>
      </c>
      <c r="BD154">
        <f t="shared" ca="1" si="258"/>
        <v>0</v>
      </c>
      <c r="BE154">
        <f t="shared" ca="1" si="258"/>
        <v>2</v>
      </c>
      <c r="BF154">
        <f t="shared" ca="1" si="258"/>
        <v>8</v>
      </c>
      <c r="BG154">
        <f t="shared" ca="1" si="258"/>
        <v>8</v>
      </c>
      <c r="BH154">
        <f t="shared" ca="1" si="258"/>
        <v>1</v>
      </c>
      <c r="BI154">
        <f t="shared" ca="1" si="258"/>
        <v>2</v>
      </c>
      <c r="BJ154">
        <f t="shared" ca="1" si="258"/>
        <v>9</v>
      </c>
      <c r="BK154">
        <f t="shared" ca="1" si="258"/>
        <v>9</v>
      </c>
      <c r="BL154">
        <f t="shared" ca="1" si="258"/>
        <v>8</v>
      </c>
      <c r="BM154">
        <f t="shared" ca="1" si="258"/>
        <v>8</v>
      </c>
      <c r="BN154">
        <f t="shared" ca="1" si="258"/>
        <v>4</v>
      </c>
      <c r="BO154">
        <f t="shared" ca="1" si="258"/>
        <v>10</v>
      </c>
      <c r="BP154">
        <f t="shared" ca="1" si="258"/>
        <v>2</v>
      </c>
      <c r="BQ154">
        <f t="shared" ref="BQ154:CH154" ca="1" si="259">IFERROR(MIN(RANDBETWEEN(0,BQ145-SUM(BQ148:BQ153)),ROUNDUP(BQ145*2/$C$144,0)),0)</f>
        <v>2</v>
      </c>
      <c r="BR154">
        <f t="shared" ca="1" si="259"/>
        <v>0</v>
      </c>
      <c r="BS154">
        <f t="shared" ca="1" si="259"/>
        <v>7</v>
      </c>
      <c r="BT154">
        <f t="shared" ca="1" si="259"/>
        <v>1</v>
      </c>
      <c r="BU154">
        <f t="shared" ca="1" si="259"/>
        <v>10</v>
      </c>
      <c r="BV154">
        <f t="shared" ca="1" si="259"/>
        <v>11</v>
      </c>
      <c r="BW154">
        <f t="shared" ca="1" si="259"/>
        <v>11</v>
      </c>
      <c r="BX154">
        <f t="shared" ca="1" si="259"/>
        <v>11</v>
      </c>
      <c r="BY154">
        <f t="shared" ca="1" si="259"/>
        <v>8</v>
      </c>
      <c r="BZ154">
        <f t="shared" ca="1" si="259"/>
        <v>11</v>
      </c>
      <c r="CA154">
        <f t="shared" ca="1" si="259"/>
        <v>8</v>
      </c>
      <c r="CB154">
        <f t="shared" ca="1" si="259"/>
        <v>9</v>
      </c>
      <c r="CC154">
        <f t="shared" ca="1" si="259"/>
        <v>12</v>
      </c>
      <c r="CD154">
        <f t="shared" ca="1" si="259"/>
        <v>12</v>
      </c>
      <c r="CE154">
        <f t="shared" ca="1" si="259"/>
        <v>12</v>
      </c>
      <c r="CF154">
        <f t="shared" ca="1" si="259"/>
        <v>12</v>
      </c>
      <c r="CG154">
        <f t="shared" ca="1" si="259"/>
        <v>1</v>
      </c>
      <c r="CH154">
        <f t="shared" ca="1" si="259"/>
        <v>1</v>
      </c>
    </row>
    <row r="155" spans="1:86" x14ac:dyDescent="0.25">
      <c r="A155" s="3">
        <f t="shared" ca="1" si="244"/>
        <v>7</v>
      </c>
      <c r="B155" s="4">
        <f t="shared" ca="1" si="245"/>
        <v>20032</v>
      </c>
      <c r="C155" s="5">
        <v>9</v>
      </c>
      <c r="D155">
        <f ca="1">IFERROR(MIN(RANDBETWEEN(0,D145-SUM(D148:D154)),ROUNDUP(D145*2/$C$144,0)),0)</f>
        <v>0</v>
      </c>
      <c r="E155">
        <f t="shared" ref="E155:BP155" ca="1" si="260">IFERROR(MIN(RANDBETWEEN(0,E145-SUM(E148:E154)),ROUNDUP(E145*2/$C$144,0)),0)</f>
        <v>0</v>
      </c>
      <c r="F155">
        <f t="shared" ca="1" si="260"/>
        <v>0</v>
      </c>
      <c r="G155">
        <f t="shared" ca="1" si="260"/>
        <v>0</v>
      </c>
      <c r="H155">
        <f t="shared" ca="1" si="260"/>
        <v>0</v>
      </c>
      <c r="I155">
        <f t="shared" ca="1" si="260"/>
        <v>0</v>
      </c>
      <c r="J155">
        <f t="shared" ca="1" si="260"/>
        <v>1</v>
      </c>
      <c r="K155">
        <f t="shared" ca="1" si="260"/>
        <v>0</v>
      </c>
      <c r="L155">
        <f t="shared" ca="1" si="260"/>
        <v>0</v>
      </c>
      <c r="M155">
        <f t="shared" ca="1" si="260"/>
        <v>0</v>
      </c>
      <c r="N155">
        <f t="shared" ca="1" si="260"/>
        <v>2</v>
      </c>
      <c r="O155">
        <f t="shared" ca="1" si="260"/>
        <v>0</v>
      </c>
      <c r="P155">
        <f t="shared" ca="1" si="260"/>
        <v>0</v>
      </c>
      <c r="Q155">
        <f t="shared" ca="1" si="260"/>
        <v>2</v>
      </c>
      <c r="R155">
        <f t="shared" ca="1" si="260"/>
        <v>1</v>
      </c>
      <c r="S155">
        <f t="shared" ca="1" si="260"/>
        <v>0</v>
      </c>
      <c r="T155">
        <f t="shared" ca="1" si="260"/>
        <v>0</v>
      </c>
      <c r="U155">
        <f t="shared" ca="1" si="260"/>
        <v>0</v>
      </c>
      <c r="V155">
        <f t="shared" ca="1" si="260"/>
        <v>0</v>
      </c>
      <c r="W155">
        <f t="shared" ca="1" si="260"/>
        <v>3</v>
      </c>
      <c r="X155">
        <f t="shared" ca="1" si="260"/>
        <v>1</v>
      </c>
      <c r="Y155">
        <f t="shared" ca="1" si="260"/>
        <v>0</v>
      </c>
      <c r="Z155">
        <f t="shared" ca="1" si="260"/>
        <v>0</v>
      </c>
      <c r="AA155">
        <f t="shared" ca="1" si="260"/>
        <v>1</v>
      </c>
      <c r="AB155">
        <f t="shared" ca="1" si="260"/>
        <v>0</v>
      </c>
      <c r="AC155">
        <f t="shared" ca="1" si="260"/>
        <v>1</v>
      </c>
      <c r="AD155">
        <f t="shared" ca="1" si="260"/>
        <v>4</v>
      </c>
      <c r="AE155">
        <f t="shared" ca="1" si="260"/>
        <v>2</v>
      </c>
      <c r="AF155">
        <f t="shared" ca="1" si="260"/>
        <v>0</v>
      </c>
      <c r="AG155">
        <f t="shared" ca="1" si="260"/>
        <v>0</v>
      </c>
      <c r="AH155">
        <f t="shared" ca="1" si="260"/>
        <v>3</v>
      </c>
      <c r="AI155">
        <f t="shared" ca="1" si="260"/>
        <v>0</v>
      </c>
      <c r="AJ155">
        <f t="shared" ca="1" si="260"/>
        <v>0</v>
      </c>
      <c r="AK155">
        <f t="shared" ca="1" si="260"/>
        <v>3</v>
      </c>
      <c r="AL155">
        <f t="shared" ca="1" si="260"/>
        <v>2</v>
      </c>
      <c r="AM155">
        <f t="shared" ca="1" si="260"/>
        <v>0</v>
      </c>
      <c r="AN155">
        <f t="shared" ca="1" si="260"/>
        <v>2</v>
      </c>
      <c r="AO155">
        <f t="shared" ca="1" si="260"/>
        <v>3</v>
      </c>
      <c r="AP155">
        <f t="shared" ca="1" si="260"/>
        <v>1</v>
      </c>
      <c r="AQ155">
        <f t="shared" ca="1" si="260"/>
        <v>0</v>
      </c>
      <c r="AR155">
        <f t="shared" ca="1" si="260"/>
        <v>3</v>
      </c>
      <c r="AS155">
        <f t="shared" ca="1" si="260"/>
        <v>0</v>
      </c>
      <c r="AT155">
        <f t="shared" ca="1" si="260"/>
        <v>7</v>
      </c>
      <c r="AU155">
        <f t="shared" ca="1" si="260"/>
        <v>3</v>
      </c>
      <c r="AV155">
        <f t="shared" ca="1" si="260"/>
        <v>2</v>
      </c>
      <c r="AW155">
        <f t="shared" ca="1" si="260"/>
        <v>1</v>
      </c>
      <c r="AX155">
        <f t="shared" ca="1" si="260"/>
        <v>1</v>
      </c>
      <c r="AY155">
        <f t="shared" ca="1" si="260"/>
        <v>2</v>
      </c>
      <c r="AZ155">
        <f t="shared" ca="1" si="260"/>
        <v>5</v>
      </c>
      <c r="BA155">
        <f t="shared" ca="1" si="260"/>
        <v>2</v>
      </c>
      <c r="BB155">
        <f t="shared" ca="1" si="260"/>
        <v>0</v>
      </c>
      <c r="BC155">
        <f t="shared" ca="1" si="260"/>
        <v>8</v>
      </c>
      <c r="BD155">
        <f t="shared" ca="1" si="260"/>
        <v>5</v>
      </c>
      <c r="BE155">
        <f t="shared" ca="1" si="260"/>
        <v>8</v>
      </c>
      <c r="BF155">
        <f t="shared" ca="1" si="260"/>
        <v>8</v>
      </c>
      <c r="BG155">
        <f t="shared" ca="1" si="260"/>
        <v>5</v>
      </c>
      <c r="BH155">
        <f t="shared" ca="1" si="260"/>
        <v>9</v>
      </c>
      <c r="BI155">
        <f t="shared" ca="1" si="260"/>
        <v>0</v>
      </c>
      <c r="BJ155">
        <f t="shared" ca="1" si="260"/>
        <v>9</v>
      </c>
      <c r="BK155">
        <f t="shared" ca="1" si="260"/>
        <v>8</v>
      </c>
      <c r="BL155">
        <f t="shared" ca="1" si="260"/>
        <v>4</v>
      </c>
      <c r="BM155">
        <f t="shared" ca="1" si="260"/>
        <v>0</v>
      </c>
      <c r="BN155">
        <f t="shared" ca="1" si="260"/>
        <v>2</v>
      </c>
      <c r="BO155">
        <f t="shared" ca="1" si="260"/>
        <v>1</v>
      </c>
      <c r="BP155">
        <f t="shared" ca="1" si="260"/>
        <v>10</v>
      </c>
      <c r="BQ155">
        <f t="shared" ref="BQ155:CH155" ca="1" si="261">IFERROR(MIN(RANDBETWEEN(0,BQ145-SUM(BQ148:BQ154)),ROUNDUP(BQ145*2/$C$144,0)),0)</f>
        <v>10</v>
      </c>
      <c r="BR155">
        <f t="shared" ca="1" si="261"/>
        <v>3</v>
      </c>
      <c r="BS155">
        <f t="shared" ca="1" si="261"/>
        <v>0</v>
      </c>
      <c r="BT155">
        <f t="shared" ca="1" si="261"/>
        <v>10</v>
      </c>
      <c r="BU155">
        <f t="shared" ca="1" si="261"/>
        <v>0</v>
      </c>
      <c r="BV155">
        <f t="shared" ca="1" si="261"/>
        <v>2</v>
      </c>
      <c r="BW155">
        <f t="shared" ca="1" si="261"/>
        <v>3</v>
      </c>
      <c r="BX155">
        <f t="shared" ca="1" si="261"/>
        <v>0</v>
      </c>
      <c r="BY155">
        <f t="shared" ca="1" si="261"/>
        <v>0</v>
      </c>
      <c r="BZ155">
        <f t="shared" ca="1" si="261"/>
        <v>1</v>
      </c>
      <c r="CA155">
        <f t="shared" ca="1" si="261"/>
        <v>0</v>
      </c>
      <c r="CB155">
        <f t="shared" ca="1" si="261"/>
        <v>0</v>
      </c>
      <c r="CC155">
        <f t="shared" ca="1" si="261"/>
        <v>1</v>
      </c>
      <c r="CD155">
        <f t="shared" ca="1" si="261"/>
        <v>1</v>
      </c>
      <c r="CE155">
        <f t="shared" ca="1" si="261"/>
        <v>2</v>
      </c>
      <c r="CF155">
        <f t="shared" ca="1" si="261"/>
        <v>5</v>
      </c>
      <c r="CG155">
        <f t="shared" ca="1" si="261"/>
        <v>12</v>
      </c>
      <c r="CH155">
        <f t="shared" ca="1" si="261"/>
        <v>12</v>
      </c>
    </row>
    <row r="156" spans="1:86" x14ac:dyDescent="0.25">
      <c r="A156" s="3">
        <f t="shared" ca="1" si="244"/>
        <v>3</v>
      </c>
      <c r="B156" s="4">
        <f t="shared" ca="1" si="245"/>
        <v>21569</v>
      </c>
      <c r="C156" s="5">
        <v>10</v>
      </c>
      <c r="D156">
        <f ca="1">IFERROR(MIN(RANDBETWEEN(0,D145-SUM(D148:D155)),ROUNDUP(D145*2/$C$144,0)),0)</f>
        <v>0</v>
      </c>
      <c r="E156">
        <f t="shared" ref="E156:BP156" ca="1" si="262">IFERROR(MIN(RANDBETWEEN(0,E145-SUM(E148:E155)),ROUNDUP(E145*2/$C$144,0)),0)</f>
        <v>0</v>
      </c>
      <c r="F156">
        <f t="shared" ca="1" si="262"/>
        <v>0</v>
      </c>
      <c r="G156">
        <f t="shared" ca="1" si="262"/>
        <v>0</v>
      </c>
      <c r="H156">
        <f t="shared" ca="1" si="262"/>
        <v>0</v>
      </c>
      <c r="I156">
        <f t="shared" ca="1" si="262"/>
        <v>0</v>
      </c>
      <c r="J156">
        <f t="shared" ca="1" si="262"/>
        <v>1</v>
      </c>
      <c r="K156">
        <f t="shared" ca="1" si="262"/>
        <v>0</v>
      </c>
      <c r="L156">
        <f t="shared" ca="1" si="262"/>
        <v>0</v>
      </c>
      <c r="M156">
        <f t="shared" ca="1" si="262"/>
        <v>0</v>
      </c>
      <c r="N156">
        <f t="shared" ca="1" si="262"/>
        <v>0</v>
      </c>
      <c r="O156">
        <f t="shared" ca="1" si="262"/>
        <v>1</v>
      </c>
      <c r="P156">
        <f t="shared" ca="1" si="262"/>
        <v>1</v>
      </c>
      <c r="Q156">
        <f t="shared" ca="1" si="262"/>
        <v>0</v>
      </c>
      <c r="R156">
        <f t="shared" ca="1" si="262"/>
        <v>0</v>
      </c>
      <c r="S156">
        <f t="shared" ca="1" si="262"/>
        <v>0</v>
      </c>
      <c r="T156">
        <f t="shared" ca="1" si="262"/>
        <v>1</v>
      </c>
      <c r="U156">
        <f t="shared" ca="1" si="262"/>
        <v>0</v>
      </c>
      <c r="V156">
        <f t="shared" ca="1" si="262"/>
        <v>1</v>
      </c>
      <c r="W156">
        <f t="shared" ca="1" si="262"/>
        <v>3</v>
      </c>
      <c r="X156">
        <f t="shared" ca="1" si="262"/>
        <v>2</v>
      </c>
      <c r="Y156">
        <f t="shared" ca="1" si="262"/>
        <v>1</v>
      </c>
      <c r="Z156">
        <f t="shared" ca="1" si="262"/>
        <v>0</v>
      </c>
      <c r="AA156">
        <f t="shared" ca="1" si="262"/>
        <v>1</v>
      </c>
      <c r="AB156">
        <f t="shared" ca="1" si="262"/>
        <v>0</v>
      </c>
      <c r="AC156">
        <f t="shared" ca="1" si="262"/>
        <v>4</v>
      </c>
      <c r="AD156">
        <f t="shared" ca="1" si="262"/>
        <v>1</v>
      </c>
      <c r="AE156">
        <f t="shared" ca="1" si="262"/>
        <v>2</v>
      </c>
      <c r="AF156">
        <f t="shared" ca="1" si="262"/>
        <v>2</v>
      </c>
      <c r="AG156">
        <f t="shared" ca="1" si="262"/>
        <v>2</v>
      </c>
      <c r="AH156">
        <f t="shared" ca="1" si="262"/>
        <v>0</v>
      </c>
      <c r="AI156">
        <f t="shared" ca="1" si="262"/>
        <v>0</v>
      </c>
      <c r="AJ156">
        <f t="shared" ca="1" si="262"/>
        <v>1</v>
      </c>
      <c r="AK156">
        <f t="shared" ca="1" si="262"/>
        <v>0</v>
      </c>
      <c r="AL156">
        <f t="shared" ca="1" si="262"/>
        <v>3</v>
      </c>
      <c r="AM156">
        <f t="shared" ca="1" si="262"/>
        <v>1</v>
      </c>
      <c r="AN156">
        <f t="shared" ca="1" si="262"/>
        <v>1</v>
      </c>
      <c r="AO156">
        <f t="shared" ca="1" si="262"/>
        <v>0</v>
      </c>
      <c r="AP156">
        <f t="shared" ca="1" si="262"/>
        <v>0</v>
      </c>
      <c r="AQ156">
        <f t="shared" ca="1" si="262"/>
        <v>0</v>
      </c>
      <c r="AR156">
        <f t="shared" ca="1" si="262"/>
        <v>0</v>
      </c>
      <c r="AS156">
        <f t="shared" ca="1" si="262"/>
        <v>0</v>
      </c>
      <c r="AT156">
        <f t="shared" ca="1" si="262"/>
        <v>0</v>
      </c>
      <c r="AU156">
        <f t="shared" ca="1" si="262"/>
        <v>1</v>
      </c>
      <c r="AV156">
        <f t="shared" ca="1" si="262"/>
        <v>5</v>
      </c>
      <c r="AW156">
        <f t="shared" ca="1" si="262"/>
        <v>1</v>
      </c>
      <c r="AX156">
        <f t="shared" ca="1" si="262"/>
        <v>1</v>
      </c>
      <c r="AY156">
        <f t="shared" ca="1" si="262"/>
        <v>0</v>
      </c>
      <c r="AZ156">
        <f t="shared" ca="1" si="262"/>
        <v>0</v>
      </c>
      <c r="BA156">
        <f t="shared" ca="1" si="262"/>
        <v>6</v>
      </c>
      <c r="BB156">
        <f t="shared" ca="1" si="262"/>
        <v>8</v>
      </c>
      <c r="BC156">
        <f t="shared" ca="1" si="262"/>
        <v>0</v>
      </c>
      <c r="BD156">
        <f t="shared" ca="1" si="262"/>
        <v>0</v>
      </c>
      <c r="BE156">
        <f t="shared" ca="1" si="262"/>
        <v>4</v>
      </c>
      <c r="BF156">
        <f t="shared" ca="1" si="262"/>
        <v>8</v>
      </c>
      <c r="BG156">
        <f t="shared" ca="1" si="262"/>
        <v>3</v>
      </c>
      <c r="BH156">
        <f t="shared" ca="1" si="262"/>
        <v>2</v>
      </c>
      <c r="BI156">
        <f t="shared" ca="1" si="262"/>
        <v>2</v>
      </c>
      <c r="BJ156">
        <f t="shared" ca="1" si="262"/>
        <v>5</v>
      </c>
      <c r="BK156">
        <f t="shared" ca="1" si="262"/>
        <v>2</v>
      </c>
      <c r="BL156">
        <f t="shared" ca="1" si="262"/>
        <v>0</v>
      </c>
      <c r="BM156">
        <f t="shared" ca="1" si="262"/>
        <v>0</v>
      </c>
      <c r="BN156">
        <f t="shared" ca="1" si="262"/>
        <v>3</v>
      </c>
      <c r="BO156">
        <f t="shared" ca="1" si="262"/>
        <v>0</v>
      </c>
      <c r="BP156">
        <f t="shared" ca="1" si="262"/>
        <v>1</v>
      </c>
      <c r="BQ156">
        <f t="shared" ref="BQ156:CH156" ca="1" si="263">IFERROR(MIN(RANDBETWEEN(0,BQ145-SUM(BQ148:BQ155)),ROUNDUP(BQ145*2/$C$144,0)),0)</f>
        <v>5</v>
      </c>
      <c r="BR156">
        <f t="shared" ca="1" si="263"/>
        <v>1</v>
      </c>
      <c r="BS156">
        <f t="shared" ca="1" si="263"/>
        <v>1</v>
      </c>
      <c r="BT156">
        <f t="shared" ca="1" si="263"/>
        <v>0</v>
      </c>
      <c r="BU156">
        <f t="shared" ca="1" si="263"/>
        <v>0</v>
      </c>
      <c r="BV156">
        <f t="shared" ca="1" si="263"/>
        <v>3</v>
      </c>
      <c r="BW156">
        <f t="shared" ca="1" si="263"/>
        <v>0</v>
      </c>
      <c r="BX156">
        <f t="shared" ca="1" si="263"/>
        <v>1</v>
      </c>
      <c r="BY156">
        <f t="shared" ca="1" si="263"/>
        <v>0</v>
      </c>
      <c r="BZ156">
        <f t="shared" ca="1" si="263"/>
        <v>2</v>
      </c>
      <c r="CA156">
        <f t="shared" ca="1" si="263"/>
        <v>7</v>
      </c>
      <c r="CB156">
        <f t="shared" ca="1" si="263"/>
        <v>2</v>
      </c>
      <c r="CC156">
        <f t="shared" ca="1" si="263"/>
        <v>5</v>
      </c>
      <c r="CD156">
        <f t="shared" ca="1" si="263"/>
        <v>4</v>
      </c>
      <c r="CE156">
        <f t="shared" ca="1" si="263"/>
        <v>0</v>
      </c>
      <c r="CF156">
        <f t="shared" ca="1" si="263"/>
        <v>1</v>
      </c>
      <c r="CG156">
        <f t="shared" ca="1" si="263"/>
        <v>3</v>
      </c>
      <c r="CH156">
        <f t="shared" ca="1" si="263"/>
        <v>1</v>
      </c>
    </row>
    <row r="157" spans="1:86" x14ac:dyDescent="0.25">
      <c r="A157" s="3">
        <f t="shared" ca="1" si="244"/>
        <v>11</v>
      </c>
      <c r="B157" s="4">
        <f t="shared" ca="1" si="245"/>
        <v>67882</v>
      </c>
      <c r="C157" s="5">
        <v>11</v>
      </c>
      <c r="D157">
        <f ca="1">IFERROR(MIN(RANDBETWEEN(0,D145-SUM(D148:D156)),ROUNDUP(D145*2/$C$144,0)),0)</f>
        <v>0</v>
      </c>
      <c r="E157">
        <f t="shared" ref="E157:BP157" ca="1" si="264">IFERROR(MIN(RANDBETWEEN(0,E145-SUM(E148:E156)),ROUNDUP(E145*2/$C$144,0)),0)</f>
        <v>0</v>
      </c>
      <c r="F157">
        <f t="shared" ca="1" si="264"/>
        <v>0</v>
      </c>
      <c r="G157">
        <f t="shared" ca="1" si="264"/>
        <v>0</v>
      </c>
      <c r="H157">
        <f t="shared" ca="1" si="264"/>
        <v>0</v>
      </c>
      <c r="I157">
        <f t="shared" ca="1" si="264"/>
        <v>0</v>
      </c>
      <c r="J157">
        <f t="shared" ca="1" si="264"/>
        <v>0</v>
      </c>
      <c r="K157">
        <f t="shared" ca="1" si="264"/>
        <v>0</v>
      </c>
      <c r="L157">
        <f t="shared" ca="1" si="264"/>
        <v>0</v>
      </c>
      <c r="M157">
        <f t="shared" ca="1" si="264"/>
        <v>0</v>
      </c>
      <c r="N157">
        <f t="shared" ca="1" si="264"/>
        <v>0</v>
      </c>
      <c r="O157">
        <f t="shared" ca="1" si="264"/>
        <v>0</v>
      </c>
      <c r="P157">
        <f t="shared" ca="1" si="264"/>
        <v>0</v>
      </c>
      <c r="Q157">
        <f t="shared" ca="1" si="264"/>
        <v>1</v>
      </c>
      <c r="R157">
        <f t="shared" ca="1" si="264"/>
        <v>1</v>
      </c>
      <c r="S157">
        <f t="shared" ca="1" si="264"/>
        <v>0</v>
      </c>
      <c r="T157">
        <f t="shared" ca="1" si="264"/>
        <v>0</v>
      </c>
      <c r="U157">
        <f t="shared" ca="1" si="264"/>
        <v>0</v>
      </c>
      <c r="V157">
        <f t="shared" ca="1" si="264"/>
        <v>0</v>
      </c>
      <c r="W157">
        <f t="shared" ca="1" si="264"/>
        <v>0</v>
      </c>
      <c r="X157">
        <f t="shared" ca="1" si="264"/>
        <v>0</v>
      </c>
      <c r="Y157">
        <f t="shared" ca="1" si="264"/>
        <v>2</v>
      </c>
      <c r="Z157">
        <f t="shared" ca="1" si="264"/>
        <v>0</v>
      </c>
      <c r="AA157">
        <f t="shared" ca="1" si="264"/>
        <v>1</v>
      </c>
      <c r="AB157">
        <f t="shared" ca="1" si="264"/>
        <v>0</v>
      </c>
      <c r="AC157">
        <f t="shared" ca="1" si="264"/>
        <v>1</v>
      </c>
      <c r="AD157">
        <f t="shared" ca="1" si="264"/>
        <v>0</v>
      </c>
      <c r="AE157">
        <f t="shared" ca="1" si="264"/>
        <v>0</v>
      </c>
      <c r="AF157">
        <f t="shared" ca="1" si="264"/>
        <v>0</v>
      </c>
      <c r="AG157">
        <f t="shared" ca="1" si="264"/>
        <v>2</v>
      </c>
      <c r="AH157">
        <f t="shared" ca="1" si="264"/>
        <v>0</v>
      </c>
      <c r="AI157">
        <f t="shared" ca="1" si="264"/>
        <v>0</v>
      </c>
      <c r="AJ157">
        <f t="shared" ca="1" si="264"/>
        <v>1</v>
      </c>
      <c r="AK157">
        <f t="shared" ca="1" si="264"/>
        <v>2</v>
      </c>
      <c r="AL157">
        <f t="shared" ca="1" si="264"/>
        <v>0</v>
      </c>
      <c r="AM157">
        <f t="shared" ca="1" si="264"/>
        <v>0</v>
      </c>
      <c r="AN157">
        <f t="shared" ca="1" si="264"/>
        <v>0</v>
      </c>
      <c r="AO157">
        <f t="shared" ca="1" si="264"/>
        <v>0</v>
      </c>
      <c r="AP157">
        <f t="shared" ca="1" si="264"/>
        <v>0</v>
      </c>
      <c r="AQ157">
        <f t="shared" ca="1" si="264"/>
        <v>1</v>
      </c>
      <c r="AR157">
        <f t="shared" ca="1" si="264"/>
        <v>0</v>
      </c>
      <c r="AS157">
        <f t="shared" ca="1" si="264"/>
        <v>0</v>
      </c>
      <c r="AT157">
        <f t="shared" ca="1" si="264"/>
        <v>1</v>
      </c>
      <c r="AU157">
        <f t="shared" ca="1" si="264"/>
        <v>1</v>
      </c>
      <c r="AV157">
        <f t="shared" ca="1" si="264"/>
        <v>1</v>
      </c>
      <c r="AW157">
        <f t="shared" ca="1" si="264"/>
        <v>0</v>
      </c>
      <c r="AX157">
        <f t="shared" ca="1" si="264"/>
        <v>0</v>
      </c>
      <c r="AY157">
        <f t="shared" ca="1" si="264"/>
        <v>1</v>
      </c>
      <c r="AZ157">
        <f t="shared" ca="1" si="264"/>
        <v>4</v>
      </c>
      <c r="BA157">
        <f t="shared" ca="1" si="264"/>
        <v>0</v>
      </c>
      <c r="BB157">
        <f t="shared" ca="1" si="264"/>
        <v>6</v>
      </c>
      <c r="BC157">
        <f t="shared" ca="1" si="264"/>
        <v>2</v>
      </c>
      <c r="BD157">
        <f t="shared" ca="1" si="264"/>
        <v>2</v>
      </c>
      <c r="BE157">
        <f t="shared" ca="1" si="264"/>
        <v>0</v>
      </c>
      <c r="BF157">
        <f t="shared" ca="1" si="264"/>
        <v>0</v>
      </c>
      <c r="BG157">
        <f t="shared" ca="1" si="264"/>
        <v>0</v>
      </c>
      <c r="BH157">
        <f t="shared" ca="1" si="264"/>
        <v>4</v>
      </c>
      <c r="BI157">
        <f t="shared" ca="1" si="264"/>
        <v>1</v>
      </c>
      <c r="BJ157">
        <f t="shared" ca="1" si="264"/>
        <v>0</v>
      </c>
      <c r="BK157">
        <f t="shared" ca="1" si="264"/>
        <v>0</v>
      </c>
      <c r="BL157">
        <f t="shared" ca="1" si="264"/>
        <v>1</v>
      </c>
      <c r="BM157">
        <f t="shared" ca="1" si="264"/>
        <v>1</v>
      </c>
      <c r="BN157">
        <f t="shared" ca="1" si="264"/>
        <v>4</v>
      </c>
      <c r="BO157">
        <f t="shared" ca="1" si="264"/>
        <v>1</v>
      </c>
      <c r="BP157">
        <f t="shared" ca="1" si="264"/>
        <v>0</v>
      </c>
      <c r="BQ157">
        <f t="shared" ref="BQ157:CH157" ca="1" si="265">IFERROR(MIN(RANDBETWEEN(0,BQ145-SUM(BQ148:BQ156)),ROUNDUP(BQ145*2/$C$144,0)),0)</f>
        <v>2</v>
      </c>
      <c r="BR157">
        <f t="shared" ca="1" si="265"/>
        <v>10</v>
      </c>
      <c r="BS157">
        <f t="shared" ca="1" si="265"/>
        <v>1</v>
      </c>
      <c r="BT157">
        <f t="shared" ca="1" si="265"/>
        <v>4</v>
      </c>
      <c r="BU157">
        <f t="shared" ca="1" si="265"/>
        <v>0</v>
      </c>
      <c r="BV157">
        <f t="shared" ca="1" si="265"/>
        <v>0</v>
      </c>
      <c r="BW157">
        <f t="shared" ca="1" si="265"/>
        <v>0</v>
      </c>
      <c r="BX157">
        <f t="shared" ca="1" si="265"/>
        <v>0</v>
      </c>
      <c r="BY157">
        <f t="shared" ca="1" si="265"/>
        <v>5</v>
      </c>
      <c r="BZ157">
        <f t="shared" ca="1" si="265"/>
        <v>1</v>
      </c>
      <c r="CA157">
        <f t="shared" ca="1" si="265"/>
        <v>1</v>
      </c>
      <c r="CB157">
        <f t="shared" ca="1" si="265"/>
        <v>0</v>
      </c>
      <c r="CC157">
        <f t="shared" ca="1" si="265"/>
        <v>5</v>
      </c>
      <c r="CD157">
        <f t="shared" ca="1" si="265"/>
        <v>0</v>
      </c>
      <c r="CE157">
        <f t="shared" ca="1" si="265"/>
        <v>3</v>
      </c>
      <c r="CF157">
        <f t="shared" ca="1" si="265"/>
        <v>0</v>
      </c>
      <c r="CG157">
        <f t="shared" ca="1" si="265"/>
        <v>1</v>
      </c>
      <c r="CH157">
        <f t="shared" ca="1" si="265"/>
        <v>11</v>
      </c>
    </row>
    <row r="158" spans="1:86" x14ac:dyDescent="0.25">
      <c r="A158" s="3">
        <f t="shared" ca="1" si="244"/>
        <v>2</v>
      </c>
      <c r="B158" s="4">
        <f ca="1">RANDBETWEEN(0,100000)</f>
        <v>46621</v>
      </c>
      <c r="C158" s="5">
        <v>12</v>
      </c>
      <c r="D158">
        <f ca="1">IFERROR(MIN(RANDBETWEEN(0,D145-SUM(D148:D157)),ROUNDUP(D145*2/$C$144,0)),0)</f>
        <v>0</v>
      </c>
      <c r="E158">
        <f t="shared" ref="E158:BP158" ca="1" si="266">IFERROR(MIN(RANDBETWEEN(0,E145-SUM(E148:E157)),ROUNDUP(E145*2/$C$144,0)),0)</f>
        <v>0</v>
      </c>
      <c r="F158">
        <f t="shared" ca="1" si="266"/>
        <v>0</v>
      </c>
      <c r="G158">
        <f t="shared" ca="1" si="266"/>
        <v>0</v>
      </c>
      <c r="H158">
        <f t="shared" ca="1" si="266"/>
        <v>0</v>
      </c>
      <c r="I158">
        <f t="shared" ca="1" si="266"/>
        <v>0</v>
      </c>
      <c r="J158">
        <f t="shared" ca="1" si="266"/>
        <v>0</v>
      </c>
      <c r="K158">
        <f t="shared" ca="1" si="266"/>
        <v>0</v>
      </c>
      <c r="L158">
        <f t="shared" ca="1" si="266"/>
        <v>0</v>
      </c>
      <c r="M158">
        <f t="shared" ca="1" si="266"/>
        <v>0</v>
      </c>
      <c r="N158">
        <f t="shared" ca="1" si="266"/>
        <v>0</v>
      </c>
      <c r="O158">
        <f t="shared" ca="1" si="266"/>
        <v>0</v>
      </c>
      <c r="P158">
        <f t="shared" ca="1" si="266"/>
        <v>0</v>
      </c>
      <c r="Q158">
        <f t="shared" ca="1" si="266"/>
        <v>1</v>
      </c>
      <c r="R158">
        <f t="shared" ca="1" si="266"/>
        <v>0</v>
      </c>
      <c r="S158">
        <f t="shared" ca="1" si="266"/>
        <v>0</v>
      </c>
      <c r="T158">
        <f t="shared" ca="1" si="266"/>
        <v>0</v>
      </c>
      <c r="U158">
        <f t="shared" ca="1" si="266"/>
        <v>0</v>
      </c>
      <c r="V158">
        <f t="shared" ca="1" si="266"/>
        <v>0</v>
      </c>
      <c r="W158">
        <f t="shared" ca="1" si="266"/>
        <v>0</v>
      </c>
      <c r="X158">
        <f t="shared" ca="1" si="266"/>
        <v>0</v>
      </c>
      <c r="Y158">
        <f t="shared" ca="1" si="266"/>
        <v>0</v>
      </c>
      <c r="Z158">
        <f t="shared" ca="1" si="266"/>
        <v>0</v>
      </c>
      <c r="AA158">
        <f t="shared" ca="1" si="266"/>
        <v>0</v>
      </c>
      <c r="AB158">
        <f t="shared" ca="1" si="266"/>
        <v>0</v>
      </c>
      <c r="AC158">
        <f t="shared" ca="1" si="266"/>
        <v>1</v>
      </c>
      <c r="AD158">
        <f t="shared" ca="1" si="266"/>
        <v>3</v>
      </c>
      <c r="AE158">
        <f t="shared" ca="1" si="266"/>
        <v>0</v>
      </c>
      <c r="AF158">
        <f t="shared" ca="1" si="266"/>
        <v>2</v>
      </c>
      <c r="AG158">
        <f t="shared" ca="1" si="266"/>
        <v>1</v>
      </c>
      <c r="AH158">
        <f t="shared" ca="1" si="266"/>
        <v>0</v>
      </c>
      <c r="AI158">
        <f t="shared" ca="1" si="266"/>
        <v>0</v>
      </c>
      <c r="AJ158">
        <f t="shared" ca="1" si="266"/>
        <v>0</v>
      </c>
      <c r="AK158">
        <f t="shared" ca="1" si="266"/>
        <v>0</v>
      </c>
      <c r="AL158">
        <f t="shared" ca="1" si="266"/>
        <v>0</v>
      </c>
      <c r="AM158">
        <f t="shared" ca="1" si="266"/>
        <v>0</v>
      </c>
      <c r="AN158">
        <f t="shared" ca="1" si="266"/>
        <v>0</v>
      </c>
      <c r="AO158">
        <f t="shared" ca="1" si="266"/>
        <v>0</v>
      </c>
      <c r="AP158">
        <f t="shared" ca="1" si="266"/>
        <v>2</v>
      </c>
      <c r="AQ158">
        <f t="shared" ca="1" si="266"/>
        <v>0</v>
      </c>
      <c r="AR158">
        <f t="shared" ca="1" si="266"/>
        <v>3</v>
      </c>
      <c r="AS158">
        <f t="shared" ca="1" si="266"/>
        <v>0</v>
      </c>
      <c r="AT158">
        <f t="shared" ca="1" si="266"/>
        <v>0</v>
      </c>
      <c r="AU158">
        <f t="shared" ca="1" si="266"/>
        <v>0</v>
      </c>
      <c r="AV158">
        <f t="shared" ca="1" si="266"/>
        <v>0</v>
      </c>
      <c r="AW158">
        <f t="shared" ca="1" si="266"/>
        <v>0</v>
      </c>
      <c r="AX158">
        <f t="shared" ca="1" si="266"/>
        <v>2</v>
      </c>
      <c r="AY158">
        <f t="shared" ca="1" si="266"/>
        <v>0</v>
      </c>
      <c r="AZ158">
        <f t="shared" ca="1" si="266"/>
        <v>0</v>
      </c>
      <c r="BA158">
        <f t="shared" ca="1" si="266"/>
        <v>0</v>
      </c>
      <c r="BB158">
        <f t="shared" ca="1" si="266"/>
        <v>4</v>
      </c>
      <c r="BC158">
        <f t="shared" ca="1" si="266"/>
        <v>1</v>
      </c>
      <c r="BD158">
        <f t="shared" ca="1" si="266"/>
        <v>1</v>
      </c>
      <c r="BE158">
        <f t="shared" ca="1" si="266"/>
        <v>0</v>
      </c>
      <c r="BF158">
        <f t="shared" ca="1" si="266"/>
        <v>1</v>
      </c>
      <c r="BG158">
        <f t="shared" ca="1" si="266"/>
        <v>0</v>
      </c>
      <c r="BH158">
        <f t="shared" ca="1" si="266"/>
        <v>2</v>
      </c>
      <c r="BI158">
        <f t="shared" ca="1" si="266"/>
        <v>2</v>
      </c>
      <c r="BJ158">
        <f t="shared" ca="1" si="266"/>
        <v>0</v>
      </c>
      <c r="BK158">
        <f t="shared" ca="1" si="266"/>
        <v>0</v>
      </c>
      <c r="BL158">
        <f t="shared" ca="1" si="266"/>
        <v>1</v>
      </c>
      <c r="BM158">
        <f t="shared" ca="1" si="266"/>
        <v>2</v>
      </c>
      <c r="BN158">
        <f t="shared" ca="1" si="266"/>
        <v>1</v>
      </c>
      <c r="BO158">
        <f t="shared" ca="1" si="266"/>
        <v>0</v>
      </c>
      <c r="BP158">
        <f t="shared" ca="1" si="266"/>
        <v>1</v>
      </c>
      <c r="BQ158">
        <f t="shared" ref="BQ158:CH158" ca="1" si="267">IFERROR(MIN(RANDBETWEEN(0,BQ145-SUM(BQ148:BQ157)),ROUNDUP(BQ145*2/$C$144,0)),0)</f>
        <v>0</v>
      </c>
      <c r="BR158">
        <f t="shared" ca="1" si="267"/>
        <v>1</v>
      </c>
      <c r="BS158">
        <f t="shared" ca="1" si="267"/>
        <v>0</v>
      </c>
      <c r="BT158">
        <f t="shared" ca="1" si="267"/>
        <v>0</v>
      </c>
      <c r="BU158">
        <f t="shared" ca="1" si="267"/>
        <v>0</v>
      </c>
      <c r="BV158">
        <f t="shared" ca="1" si="267"/>
        <v>1</v>
      </c>
      <c r="BW158">
        <f t="shared" ca="1" si="267"/>
        <v>1</v>
      </c>
      <c r="BX158">
        <f t="shared" ca="1" si="267"/>
        <v>8</v>
      </c>
      <c r="BY158">
        <f t="shared" ca="1" si="267"/>
        <v>3</v>
      </c>
      <c r="BZ158">
        <f t="shared" ca="1" si="267"/>
        <v>1</v>
      </c>
      <c r="CA158">
        <f t="shared" ca="1" si="267"/>
        <v>0</v>
      </c>
      <c r="CB158">
        <f t="shared" ca="1" si="267"/>
        <v>0</v>
      </c>
      <c r="CC158">
        <f t="shared" ca="1" si="267"/>
        <v>2</v>
      </c>
      <c r="CD158">
        <f t="shared" ca="1" si="267"/>
        <v>1</v>
      </c>
      <c r="CE158">
        <f t="shared" ca="1" si="267"/>
        <v>1</v>
      </c>
      <c r="CF158">
        <f t="shared" ca="1" si="267"/>
        <v>2</v>
      </c>
      <c r="CG158">
        <f t="shared" ca="1" si="267"/>
        <v>0</v>
      </c>
      <c r="CH158">
        <f t="shared" ca="1" si="267"/>
        <v>0</v>
      </c>
    </row>
    <row r="159" spans="1:86" x14ac:dyDescent="0.25">
      <c r="A159" s="3">
        <f t="shared" ca="1" si="244"/>
        <v>5</v>
      </c>
      <c r="B159" s="4">
        <f t="shared" ca="1" si="245"/>
        <v>30174</v>
      </c>
      <c r="C159" s="5">
        <v>13</v>
      </c>
      <c r="D159">
        <f ca="1">IFERROR(MIN(RANDBETWEEN(0,D145-SUM(D148:D158)),ROUNDUP(D145*2/$C$144,0)),0)</f>
        <v>0</v>
      </c>
      <c r="E159">
        <f t="shared" ref="E159:BP159" ca="1" si="268">IFERROR(MIN(RANDBETWEEN(0,E145-SUM(E148:E158)),ROUNDUP(E145*2/$C$144,0)),0)</f>
        <v>0</v>
      </c>
      <c r="F159">
        <f t="shared" ca="1" si="268"/>
        <v>0</v>
      </c>
      <c r="G159">
        <f t="shared" ca="1" si="268"/>
        <v>0</v>
      </c>
      <c r="H159">
        <f t="shared" ca="1" si="268"/>
        <v>0</v>
      </c>
      <c r="I159">
        <f t="shared" ca="1" si="268"/>
        <v>0</v>
      </c>
      <c r="J159">
        <f t="shared" ca="1" si="268"/>
        <v>0</v>
      </c>
      <c r="K159">
        <f t="shared" ca="1" si="268"/>
        <v>0</v>
      </c>
      <c r="L159">
        <f t="shared" ca="1" si="268"/>
        <v>0</v>
      </c>
      <c r="M159">
        <f t="shared" ca="1" si="268"/>
        <v>0</v>
      </c>
      <c r="N159">
        <f t="shared" ca="1" si="268"/>
        <v>0</v>
      </c>
      <c r="O159">
        <f t="shared" ca="1" si="268"/>
        <v>0</v>
      </c>
      <c r="P159">
        <f t="shared" ca="1" si="268"/>
        <v>0</v>
      </c>
      <c r="Q159">
        <f t="shared" ca="1" si="268"/>
        <v>0</v>
      </c>
      <c r="R159">
        <f t="shared" ca="1" si="268"/>
        <v>0</v>
      </c>
      <c r="S159">
        <f t="shared" ca="1" si="268"/>
        <v>0</v>
      </c>
      <c r="T159">
        <f t="shared" ca="1" si="268"/>
        <v>0</v>
      </c>
      <c r="U159">
        <f t="shared" ca="1" si="268"/>
        <v>0</v>
      </c>
      <c r="V159">
        <f t="shared" ca="1" si="268"/>
        <v>0</v>
      </c>
      <c r="W159">
        <f t="shared" ca="1" si="268"/>
        <v>0</v>
      </c>
      <c r="X159">
        <f t="shared" ca="1" si="268"/>
        <v>0</v>
      </c>
      <c r="Y159">
        <f t="shared" ca="1" si="268"/>
        <v>0</v>
      </c>
      <c r="Z159">
        <f t="shared" ca="1" si="268"/>
        <v>0</v>
      </c>
      <c r="AA159">
        <f t="shared" ca="1" si="268"/>
        <v>0</v>
      </c>
      <c r="AB159">
        <f t="shared" ca="1" si="268"/>
        <v>0</v>
      </c>
      <c r="AC159">
        <f t="shared" ca="1" si="268"/>
        <v>1</v>
      </c>
      <c r="AD159">
        <f t="shared" ca="1" si="268"/>
        <v>0</v>
      </c>
      <c r="AE159">
        <f t="shared" ca="1" si="268"/>
        <v>0</v>
      </c>
      <c r="AF159">
        <f t="shared" ca="1" si="268"/>
        <v>0</v>
      </c>
      <c r="AG159">
        <f t="shared" ca="1" si="268"/>
        <v>0</v>
      </c>
      <c r="AH159">
        <f t="shared" ca="1" si="268"/>
        <v>0</v>
      </c>
      <c r="AI159">
        <f t="shared" ca="1" si="268"/>
        <v>0</v>
      </c>
      <c r="AJ159">
        <f t="shared" ca="1" si="268"/>
        <v>0</v>
      </c>
      <c r="AK159">
        <f t="shared" ca="1" si="268"/>
        <v>0</v>
      </c>
      <c r="AL159">
        <f t="shared" ca="1" si="268"/>
        <v>0</v>
      </c>
      <c r="AM159">
        <f t="shared" ca="1" si="268"/>
        <v>0</v>
      </c>
      <c r="AN159">
        <f t="shared" ca="1" si="268"/>
        <v>0</v>
      </c>
      <c r="AO159">
        <f t="shared" ca="1" si="268"/>
        <v>0</v>
      </c>
      <c r="AP159">
        <f t="shared" ca="1" si="268"/>
        <v>0</v>
      </c>
      <c r="AQ159">
        <f t="shared" ca="1" si="268"/>
        <v>1</v>
      </c>
      <c r="AR159">
        <f t="shared" ca="1" si="268"/>
        <v>0</v>
      </c>
      <c r="AS159">
        <f t="shared" ca="1" si="268"/>
        <v>0</v>
      </c>
      <c r="AT159">
        <f t="shared" ca="1" si="268"/>
        <v>0</v>
      </c>
      <c r="AU159">
        <f t="shared" ca="1" si="268"/>
        <v>0</v>
      </c>
      <c r="AV159">
        <f t="shared" ca="1" si="268"/>
        <v>0</v>
      </c>
      <c r="AW159">
        <f t="shared" ca="1" si="268"/>
        <v>0</v>
      </c>
      <c r="AX159">
        <f t="shared" ca="1" si="268"/>
        <v>1</v>
      </c>
      <c r="AY159">
        <f t="shared" ca="1" si="268"/>
        <v>0</v>
      </c>
      <c r="AZ159">
        <f t="shared" ca="1" si="268"/>
        <v>0</v>
      </c>
      <c r="BA159">
        <f t="shared" ca="1" si="268"/>
        <v>0</v>
      </c>
      <c r="BB159">
        <f t="shared" ca="1" si="268"/>
        <v>0</v>
      </c>
      <c r="BC159">
        <f t="shared" ca="1" si="268"/>
        <v>0</v>
      </c>
      <c r="BD159">
        <f t="shared" ca="1" si="268"/>
        <v>0</v>
      </c>
      <c r="BE159">
        <f t="shared" ca="1" si="268"/>
        <v>0</v>
      </c>
      <c r="BF159">
        <f t="shared" ca="1" si="268"/>
        <v>0</v>
      </c>
      <c r="BG159">
        <f t="shared" ca="1" si="268"/>
        <v>0</v>
      </c>
      <c r="BH159">
        <f t="shared" ca="1" si="268"/>
        <v>0</v>
      </c>
      <c r="BI159">
        <f t="shared" ca="1" si="268"/>
        <v>0</v>
      </c>
      <c r="BJ159">
        <f t="shared" ca="1" si="268"/>
        <v>1</v>
      </c>
      <c r="BK159">
        <f t="shared" ca="1" si="268"/>
        <v>1</v>
      </c>
      <c r="BL159">
        <f t="shared" ca="1" si="268"/>
        <v>0</v>
      </c>
      <c r="BM159">
        <f t="shared" ca="1" si="268"/>
        <v>0</v>
      </c>
      <c r="BN159">
        <f t="shared" ca="1" si="268"/>
        <v>3</v>
      </c>
      <c r="BO159">
        <f t="shared" ca="1" si="268"/>
        <v>0</v>
      </c>
      <c r="BP159">
        <f t="shared" ca="1" si="268"/>
        <v>0</v>
      </c>
      <c r="BQ159">
        <f t="shared" ref="BQ159:CH159" ca="1" si="269">IFERROR(MIN(RANDBETWEEN(0,BQ145-SUM(BQ148:BQ158)),ROUNDUP(BQ145*2/$C$144,0)),0)</f>
        <v>0</v>
      </c>
      <c r="BR159">
        <f t="shared" ca="1" si="269"/>
        <v>3</v>
      </c>
      <c r="BS159">
        <f t="shared" ca="1" si="269"/>
        <v>0</v>
      </c>
      <c r="BT159">
        <f t="shared" ca="1" si="269"/>
        <v>1</v>
      </c>
      <c r="BU159">
        <f t="shared" ca="1" si="269"/>
        <v>0</v>
      </c>
      <c r="BV159">
        <f t="shared" ca="1" si="269"/>
        <v>0</v>
      </c>
      <c r="BW159">
        <f t="shared" ca="1" si="269"/>
        <v>0</v>
      </c>
      <c r="BX159">
        <f t="shared" ca="1" si="269"/>
        <v>0</v>
      </c>
      <c r="BY159">
        <f t="shared" ca="1" si="269"/>
        <v>1</v>
      </c>
      <c r="BZ159">
        <f t="shared" ca="1" si="269"/>
        <v>1</v>
      </c>
      <c r="CA159">
        <f t="shared" ca="1" si="269"/>
        <v>0</v>
      </c>
      <c r="CB159">
        <f t="shared" ca="1" si="269"/>
        <v>0</v>
      </c>
      <c r="CC159">
        <f t="shared" ca="1" si="269"/>
        <v>0</v>
      </c>
      <c r="CD159">
        <f t="shared" ca="1" si="269"/>
        <v>1</v>
      </c>
      <c r="CE159">
        <f t="shared" ca="1" si="269"/>
        <v>0</v>
      </c>
      <c r="CF159">
        <f t="shared" ca="1" si="269"/>
        <v>0</v>
      </c>
      <c r="CG159">
        <f t="shared" ca="1" si="269"/>
        <v>0</v>
      </c>
      <c r="CH159">
        <f t="shared" ca="1" si="269"/>
        <v>2</v>
      </c>
    </row>
    <row r="160" spans="1:86" x14ac:dyDescent="0.25">
      <c r="A160" s="3">
        <f t="shared" ca="1" si="244"/>
        <v>14</v>
      </c>
      <c r="B160" s="4">
        <f ca="1">RANDBETWEEN(0,100000)</f>
        <v>90193</v>
      </c>
      <c r="C160" s="5">
        <v>14</v>
      </c>
      <c r="D160">
        <f ca="1">IFERROR(MIN(RANDBETWEEN(0,D145-SUM(D148:D159)),ROUNDUP(D145*2/$C$144,0)),0)</f>
        <v>0</v>
      </c>
      <c r="E160">
        <f t="shared" ref="E160:BP160" ca="1" si="270">IFERROR(MIN(RANDBETWEEN(0,E145-SUM(E148:E159)),ROUNDUP(E145*2/$C$144,0)),0)</f>
        <v>0</v>
      </c>
      <c r="F160">
        <f t="shared" ca="1" si="270"/>
        <v>0</v>
      </c>
      <c r="G160">
        <f t="shared" ca="1" si="270"/>
        <v>0</v>
      </c>
      <c r="H160">
        <f t="shared" ca="1" si="270"/>
        <v>0</v>
      </c>
      <c r="I160">
        <f t="shared" ca="1" si="270"/>
        <v>0</v>
      </c>
      <c r="J160">
        <f t="shared" ca="1" si="270"/>
        <v>0</v>
      </c>
      <c r="K160">
        <f t="shared" ca="1" si="270"/>
        <v>0</v>
      </c>
      <c r="L160">
        <f t="shared" ca="1" si="270"/>
        <v>0</v>
      </c>
      <c r="M160">
        <f t="shared" ca="1" si="270"/>
        <v>0</v>
      </c>
      <c r="N160">
        <f t="shared" ca="1" si="270"/>
        <v>0</v>
      </c>
      <c r="O160">
        <f t="shared" ca="1" si="270"/>
        <v>0</v>
      </c>
      <c r="P160">
        <f t="shared" ca="1" si="270"/>
        <v>0</v>
      </c>
      <c r="Q160">
        <f t="shared" ca="1" si="270"/>
        <v>0</v>
      </c>
      <c r="R160">
        <f t="shared" ca="1" si="270"/>
        <v>0</v>
      </c>
      <c r="S160">
        <f t="shared" ca="1" si="270"/>
        <v>0</v>
      </c>
      <c r="T160">
        <f t="shared" ca="1" si="270"/>
        <v>0</v>
      </c>
      <c r="U160">
        <f t="shared" ca="1" si="270"/>
        <v>0</v>
      </c>
      <c r="V160">
        <f t="shared" ca="1" si="270"/>
        <v>0</v>
      </c>
      <c r="W160">
        <f t="shared" ca="1" si="270"/>
        <v>0</v>
      </c>
      <c r="X160">
        <f t="shared" ca="1" si="270"/>
        <v>0</v>
      </c>
      <c r="Y160">
        <f t="shared" ca="1" si="270"/>
        <v>0</v>
      </c>
      <c r="Z160">
        <f t="shared" ca="1" si="270"/>
        <v>0</v>
      </c>
      <c r="AA160">
        <f t="shared" ca="1" si="270"/>
        <v>0</v>
      </c>
      <c r="AB160">
        <f t="shared" ca="1" si="270"/>
        <v>0</v>
      </c>
      <c r="AC160">
        <f t="shared" ca="1" si="270"/>
        <v>0</v>
      </c>
      <c r="AD160">
        <f t="shared" ca="1" si="270"/>
        <v>0</v>
      </c>
      <c r="AE160">
        <f t="shared" ca="1" si="270"/>
        <v>0</v>
      </c>
      <c r="AF160">
        <f t="shared" ca="1" si="270"/>
        <v>0</v>
      </c>
      <c r="AG160">
        <f t="shared" ca="1" si="270"/>
        <v>0</v>
      </c>
      <c r="AH160">
        <f t="shared" ca="1" si="270"/>
        <v>0</v>
      </c>
      <c r="AI160">
        <f t="shared" ca="1" si="270"/>
        <v>0</v>
      </c>
      <c r="AJ160">
        <f t="shared" ca="1" si="270"/>
        <v>0</v>
      </c>
      <c r="AK160">
        <f t="shared" ca="1" si="270"/>
        <v>0</v>
      </c>
      <c r="AL160">
        <f t="shared" ca="1" si="270"/>
        <v>0</v>
      </c>
      <c r="AM160">
        <f t="shared" ca="1" si="270"/>
        <v>0</v>
      </c>
      <c r="AN160">
        <f t="shared" ca="1" si="270"/>
        <v>0</v>
      </c>
      <c r="AO160">
        <f t="shared" ca="1" si="270"/>
        <v>0</v>
      </c>
      <c r="AP160">
        <f t="shared" ca="1" si="270"/>
        <v>0</v>
      </c>
      <c r="AQ160">
        <f t="shared" ca="1" si="270"/>
        <v>0</v>
      </c>
      <c r="AR160">
        <f t="shared" ca="1" si="270"/>
        <v>0</v>
      </c>
      <c r="AS160">
        <f t="shared" ca="1" si="270"/>
        <v>0</v>
      </c>
      <c r="AT160">
        <f t="shared" ca="1" si="270"/>
        <v>0</v>
      </c>
      <c r="AU160">
        <f t="shared" ca="1" si="270"/>
        <v>0</v>
      </c>
      <c r="AV160">
        <f t="shared" ca="1" si="270"/>
        <v>0</v>
      </c>
      <c r="AW160">
        <f t="shared" ca="1" si="270"/>
        <v>0</v>
      </c>
      <c r="AX160">
        <f t="shared" ca="1" si="270"/>
        <v>0</v>
      </c>
      <c r="AY160">
        <f t="shared" ca="1" si="270"/>
        <v>0</v>
      </c>
      <c r="AZ160">
        <f t="shared" ca="1" si="270"/>
        <v>0</v>
      </c>
      <c r="BA160">
        <f t="shared" ca="1" si="270"/>
        <v>0</v>
      </c>
      <c r="BB160">
        <f t="shared" ca="1" si="270"/>
        <v>0</v>
      </c>
      <c r="BC160">
        <f t="shared" ca="1" si="270"/>
        <v>2</v>
      </c>
      <c r="BD160">
        <f t="shared" ca="1" si="270"/>
        <v>0</v>
      </c>
      <c r="BE160">
        <f t="shared" ca="1" si="270"/>
        <v>0</v>
      </c>
      <c r="BF160">
        <f t="shared" ca="1" si="270"/>
        <v>0</v>
      </c>
      <c r="BG160">
        <f t="shared" ca="1" si="270"/>
        <v>0</v>
      </c>
      <c r="BH160">
        <f t="shared" ca="1" si="270"/>
        <v>1</v>
      </c>
      <c r="BI160">
        <f t="shared" ca="1" si="270"/>
        <v>0</v>
      </c>
      <c r="BJ160">
        <f t="shared" ca="1" si="270"/>
        <v>0</v>
      </c>
      <c r="BK160">
        <f t="shared" ca="1" si="270"/>
        <v>0</v>
      </c>
      <c r="BL160">
        <f t="shared" ca="1" si="270"/>
        <v>0</v>
      </c>
      <c r="BM160">
        <f t="shared" ca="1" si="270"/>
        <v>0</v>
      </c>
      <c r="BN160">
        <f t="shared" ca="1" si="270"/>
        <v>0</v>
      </c>
      <c r="BO160">
        <f t="shared" ca="1" si="270"/>
        <v>0</v>
      </c>
      <c r="BP160">
        <f t="shared" ca="1" si="270"/>
        <v>0</v>
      </c>
      <c r="BQ160">
        <f t="shared" ref="BQ160:CH160" ca="1" si="271">IFERROR(MIN(RANDBETWEEN(0,BQ145-SUM(BQ148:BQ159)),ROUNDUP(BQ145*2/$C$144,0)),0)</f>
        <v>0</v>
      </c>
      <c r="BR160">
        <f t="shared" ca="1" si="271"/>
        <v>1</v>
      </c>
      <c r="BS160">
        <f t="shared" ca="1" si="271"/>
        <v>0</v>
      </c>
      <c r="BT160">
        <f t="shared" ca="1" si="271"/>
        <v>0</v>
      </c>
      <c r="BU160">
        <f t="shared" ca="1" si="271"/>
        <v>0</v>
      </c>
      <c r="BV160">
        <f t="shared" ca="1" si="271"/>
        <v>0</v>
      </c>
      <c r="BW160">
        <f t="shared" ca="1" si="271"/>
        <v>0</v>
      </c>
      <c r="BX160">
        <f t="shared" ca="1" si="271"/>
        <v>0</v>
      </c>
      <c r="BY160">
        <f t="shared" ca="1" si="271"/>
        <v>0</v>
      </c>
      <c r="BZ160">
        <f t="shared" ca="1" si="271"/>
        <v>1</v>
      </c>
      <c r="CA160">
        <f t="shared" ca="1" si="271"/>
        <v>0</v>
      </c>
      <c r="CB160">
        <f t="shared" ca="1" si="271"/>
        <v>0</v>
      </c>
      <c r="CC160">
        <f t="shared" ca="1" si="271"/>
        <v>1</v>
      </c>
      <c r="CD160">
        <f t="shared" ca="1" si="271"/>
        <v>0</v>
      </c>
      <c r="CE160">
        <f t="shared" ca="1" si="271"/>
        <v>0</v>
      </c>
      <c r="CF160">
        <f t="shared" ca="1" si="271"/>
        <v>0</v>
      </c>
      <c r="CG160">
        <f t="shared" ca="1" si="271"/>
        <v>0</v>
      </c>
      <c r="CH160">
        <f t="shared" ca="1" si="271"/>
        <v>4</v>
      </c>
    </row>
  </sheetData>
  <mergeCells count="12">
    <mergeCell ref="D52:I52"/>
    <mergeCell ref="D7:I7"/>
    <mergeCell ref="D14:I14"/>
    <mergeCell ref="D22:I22"/>
    <mergeCell ref="D31:I31"/>
    <mergeCell ref="D41:I41"/>
    <mergeCell ref="D93:I93"/>
    <mergeCell ref="D109:I109"/>
    <mergeCell ref="D126:I126"/>
    <mergeCell ref="D144:I144"/>
    <mergeCell ref="D64:I64"/>
    <mergeCell ref="D78:I78"/>
  </mergeCells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2:O141"/>
  <sheetViews>
    <sheetView topLeftCell="A22" workbookViewId="0">
      <selection activeCell="A34" sqref="A34:C39"/>
    </sheetView>
  </sheetViews>
  <sheetFormatPr baseColWidth="10" defaultRowHeight="15" x14ac:dyDescent="0.25"/>
  <cols>
    <col min="1" max="1" width="11.5703125" style="3"/>
    <col min="2" max="2" width="2.7109375" style="4" customWidth="1"/>
    <col min="3" max="3" width="3" style="5" bestFit="1" customWidth="1"/>
    <col min="4" max="4" width="11.85546875" bestFit="1" customWidth="1"/>
  </cols>
  <sheetData>
    <row r="2" spans="1:9" x14ac:dyDescent="0.25">
      <c r="D2" s="2" t="s">
        <v>78</v>
      </c>
      <c r="E2" s="2"/>
      <c r="F2" s="2"/>
      <c r="G2" s="2"/>
    </row>
    <row r="3" spans="1:9" x14ac:dyDescent="0.25">
      <c r="D3" s="3">
        <v>1</v>
      </c>
      <c r="E3" s="3">
        <v>2</v>
      </c>
      <c r="F3" s="3">
        <v>3</v>
      </c>
      <c r="G3" s="3">
        <v>4</v>
      </c>
      <c r="H3" s="3">
        <v>5</v>
      </c>
      <c r="I3" s="3">
        <v>6</v>
      </c>
    </row>
    <row r="4" spans="1:9" x14ac:dyDescent="0.25">
      <c r="A4" s="3">
        <f ca="1">VLOOKUP(SMALL(B4:B5,1),B4:C5,2,0)</f>
        <v>2</v>
      </c>
      <c r="B4" s="4">
        <f ca="1">RANDBETWEEN(0,100000)</f>
        <v>46268</v>
      </c>
      <c r="C4" s="5">
        <v>1</v>
      </c>
      <c r="D4">
        <v>1</v>
      </c>
    </row>
    <row r="5" spans="1:9" x14ac:dyDescent="0.25">
      <c r="A5" s="3">
        <f ca="1">VLOOKUP(SMALL(B4:B5,2),B4:C5,2,0)</f>
        <v>1</v>
      </c>
      <c r="B5" s="4">
        <f ca="1">RANDBETWEEN(0,100000)</f>
        <v>40798</v>
      </c>
      <c r="C5" s="5">
        <v>2</v>
      </c>
      <c r="D5">
        <v>0</v>
      </c>
    </row>
    <row r="7" spans="1:9" x14ac:dyDescent="0.25">
      <c r="C7" s="4">
        <v>3</v>
      </c>
      <c r="D7" s="197" t="s">
        <v>77</v>
      </c>
      <c r="E7" s="197"/>
      <c r="F7" s="197"/>
      <c r="G7" s="197"/>
      <c r="H7" s="197"/>
      <c r="I7" s="197"/>
    </row>
    <row r="8" spans="1:9" x14ac:dyDescent="0.25">
      <c r="D8" s="3">
        <v>1</v>
      </c>
      <c r="E8" s="3">
        <v>2</v>
      </c>
      <c r="F8" s="3">
        <v>3</v>
      </c>
      <c r="G8" s="3">
        <v>4</v>
      </c>
      <c r="H8" s="3">
        <v>5</v>
      </c>
      <c r="I8" s="3">
        <v>6</v>
      </c>
    </row>
    <row r="9" spans="1:9" x14ac:dyDescent="0.25">
      <c r="C9" s="4"/>
      <c r="D9" s="4">
        <v>1</v>
      </c>
      <c r="E9" s="4">
        <v>2</v>
      </c>
      <c r="F9" s="4">
        <f t="shared" ref="F9:I9" si="0">ROUNDDOWN(F8*1/2,0)</f>
        <v>1</v>
      </c>
      <c r="G9" s="4">
        <f t="shared" si="0"/>
        <v>2</v>
      </c>
      <c r="H9" s="4">
        <f t="shared" si="0"/>
        <v>2</v>
      </c>
      <c r="I9" s="4">
        <f t="shared" si="0"/>
        <v>3</v>
      </c>
    </row>
    <row r="10" spans="1:9" x14ac:dyDescent="0.25">
      <c r="A10" s="3">
        <f ca="1">VLOOKUP(SMALL(B10:B12,1),B10:C12,2,0)</f>
        <v>1</v>
      </c>
      <c r="B10" s="4">
        <f ca="1">RANDBETWEEN(0,100000)</f>
        <v>8977</v>
      </c>
      <c r="C10" s="5">
        <v>1</v>
      </c>
      <c r="D10">
        <v>1</v>
      </c>
      <c r="E10">
        <v>1</v>
      </c>
    </row>
    <row r="11" spans="1:9" x14ac:dyDescent="0.25">
      <c r="A11" s="3">
        <f ca="1">VLOOKUP(SMALL(B10:B12,2),B10:C12,2,0)</f>
        <v>2</v>
      </c>
      <c r="B11" s="4">
        <f ca="1">RANDBETWEEN(0,100000)</f>
        <v>15499</v>
      </c>
      <c r="C11" s="5">
        <v>2</v>
      </c>
      <c r="D11">
        <v>0</v>
      </c>
      <c r="E11">
        <v>1</v>
      </c>
    </row>
    <row r="12" spans="1:9" x14ac:dyDescent="0.25">
      <c r="A12" s="3">
        <f ca="1">VLOOKUP(SMALL(B10:B12,3),B10:C12,2,0)</f>
        <v>3</v>
      </c>
      <c r="B12" s="4">
        <f ca="1">RANDBETWEEN(0,100000)</f>
        <v>43888</v>
      </c>
      <c r="C12" s="5">
        <v>3</v>
      </c>
      <c r="D12">
        <v>0</v>
      </c>
      <c r="E12">
        <v>0</v>
      </c>
    </row>
    <row r="14" spans="1:9" x14ac:dyDescent="0.25">
      <c r="C14" s="5">
        <v>4</v>
      </c>
      <c r="D14" s="197" t="s">
        <v>79</v>
      </c>
      <c r="E14" s="197"/>
      <c r="F14" s="197"/>
      <c r="G14" s="197"/>
      <c r="H14" s="197"/>
      <c r="I14" s="197"/>
    </row>
    <row r="15" spans="1:9" x14ac:dyDescent="0.25">
      <c r="D15" s="3">
        <v>1</v>
      </c>
      <c r="E15" s="3">
        <v>2</v>
      </c>
      <c r="F15" s="3">
        <v>3</v>
      </c>
      <c r="G15" s="3">
        <v>4</v>
      </c>
      <c r="H15" s="3">
        <v>5</v>
      </c>
      <c r="I15" s="3">
        <v>6</v>
      </c>
    </row>
    <row r="16" spans="1:9" x14ac:dyDescent="0.25">
      <c r="C16" s="4"/>
      <c r="D16" s="4">
        <v>1</v>
      </c>
      <c r="E16" s="4">
        <v>2</v>
      </c>
      <c r="F16" s="4">
        <f t="shared" ref="F16:I16" si="1">ROUNDDOWN(F15*1/2,0)</f>
        <v>1</v>
      </c>
      <c r="G16" s="4">
        <f t="shared" si="1"/>
        <v>2</v>
      </c>
      <c r="H16" s="4">
        <f t="shared" si="1"/>
        <v>2</v>
      </c>
      <c r="I16" s="4">
        <f t="shared" si="1"/>
        <v>3</v>
      </c>
    </row>
    <row r="17" spans="1:9" x14ac:dyDescent="0.25">
      <c r="A17" s="3">
        <f ca="1">VLOOKUP(SMALL(B17:B20,1),B17:C20,2,0)</f>
        <v>1</v>
      </c>
      <c r="B17" s="4">
        <f ca="1">RANDBETWEEN(0,100000)</f>
        <v>43191</v>
      </c>
      <c r="C17" s="5">
        <v>1</v>
      </c>
      <c r="D17">
        <v>1</v>
      </c>
      <c r="E17">
        <v>1</v>
      </c>
      <c r="F17">
        <v>1</v>
      </c>
    </row>
    <row r="18" spans="1:9" x14ac:dyDescent="0.25">
      <c r="A18" s="3">
        <f ca="1">VLOOKUP(SMALL(B17:B20,2),B17:C20,2,0)</f>
        <v>3</v>
      </c>
      <c r="B18" s="4">
        <f t="shared" ref="B18:B20" ca="1" si="2">RANDBETWEEN(0,100000)</f>
        <v>67003</v>
      </c>
      <c r="C18" s="5">
        <v>2</v>
      </c>
      <c r="D18">
        <v>0</v>
      </c>
      <c r="E18">
        <v>1</v>
      </c>
      <c r="F18">
        <v>1</v>
      </c>
    </row>
    <row r="19" spans="1:9" x14ac:dyDescent="0.25">
      <c r="A19" s="3">
        <f ca="1">VLOOKUP(SMALL(B17:B20,3),B17:C20,2,0)</f>
        <v>2</v>
      </c>
      <c r="B19" s="4">
        <f t="shared" ca="1" si="2"/>
        <v>47318</v>
      </c>
      <c r="C19" s="5">
        <v>3</v>
      </c>
      <c r="D19">
        <v>0</v>
      </c>
      <c r="E19">
        <v>0</v>
      </c>
      <c r="F19">
        <v>1</v>
      </c>
    </row>
    <row r="20" spans="1:9" x14ac:dyDescent="0.25">
      <c r="A20" s="3">
        <f ca="1">VLOOKUP(SMALL(B17:B20,4),B17:C20,2,0)</f>
        <v>4</v>
      </c>
      <c r="B20" s="4">
        <f t="shared" ca="1" si="2"/>
        <v>74792</v>
      </c>
      <c r="C20" s="5">
        <v>4</v>
      </c>
      <c r="D20">
        <v>0</v>
      </c>
      <c r="E20">
        <v>0</v>
      </c>
      <c r="F20">
        <v>0</v>
      </c>
    </row>
    <row r="22" spans="1:9" x14ac:dyDescent="0.25">
      <c r="C22" s="5">
        <v>5</v>
      </c>
      <c r="D22" s="197" t="s">
        <v>80</v>
      </c>
      <c r="E22" s="197"/>
      <c r="F22" s="197"/>
      <c r="G22" s="197"/>
      <c r="H22" s="197"/>
      <c r="I22" s="197"/>
    </row>
    <row r="23" spans="1:9" x14ac:dyDescent="0.25">
      <c r="D23" s="3">
        <v>1</v>
      </c>
      <c r="E23" s="3">
        <v>2</v>
      </c>
      <c r="F23" s="3">
        <v>3</v>
      </c>
      <c r="G23" s="3">
        <v>4</v>
      </c>
      <c r="H23" s="3">
        <v>5</v>
      </c>
      <c r="I23" s="3">
        <v>6</v>
      </c>
    </row>
    <row r="24" spans="1:9" x14ac:dyDescent="0.25">
      <c r="C24" s="4"/>
      <c r="D24" s="4">
        <v>1</v>
      </c>
      <c r="E24" s="4">
        <v>2</v>
      </c>
      <c r="F24" s="4">
        <f t="shared" ref="F24:I24" si="3">ROUNDDOWN(F23*1/2,0)</f>
        <v>1</v>
      </c>
      <c r="G24" s="4">
        <f t="shared" si="3"/>
        <v>2</v>
      </c>
      <c r="H24" s="4">
        <f t="shared" si="3"/>
        <v>2</v>
      </c>
      <c r="I24" s="4">
        <f t="shared" si="3"/>
        <v>3</v>
      </c>
    </row>
    <row r="25" spans="1:9" x14ac:dyDescent="0.25">
      <c r="A25" s="3">
        <f ca="1">VLOOKUP(SMALL(B25:B29,1),B25:C29,2,0)</f>
        <v>3</v>
      </c>
      <c r="B25" s="4">
        <f ca="1">RANDBETWEEN(0,100000)</f>
        <v>94691</v>
      </c>
      <c r="C25" s="5">
        <v>1</v>
      </c>
      <c r="D25">
        <v>1</v>
      </c>
      <c r="E25">
        <v>1</v>
      </c>
      <c r="F25">
        <v>1</v>
      </c>
      <c r="G25">
        <v>1</v>
      </c>
    </row>
    <row r="26" spans="1:9" x14ac:dyDescent="0.25">
      <c r="A26" s="3">
        <f ca="1">VLOOKUP(SMALL(B25:B29,2),B25:C29,2,0)</f>
        <v>4</v>
      </c>
      <c r="B26" s="4">
        <f t="shared" ref="B26:B29" ca="1" si="4">RANDBETWEEN(0,100000)</f>
        <v>74819</v>
      </c>
      <c r="C26" s="5">
        <v>2</v>
      </c>
      <c r="D26">
        <v>0</v>
      </c>
      <c r="E26">
        <v>1</v>
      </c>
      <c r="F26">
        <v>1</v>
      </c>
      <c r="G26">
        <v>1</v>
      </c>
    </row>
    <row r="27" spans="1:9" x14ac:dyDescent="0.25">
      <c r="A27" s="3">
        <f ca="1">VLOOKUP(SMALL(B25:B29,3),B25:C29,2,0)</f>
        <v>5</v>
      </c>
      <c r="B27" s="4">
        <f t="shared" ca="1" si="4"/>
        <v>5303</v>
      </c>
      <c r="C27" s="5">
        <v>3</v>
      </c>
      <c r="D27">
        <v>0</v>
      </c>
      <c r="E27">
        <v>0</v>
      </c>
      <c r="F27">
        <v>1</v>
      </c>
      <c r="G27">
        <v>1</v>
      </c>
    </row>
    <row r="28" spans="1:9" x14ac:dyDescent="0.25">
      <c r="A28" s="3">
        <f ca="1">VLOOKUP(SMALL(B25:B29,4),B25:C29,2,0)</f>
        <v>2</v>
      </c>
      <c r="B28" s="4">
        <f t="shared" ca="1" si="4"/>
        <v>9139</v>
      </c>
      <c r="C28" s="5">
        <v>4</v>
      </c>
      <c r="D28">
        <v>0</v>
      </c>
      <c r="E28">
        <v>0</v>
      </c>
      <c r="F28">
        <v>0</v>
      </c>
      <c r="G28">
        <v>1</v>
      </c>
    </row>
    <row r="29" spans="1:9" x14ac:dyDescent="0.25">
      <c r="A29" s="3">
        <f ca="1">VLOOKUP(SMALL(B25:B29,5),B25:C29,2,0)</f>
        <v>1</v>
      </c>
      <c r="B29" s="4">
        <f t="shared" ca="1" si="4"/>
        <v>54372</v>
      </c>
      <c r="C29" s="5">
        <v>5</v>
      </c>
      <c r="D29">
        <v>0</v>
      </c>
      <c r="E29">
        <v>0</v>
      </c>
      <c r="F29">
        <v>0</v>
      </c>
      <c r="G29">
        <v>0</v>
      </c>
    </row>
    <row r="31" spans="1:9" x14ac:dyDescent="0.25">
      <c r="C31" s="5">
        <v>6</v>
      </c>
      <c r="D31" s="197" t="s">
        <v>81</v>
      </c>
      <c r="E31" s="197"/>
      <c r="F31" s="197"/>
      <c r="G31" s="197"/>
      <c r="H31" s="197"/>
      <c r="I31" s="197"/>
    </row>
    <row r="32" spans="1:9" x14ac:dyDescent="0.25">
      <c r="D32" s="3">
        <v>1</v>
      </c>
      <c r="E32" s="3">
        <v>2</v>
      </c>
      <c r="F32" s="3">
        <v>3</v>
      </c>
      <c r="G32" s="3">
        <v>4</v>
      </c>
      <c r="H32" s="3">
        <v>5</v>
      </c>
      <c r="I32" s="3">
        <v>6</v>
      </c>
    </row>
    <row r="33" spans="1:9" x14ac:dyDescent="0.25">
      <c r="C33" s="4"/>
      <c r="D33" s="4">
        <v>1</v>
      </c>
      <c r="E33" s="4">
        <v>2</v>
      </c>
      <c r="F33" s="4">
        <f t="shared" ref="F33:I33" si="5">ROUNDDOWN(F32*1/2,0)</f>
        <v>1</v>
      </c>
      <c r="G33" s="4">
        <f t="shared" si="5"/>
        <v>2</v>
      </c>
      <c r="H33" s="4">
        <f t="shared" si="5"/>
        <v>2</v>
      </c>
      <c r="I33" s="4">
        <f t="shared" si="5"/>
        <v>3</v>
      </c>
    </row>
    <row r="34" spans="1:9" x14ac:dyDescent="0.25">
      <c r="A34" s="3">
        <f ca="1">VLOOKUP(SMALL(B34:B39,1),B34:C39,2,0)</f>
        <v>1</v>
      </c>
      <c r="B34" s="4">
        <f ca="1">RANDBETWEEN(0,100000)</f>
        <v>6168</v>
      </c>
      <c r="C34" s="5">
        <v>1</v>
      </c>
      <c r="D34">
        <v>1</v>
      </c>
      <c r="E34">
        <v>1</v>
      </c>
      <c r="F34">
        <v>1</v>
      </c>
      <c r="G34">
        <v>1</v>
      </c>
      <c r="H34">
        <v>1</v>
      </c>
    </row>
    <row r="35" spans="1:9" x14ac:dyDescent="0.25">
      <c r="A35" s="3">
        <f ca="1">VLOOKUP(SMALL(B34:B39,2),B34:C39,2,0)</f>
        <v>3</v>
      </c>
      <c r="B35" s="4">
        <f t="shared" ref="B35:B39" ca="1" si="6">RANDBETWEEN(0,100000)</f>
        <v>17878</v>
      </c>
      <c r="C35" s="5">
        <v>2</v>
      </c>
      <c r="D35">
        <v>0</v>
      </c>
      <c r="E35">
        <v>1</v>
      </c>
      <c r="F35">
        <v>1</v>
      </c>
      <c r="G35">
        <v>1</v>
      </c>
      <c r="H35">
        <v>1</v>
      </c>
    </row>
    <row r="36" spans="1:9" x14ac:dyDescent="0.25">
      <c r="A36" s="3">
        <f ca="1">VLOOKUP(SMALL(B34:B39,3),B34:C39,2,0)</f>
        <v>2</v>
      </c>
      <c r="B36" s="4">
        <f t="shared" ca="1" si="6"/>
        <v>10537</v>
      </c>
      <c r="C36" s="5">
        <v>3</v>
      </c>
      <c r="D36">
        <v>0</v>
      </c>
      <c r="E36">
        <v>0</v>
      </c>
      <c r="F36">
        <v>1</v>
      </c>
      <c r="G36">
        <v>1</v>
      </c>
      <c r="H36">
        <v>1</v>
      </c>
    </row>
    <row r="37" spans="1:9" x14ac:dyDescent="0.25">
      <c r="A37" s="3">
        <f ca="1">VLOOKUP(SMALL(B34:B39,4),B34:C39,2,0)</f>
        <v>4</v>
      </c>
      <c r="B37" s="4">
        <f t="shared" ca="1" si="6"/>
        <v>45263</v>
      </c>
      <c r="C37" s="5">
        <v>4</v>
      </c>
      <c r="D37">
        <v>0</v>
      </c>
      <c r="E37">
        <v>0</v>
      </c>
      <c r="F37">
        <v>0</v>
      </c>
      <c r="G37">
        <v>1</v>
      </c>
      <c r="H37">
        <v>1</v>
      </c>
    </row>
    <row r="38" spans="1:9" x14ac:dyDescent="0.25">
      <c r="A38" s="3">
        <f ca="1">VLOOKUP(SMALL(B34:B39,5),B34:C39,2,0)</f>
        <v>6</v>
      </c>
      <c r="B38" s="4">
        <f t="shared" ca="1" si="6"/>
        <v>87717</v>
      </c>
      <c r="C38" s="5">
        <v>5</v>
      </c>
      <c r="D38">
        <v>0</v>
      </c>
      <c r="E38">
        <v>0</v>
      </c>
      <c r="F38">
        <v>0</v>
      </c>
      <c r="G38">
        <v>0</v>
      </c>
      <c r="H38">
        <v>1</v>
      </c>
    </row>
    <row r="39" spans="1:9" x14ac:dyDescent="0.25">
      <c r="A39" s="3">
        <f ca="1">VLOOKUP(SMALL(B34:B39,6),B34:C39,2,0)</f>
        <v>5</v>
      </c>
      <c r="B39" s="4">
        <f t="shared" ca="1" si="6"/>
        <v>74236</v>
      </c>
      <c r="C39" s="5">
        <v>6</v>
      </c>
      <c r="D39">
        <v>0</v>
      </c>
      <c r="E39">
        <v>0</v>
      </c>
      <c r="F39">
        <v>0</v>
      </c>
      <c r="G39">
        <v>0</v>
      </c>
      <c r="H39">
        <v>0</v>
      </c>
    </row>
    <row r="41" spans="1:9" x14ac:dyDescent="0.25">
      <c r="C41" s="5">
        <v>7</v>
      </c>
      <c r="D41" s="197" t="s">
        <v>82</v>
      </c>
      <c r="E41" s="197"/>
      <c r="F41" s="197"/>
      <c r="G41" s="197"/>
      <c r="H41" s="197"/>
      <c r="I41" s="197"/>
    </row>
    <row r="42" spans="1:9" x14ac:dyDescent="0.25">
      <c r="D42" s="3">
        <v>1</v>
      </c>
      <c r="E42" s="3">
        <v>2</v>
      </c>
      <c r="F42" s="3">
        <v>3</v>
      </c>
      <c r="G42" s="3">
        <v>4</v>
      </c>
      <c r="H42" s="3">
        <v>5</v>
      </c>
      <c r="I42" s="3">
        <v>6</v>
      </c>
    </row>
    <row r="43" spans="1:9" x14ac:dyDescent="0.25">
      <c r="C43" s="4"/>
      <c r="D43" s="4">
        <v>1</v>
      </c>
      <c r="E43" s="4">
        <v>2</v>
      </c>
      <c r="F43" s="4">
        <f t="shared" ref="F43:I43" si="7">ROUNDDOWN(F42*1/2,0)</f>
        <v>1</v>
      </c>
      <c r="G43" s="4">
        <f t="shared" si="7"/>
        <v>2</v>
      </c>
      <c r="H43" s="4">
        <f t="shared" si="7"/>
        <v>2</v>
      </c>
      <c r="I43" s="4">
        <f t="shared" si="7"/>
        <v>3</v>
      </c>
    </row>
    <row r="44" spans="1:9" x14ac:dyDescent="0.25">
      <c r="A44" s="3">
        <f ca="1">VLOOKUP(SMALL(B44:B50,1),B44:C50,2,0)</f>
        <v>5</v>
      </c>
      <c r="B44" s="4">
        <f ca="1">RANDBETWEEN(0,100000)</f>
        <v>57854</v>
      </c>
      <c r="C44" s="5">
        <v>1</v>
      </c>
      <c r="D44">
        <v>1</v>
      </c>
      <c r="E44">
        <v>1</v>
      </c>
      <c r="F44">
        <v>1</v>
      </c>
      <c r="G44">
        <v>1</v>
      </c>
      <c r="H44">
        <v>1</v>
      </c>
      <c r="I44">
        <v>1</v>
      </c>
    </row>
    <row r="45" spans="1:9" x14ac:dyDescent="0.25">
      <c r="A45" s="3">
        <f ca="1">VLOOKUP(SMALL(B44:B50,2),B44:C50,2,0)</f>
        <v>2</v>
      </c>
      <c r="B45" s="4">
        <f t="shared" ref="B45:B50" ca="1" si="8">RANDBETWEEN(0,100000)</f>
        <v>24038</v>
      </c>
      <c r="C45" s="5">
        <v>2</v>
      </c>
      <c r="D45">
        <v>0</v>
      </c>
      <c r="E45">
        <v>1</v>
      </c>
      <c r="F45">
        <v>1</v>
      </c>
      <c r="G45">
        <v>1</v>
      </c>
      <c r="H45">
        <v>1</v>
      </c>
      <c r="I45">
        <v>1</v>
      </c>
    </row>
    <row r="46" spans="1:9" x14ac:dyDescent="0.25">
      <c r="A46" s="3">
        <f ca="1">VLOOKUP(SMALL(B44:B50,3),B44:C50,2,0)</f>
        <v>6</v>
      </c>
      <c r="B46" s="4">
        <f t="shared" ca="1" si="8"/>
        <v>62280</v>
      </c>
      <c r="C46" s="5">
        <v>3</v>
      </c>
      <c r="D46">
        <v>0</v>
      </c>
      <c r="E46">
        <v>0</v>
      </c>
      <c r="F46">
        <v>1</v>
      </c>
      <c r="G46">
        <v>1</v>
      </c>
      <c r="H46">
        <v>1</v>
      </c>
      <c r="I46">
        <v>1</v>
      </c>
    </row>
    <row r="47" spans="1:9" x14ac:dyDescent="0.25">
      <c r="A47" s="3">
        <f ca="1">VLOOKUP(SMALL(B44:B50,4),B44:C50,2,0)</f>
        <v>1</v>
      </c>
      <c r="B47" s="4">
        <f t="shared" ca="1" si="8"/>
        <v>90684</v>
      </c>
      <c r="C47" s="5">
        <v>4</v>
      </c>
      <c r="D47">
        <v>0</v>
      </c>
      <c r="E47">
        <v>0</v>
      </c>
      <c r="F47">
        <v>0</v>
      </c>
      <c r="G47">
        <v>1</v>
      </c>
      <c r="H47">
        <v>1</v>
      </c>
      <c r="I47">
        <v>1</v>
      </c>
    </row>
    <row r="48" spans="1:9" x14ac:dyDescent="0.25">
      <c r="A48" s="3">
        <f ca="1">VLOOKUP(SMALL(B44:B50,5),B44:C50,2,0)</f>
        <v>3</v>
      </c>
      <c r="B48" s="4">
        <f t="shared" ca="1" si="8"/>
        <v>21561</v>
      </c>
      <c r="C48" s="5">
        <v>5</v>
      </c>
      <c r="D48">
        <v>0</v>
      </c>
      <c r="E48">
        <v>0</v>
      </c>
      <c r="F48">
        <v>0</v>
      </c>
      <c r="G48">
        <v>0</v>
      </c>
      <c r="H48">
        <v>1</v>
      </c>
      <c r="I48">
        <v>1</v>
      </c>
    </row>
    <row r="49" spans="1:10" x14ac:dyDescent="0.25">
      <c r="A49" s="3">
        <f ca="1">VLOOKUP(SMALL(B44:B50,6),B44:C50,2,0)</f>
        <v>7</v>
      </c>
      <c r="B49" s="4">
        <f t="shared" ca="1" si="8"/>
        <v>49444</v>
      </c>
      <c r="C49" s="5">
        <v>6</v>
      </c>
      <c r="D49">
        <v>0</v>
      </c>
      <c r="E49">
        <v>0</v>
      </c>
      <c r="F49">
        <v>0</v>
      </c>
      <c r="G49">
        <v>0</v>
      </c>
      <c r="H49">
        <v>0</v>
      </c>
      <c r="I49">
        <v>1</v>
      </c>
    </row>
    <row r="50" spans="1:10" x14ac:dyDescent="0.25">
      <c r="A50" s="3">
        <f ca="1">VLOOKUP(SMALL(B44:B50,7),B44:C50,2,0)</f>
        <v>4</v>
      </c>
      <c r="B50" s="4">
        <f t="shared" ca="1" si="8"/>
        <v>87847</v>
      </c>
      <c r="C50" s="5">
        <v>7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</row>
    <row r="52" spans="1:10" x14ac:dyDescent="0.25">
      <c r="C52" s="5">
        <v>8</v>
      </c>
      <c r="D52" s="197" t="s">
        <v>83</v>
      </c>
      <c r="E52" s="197"/>
      <c r="F52" s="197"/>
      <c r="G52" s="197"/>
      <c r="H52" s="197"/>
      <c r="I52" s="197"/>
    </row>
    <row r="53" spans="1:10" x14ac:dyDescent="0.25">
      <c r="D53" s="3">
        <v>1</v>
      </c>
      <c r="E53" s="3">
        <v>2</v>
      </c>
      <c r="F53" s="3">
        <v>3</v>
      </c>
      <c r="G53" s="3">
        <v>4</v>
      </c>
      <c r="H53" s="3">
        <v>5</v>
      </c>
      <c r="I53" s="3">
        <v>6</v>
      </c>
      <c r="J53" s="3">
        <v>7</v>
      </c>
    </row>
    <row r="54" spans="1:10" x14ac:dyDescent="0.25">
      <c r="C54" s="4"/>
      <c r="D54" s="4">
        <v>1</v>
      </c>
      <c r="E54" s="4">
        <v>2</v>
      </c>
      <c r="F54" s="4">
        <f t="shared" ref="F54:J54" si="9">ROUNDDOWN(F53*1/2,0)</f>
        <v>1</v>
      </c>
      <c r="G54" s="4">
        <f t="shared" si="9"/>
        <v>2</v>
      </c>
      <c r="H54" s="4">
        <f t="shared" si="9"/>
        <v>2</v>
      </c>
      <c r="I54" s="4">
        <f t="shared" si="9"/>
        <v>3</v>
      </c>
      <c r="J54" s="4">
        <f t="shared" si="9"/>
        <v>3</v>
      </c>
    </row>
    <row r="55" spans="1:10" x14ac:dyDescent="0.25">
      <c r="A55" s="3">
        <f ca="1">VLOOKUP(SMALL(B55:B62,1),B55:C62,2,0)</f>
        <v>8</v>
      </c>
      <c r="B55" s="4">
        <f ca="1">RANDBETWEEN(0,100000)</f>
        <v>88457</v>
      </c>
      <c r="C55" s="5">
        <v>1</v>
      </c>
      <c r="D55">
        <v>1</v>
      </c>
      <c r="E55">
        <v>1</v>
      </c>
      <c r="F55">
        <v>1</v>
      </c>
      <c r="G55">
        <v>1</v>
      </c>
      <c r="H55">
        <v>1</v>
      </c>
      <c r="I55">
        <v>1</v>
      </c>
      <c r="J55">
        <v>1</v>
      </c>
    </row>
    <row r="56" spans="1:10" x14ac:dyDescent="0.25">
      <c r="A56" s="3">
        <f ca="1">VLOOKUP(SMALL(B55:B62,2),B55:C62,2,0)</f>
        <v>5</v>
      </c>
      <c r="B56" s="4">
        <f t="shared" ref="B56:B62" ca="1" si="10">RANDBETWEEN(0,100000)</f>
        <v>74745</v>
      </c>
      <c r="C56" s="5">
        <v>2</v>
      </c>
      <c r="D56">
        <v>0</v>
      </c>
      <c r="E56">
        <v>1</v>
      </c>
      <c r="F56">
        <v>1</v>
      </c>
      <c r="G56">
        <v>1</v>
      </c>
      <c r="H56">
        <v>1</v>
      </c>
      <c r="I56">
        <v>1</v>
      </c>
      <c r="J56">
        <v>1</v>
      </c>
    </row>
    <row r="57" spans="1:10" x14ac:dyDescent="0.25">
      <c r="A57" s="3">
        <f ca="1">VLOOKUP(SMALL(B55:B62,3),B55:C62,2,0)</f>
        <v>4</v>
      </c>
      <c r="B57" s="4">
        <f t="shared" ca="1" si="10"/>
        <v>35608</v>
      </c>
      <c r="C57" s="5">
        <v>3</v>
      </c>
      <c r="D57">
        <v>0</v>
      </c>
      <c r="E57">
        <v>0</v>
      </c>
      <c r="F57">
        <v>1</v>
      </c>
      <c r="G57">
        <v>1</v>
      </c>
      <c r="H57">
        <v>1</v>
      </c>
      <c r="I57">
        <v>1</v>
      </c>
      <c r="J57">
        <v>1</v>
      </c>
    </row>
    <row r="58" spans="1:10" x14ac:dyDescent="0.25">
      <c r="A58" s="3">
        <f ca="1">VLOOKUP(SMALL(B55:B62,4),B55:C62,2,0)</f>
        <v>3</v>
      </c>
      <c r="B58" s="4">
        <f t="shared" ca="1" si="10"/>
        <v>30606</v>
      </c>
      <c r="C58" s="5">
        <v>4</v>
      </c>
      <c r="D58">
        <v>0</v>
      </c>
      <c r="E58">
        <v>0</v>
      </c>
      <c r="F58">
        <v>0</v>
      </c>
      <c r="G58">
        <v>1</v>
      </c>
      <c r="H58">
        <v>1</v>
      </c>
      <c r="I58">
        <v>1</v>
      </c>
      <c r="J58">
        <v>1</v>
      </c>
    </row>
    <row r="59" spans="1:10" x14ac:dyDescent="0.25">
      <c r="A59" s="3">
        <f ca="1">VLOOKUP(SMALL(B55:B62,5),B55:C62,2,0)</f>
        <v>7</v>
      </c>
      <c r="B59" s="4">
        <f t="shared" ca="1" si="10"/>
        <v>15118</v>
      </c>
      <c r="C59" s="5">
        <v>5</v>
      </c>
      <c r="D59">
        <v>0</v>
      </c>
      <c r="E59">
        <v>0</v>
      </c>
      <c r="F59">
        <v>0</v>
      </c>
      <c r="G59">
        <v>0</v>
      </c>
      <c r="H59">
        <v>1</v>
      </c>
      <c r="I59">
        <v>1</v>
      </c>
      <c r="J59">
        <v>1</v>
      </c>
    </row>
    <row r="60" spans="1:10" x14ac:dyDescent="0.25">
      <c r="A60" s="3">
        <f ca="1">VLOOKUP(SMALL(B55:B62,6),B55:C62,2,0)</f>
        <v>6</v>
      </c>
      <c r="B60" s="4">
        <f t="shared" ca="1" si="10"/>
        <v>58358</v>
      </c>
      <c r="C60" s="5">
        <v>6</v>
      </c>
      <c r="D60">
        <v>0</v>
      </c>
      <c r="E60">
        <v>0</v>
      </c>
      <c r="F60">
        <v>0</v>
      </c>
      <c r="G60">
        <v>0</v>
      </c>
      <c r="H60">
        <v>0</v>
      </c>
      <c r="I60">
        <v>1</v>
      </c>
      <c r="J60">
        <v>1</v>
      </c>
    </row>
    <row r="61" spans="1:10" x14ac:dyDescent="0.25">
      <c r="A61" s="3">
        <f ca="1">VLOOKUP(SMALL(B55:B62,7),B55:C62,2,0)</f>
        <v>2</v>
      </c>
      <c r="B61" s="4">
        <f t="shared" ca="1" si="10"/>
        <v>41067</v>
      </c>
      <c r="C61" s="5">
        <v>7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1</v>
      </c>
    </row>
    <row r="62" spans="1:10" x14ac:dyDescent="0.25">
      <c r="A62" s="3">
        <f ca="1">VLOOKUP(SMALL(B55:B62,8),B55:C62,2,0)</f>
        <v>1</v>
      </c>
      <c r="B62" s="4">
        <f t="shared" ca="1" si="10"/>
        <v>13012</v>
      </c>
      <c r="C62" s="5">
        <v>8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</row>
    <row r="64" spans="1:10" x14ac:dyDescent="0.25">
      <c r="C64" s="5">
        <v>9</v>
      </c>
      <c r="D64" s="197" t="s">
        <v>84</v>
      </c>
      <c r="E64" s="197"/>
      <c r="F64" s="197"/>
      <c r="G64" s="197"/>
      <c r="H64" s="197"/>
      <c r="I64" s="197"/>
    </row>
    <row r="65" spans="1:12" x14ac:dyDescent="0.25">
      <c r="D65" s="3">
        <v>1</v>
      </c>
      <c r="E65" s="3">
        <v>2</v>
      </c>
      <c r="F65" s="3">
        <v>3</v>
      </c>
      <c r="G65" s="3">
        <v>4</v>
      </c>
      <c r="H65" s="3">
        <v>5</v>
      </c>
      <c r="I65" s="3">
        <v>6</v>
      </c>
      <c r="J65" s="3">
        <v>7</v>
      </c>
      <c r="K65" s="3">
        <v>8</v>
      </c>
    </row>
    <row r="66" spans="1:12" x14ac:dyDescent="0.25">
      <c r="C66" s="4"/>
      <c r="D66" s="4">
        <v>1</v>
      </c>
      <c r="E66" s="4">
        <v>2</v>
      </c>
      <c r="F66" s="4">
        <f t="shared" ref="F66:I66" si="11">ROUNDDOWN(F65*1/2,0)</f>
        <v>1</v>
      </c>
      <c r="G66" s="4">
        <f t="shared" si="11"/>
        <v>2</v>
      </c>
      <c r="H66" s="4">
        <f t="shared" si="11"/>
        <v>2</v>
      </c>
      <c r="I66" s="4">
        <f t="shared" si="11"/>
        <v>3</v>
      </c>
      <c r="J66" s="4">
        <f t="shared" ref="J66" si="12">ROUNDDOWN(J65*1/2,0)</f>
        <v>3</v>
      </c>
      <c r="K66" s="4">
        <f t="shared" ref="K66" si="13">ROUNDDOWN(K65*1/2,0)</f>
        <v>4</v>
      </c>
    </row>
    <row r="67" spans="1:12" x14ac:dyDescent="0.25">
      <c r="A67" s="3">
        <f ca="1">VLOOKUP(SMALL(B67:B75,1),B67:C75,2,0)</f>
        <v>2</v>
      </c>
      <c r="B67" s="4">
        <f ca="1">RANDBETWEEN(0,100000)</f>
        <v>47077</v>
      </c>
      <c r="C67" s="5">
        <v>1</v>
      </c>
      <c r="D67">
        <v>1</v>
      </c>
      <c r="E67">
        <v>1</v>
      </c>
      <c r="F67">
        <v>1</v>
      </c>
      <c r="G67">
        <v>1</v>
      </c>
      <c r="H67">
        <v>1</v>
      </c>
      <c r="I67">
        <v>1</v>
      </c>
      <c r="J67">
        <v>1</v>
      </c>
      <c r="K67">
        <v>1</v>
      </c>
    </row>
    <row r="68" spans="1:12" x14ac:dyDescent="0.25">
      <c r="A68" s="3">
        <f ca="1">VLOOKUP(SMALL(B67:B75,2),B67:C75,2,0)</f>
        <v>1</v>
      </c>
      <c r="B68" s="4">
        <f t="shared" ref="B68:B75" ca="1" si="14">RANDBETWEEN(0,100000)</f>
        <v>35719</v>
      </c>
      <c r="C68" s="5">
        <v>2</v>
      </c>
      <c r="D68">
        <v>0</v>
      </c>
      <c r="E68">
        <v>1</v>
      </c>
      <c r="F68">
        <v>1</v>
      </c>
      <c r="G68">
        <v>1</v>
      </c>
      <c r="H68">
        <v>1</v>
      </c>
      <c r="I68">
        <v>1</v>
      </c>
      <c r="J68">
        <v>1</v>
      </c>
      <c r="K68">
        <v>1</v>
      </c>
    </row>
    <row r="69" spans="1:12" x14ac:dyDescent="0.25">
      <c r="A69" s="3">
        <f ca="1">VLOOKUP(SMALL(B67:B75,3),B67:C75,2,0)</f>
        <v>9</v>
      </c>
      <c r="B69" s="4">
        <f t="shared" ca="1" si="14"/>
        <v>73049</v>
      </c>
      <c r="C69" s="5">
        <v>3</v>
      </c>
      <c r="D69">
        <v>0</v>
      </c>
      <c r="E69">
        <v>0</v>
      </c>
      <c r="F69">
        <v>1</v>
      </c>
      <c r="G69">
        <v>1</v>
      </c>
      <c r="H69">
        <v>1</v>
      </c>
      <c r="I69">
        <v>1</v>
      </c>
      <c r="J69">
        <v>1</v>
      </c>
      <c r="K69">
        <v>1</v>
      </c>
    </row>
    <row r="70" spans="1:12" x14ac:dyDescent="0.25">
      <c r="A70" s="3">
        <f ca="1">VLOOKUP(SMALL(B67:B75,4),B67:C75,2,0)</f>
        <v>8</v>
      </c>
      <c r="B70" s="4">
        <f t="shared" ca="1" si="14"/>
        <v>68720</v>
      </c>
      <c r="C70" s="5">
        <v>4</v>
      </c>
      <c r="D70">
        <v>0</v>
      </c>
      <c r="E70">
        <v>0</v>
      </c>
      <c r="F70">
        <v>0</v>
      </c>
      <c r="G70">
        <v>1</v>
      </c>
      <c r="H70">
        <v>1</v>
      </c>
      <c r="I70">
        <v>1</v>
      </c>
      <c r="J70">
        <v>1</v>
      </c>
      <c r="K70">
        <v>1</v>
      </c>
    </row>
    <row r="71" spans="1:12" x14ac:dyDescent="0.25">
      <c r="A71" s="3">
        <f ca="1">VLOOKUP(SMALL(B67:B75,5),B67:C75,2,0)</f>
        <v>7</v>
      </c>
      <c r="B71" s="4">
        <f t="shared" ca="1" si="14"/>
        <v>84407</v>
      </c>
      <c r="C71" s="5">
        <v>5</v>
      </c>
      <c r="D71">
        <v>0</v>
      </c>
      <c r="E71">
        <v>0</v>
      </c>
      <c r="F71">
        <v>0</v>
      </c>
      <c r="G71">
        <v>0</v>
      </c>
      <c r="H71">
        <v>1</v>
      </c>
      <c r="I71">
        <v>1</v>
      </c>
      <c r="J71">
        <v>1</v>
      </c>
      <c r="K71">
        <v>1</v>
      </c>
    </row>
    <row r="72" spans="1:12" x14ac:dyDescent="0.25">
      <c r="A72" s="3">
        <f ca="1">VLOOKUP(SMALL(B67:B75,6),B67:C75,2,0)</f>
        <v>4</v>
      </c>
      <c r="B72" s="4">
        <f t="shared" ca="1" si="14"/>
        <v>99875</v>
      </c>
      <c r="C72" s="5">
        <v>6</v>
      </c>
      <c r="D72">
        <v>0</v>
      </c>
      <c r="E72">
        <v>0</v>
      </c>
      <c r="F72">
        <v>0</v>
      </c>
      <c r="G72">
        <v>0</v>
      </c>
      <c r="H72">
        <v>0</v>
      </c>
      <c r="I72">
        <v>1</v>
      </c>
      <c r="J72">
        <v>1</v>
      </c>
      <c r="K72">
        <v>1</v>
      </c>
    </row>
    <row r="73" spans="1:12" x14ac:dyDescent="0.25">
      <c r="A73" s="3">
        <f ca="1">VLOOKUP(SMALL(B67:B75,7),B67:C75,2,0)</f>
        <v>3</v>
      </c>
      <c r="B73" s="4">
        <f t="shared" ca="1" si="14"/>
        <v>67116</v>
      </c>
      <c r="C73" s="5">
        <v>7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1</v>
      </c>
      <c r="K73">
        <v>1</v>
      </c>
    </row>
    <row r="74" spans="1:12" x14ac:dyDescent="0.25">
      <c r="A74" s="3">
        <f ca="1">VLOOKUP(SMALL(B67:B75,8),B67:C75,2,0)</f>
        <v>5</v>
      </c>
      <c r="B74" s="4">
        <f t="shared" ca="1" si="14"/>
        <v>53412</v>
      </c>
      <c r="C74" s="5">
        <v>8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1</v>
      </c>
    </row>
    <row r="75" spans="1:12" x14ac:dyDescent="0.25">
      <c r="A75" s="3">
        <f ca="1">VLOOKUP(SMALL(B67:B75,9),B67:C75,2,0)</f>
        <v>6</v>
      </c>
      <c r="B75" s="4">
        <f t="shared" ca="1" si="14"/>
        <v>52494</v>
      </c>
      <c r="C75" s="5">
        <v>9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</row>
    <row r="78" spans="1:12" x14ac:dyDescent="0.25">
      <c r="C78" s="5">
        <v>10</v>
      </c>
      <c r="D78" s="197" t="s">
        <v>85</v>
      </c>
      <c r="E78" s="197"/>
      <c r="F78" s="197"/>
      <c r="G78" s="197"/>
      <c r="H78" s="197"/>
      <c r="I78" s="197"/>
    </row>
    <row r="79" spans="1:12" x14ac:dyDescent="0.25">
      <c r="D79" s="3">
        <v>1</v>
      </c>
      <c r="E79" s="3">
        <v>2</v>
      </c>
      <c r="F79" s="3">
        <v>3</v>
      </c>
      <c r="G79" s="3">
        <v>4</v>
      </c>
      <c r="H79" s="3">
        <v>5</v>
      </c>
      <c r="I79" s="3">
        <v>6</v>
      </c>
      <c r="J79" s="3">
        <v>7</v>
      </c>
      <c r="K79" s="3">
        <v>8</v>
      </c>
      <c r="L79" s="3">
        <v>9</v>
      </c>
    </row>
    <row r="80" spans="1:12" x14ac:dyDescent="0.25">
      <c r="C80" s="4"/>
      <c r="D80" s="4">
        <v>1</v>
      </c>
      <c r="E80" s="4">
        <v>2</v>
      </c>
      <c r="F80" s="4">
        <f t="shared" ref="F80:I80" si="15">ROUNDDOWN(F79*1/2,0)</f>
        <v>1</v>
      </c>
      <c r="G80" s="4">
        <f t="shared" si="15"/>
        <v>2</v>
      </c>
      <c r="H80" s="4">
        <f t="shared" si="15"/>
        <v>2</v>
      </c>
      <c r="I80" s="4">
        <f t="shared" si="15"/>
        <v>3</v>
      </c>
      <c r="J80" s="4">
        <f t="shared" ref="J80" si="16">ROUNDDOWN(J79*1/2,0)</f>
        <v>3</v>
      </c>
      <c r="K80" s="4">
        <f t="shared" ref="K80" si="17">ROUNDDOWN(K79*1/2,0)</f>
        <v>4</v>
      </c>
      <c r="L80" s="4">
        <f t="shared" ref="L80" si="18">ROUNDDOWN(L79*1/2,0)</f>
        <v>4</v>
      </c>
    </row>
    <row r="81" spans="1:13" x14ac:dyDescent="0.25">
      <c r="A81" s="3">
        <f ca="1">VLOOKUP(SMALL(B81:B90,1),B81:C90,2,0)</f>
        <v>10</v>
      </c>
      <c r="B81" s="4">
        <f ca="1">RANDBETWEEN(0,100000)</f>
        <v>79175</v>
      </c>
      <c r="C81" s="5">
        <v>1</v>
      </c>
      <c r="D81">
        <v>1</v>
      </c>
      <c r="E81">
        <v>1</v>
      </c>
      <c r="F81">
        <v>1</v>
      </c>
      <c r="G81">
        <v>1</v>
      </c>
      <c r="H81">
        <v>1</v>
      </c>
      <c r="I81">
        <v>1</v>
      </c>
      <c r="J81">
        <v>1</v>
      </c>
      <c r="K81">
        <v>1</v>
      </c>
      <c r="L81">
        <v>1</v>
      </c>
    </row>
    <row r="82" spans="1:13" x14ac:dyDescent="0.25">
      <c r="A82" s="3">
        <f ca="1">VLOOKUP(SMALL(B81:B90,2),B81:C90,2,0)</f>
        <v>7</v>
      </c>
      <c r="B82" s="4">
        <f t="shared" ref="B82:B90" ca="1" si="19">RANDBETWEEN(0,100000)</f>
        <v>83107</v>
      </c>
      <c r="C82" s="5">
        <v>2</v>
      </c>
      <c r="D82">
        <v>0</v>
      </c>
      <c r="E82">
        <v>1</v>
      </c>
      <c r="F82">
        <v>1</v>
      </c>
      <c r="G82">
        <v>1</v>
      </c>
      <c r="H82">
        <v>1</v>
      </c>
      <c r="I82">
        <v>1</v>
      </c>
      <c r="J82">
        <v>1</v>
      </c>
      <c r="K82">
        <v>1</v>
      </c>
      <c r="L82">
        <v>1</v>
      </c>
    </row>
    <row r="83" spans="1:13" x14ac:dyDescent="0.25">
      <c r="A83" s="3">
        <f ca="1">VLOOKUP(SMALL(B81:B90,3),B81:C90,2,0)</f>
        <v>8</v>
      </c>
      <c r="B83" s="4">
        <f t="shared" ca="1" si="19"/>
        <v>93221</v>
      </c>
      <c r="C83" s="5">
        <v>3</v>
      </c>
      <c r="D83">
        <v>0</v>
      </c>
      <c r="E83">
        <v>0</v>
      </c>
      <c r="F83">
        <v>1</v>
      </c>
      <c r="G83">
        <v>1</v>
      </c>
      <c r="H83">
        <v>1</v>
      </c>
      <c r="I83">
        <v>1</v>
      </c>
      <c r="J83">
        <v>1</v>
      </c>
      <c r="K83">
        <v>1</v>
      </c>
      <c r="L83">
        <v>1</v>
      </c>
    </row>
    <row r="84" spans="1:13" x14ac:dyDescent="0.25">
      <c r="A84" s="3">
        <f ca="1">VLOOKUP(SMALL(B81:B90,4),B81:C90,2,0)</f>
        <v>4</v>
      </c>
      <c r="B84" s="4">
        <f t="shared" ca="1" si="19"/>
        <v>69779</v>
      </c>
      <c r="C84" s="5">
        <v>4</v>
      </c>
      <c r="D84">
        <v>0</v>
      </c>
      <c r="E84">
        <v>0</v>
      </c>
      <c r="F84">
        <v>0</v>
      </c>
      <c r="G84">
        <v>1</v>
      </c>
      <c r="H84">
        <v>1</v>
      </c>
      <c r="I84">
        <v>1</v>
      </c>
      <c r="J84">
        <v>1</v>
      </c>
      <c r="K84">
        <v>1</v>
      </c>
      <c r="L84">
        <v>1</v>
      </c>
    </row>
    <row r="85" spans="1:13" x14ac:dyDescent="0.25">
      <c r="A85" s="3">
        <f ca="1">VLOOKUP(SMALL(B81:B90,5),B81:C90,2,0)</f>
        <v>5</v>
      </c>
      <c r="B85" s="4">
        <f t="shared" ca="1" si="19"/>
        <v>77390</v>
      </c>
      <c r="C85" s="5">
        <v>5</v>
      </c>
      <c r="D85">
        <v>0</v>
      </c>
      <c r="E85">
        <v>0</v>
      </c>
      <c r="F85">
        <v>0</v>
      </c>
      <c r="G85">
        <v>0</v>
      </c>
      <c r="H85">
        <v>1</v>
      </c>
      <c r="I85">
        <v>1</v>
      </c>
      <c r="J85">
        <v>1</v>
      </c>
      <c r="K85">
        <v>1</v>
      </c>
      <c r="L85">
        <v>1</v>
      </c>
    </row>
    <row r="86" spans="1:13" x14ac:dyDescent="0.25">
      <c r="A86" s="3">
        <f ca="1">VLOOKUP(SMALL(B81:B90,6),B81:C90,2,0)</f>
        <v>1</v>
      </c>
      <c r="B86" s="4">
        <f t="shared" ca="1" si="19"/>
        <v>94616</v>
      </c>
      <c r="C86" s="5">
        <v>6</v>
      </c>
      <c r="D86">
        <v>0</v>
      </c>
      <c r="E86">
        <v>0</v>
      </c>
      <c r="F86">
        <v>0</v>
      </c>
      <c r="G86">
        <v>0</v>
      </c>
      <c r="H86">
        <v>0</v>
      </c>
      <c r="I86">
        <v>1</v>
      </c>
      <c r="J86">
        <v>1</v>
      </c>
      <c r="K86">
        <v>1</v>
      </c>
      <c r="L86">
        <v>1</v>
      </c>
    </row>
    <row r="87" spans="1:13" x14ac:dyDescent="0.25">
      <c r="A87" s="3">
        <f ca="1">VLOOKUP(SMALL(B81:B90,7),B81:C90,2,0)</f>
        <v>2</v>
      </c>
      <c r="B87" s="4">
        <f t="shared" ca="1" si="19"/>
        <v>42003</v>
      </c>
      <c r="C87" s="5">
        <v>7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1</v>
      </c>
      <c r="K87">
        <v>1</v>
      </c>
      <c r="L87">
        <v>1</v>
      </c>
    </row>
    <row r="88" spans="1:13" x14ac:dyDescent="0.25">
      <c r="A88" s="3">
        <f ca="1">VLOOKUP(SMALL(B81:B90,8),B81:C90,2,0)</f>
        <v>9</v>
      </c>
      <c r="B88" s="4">
        <f t="shared" ca="1" si="19"/>
        <v>65498</v>
      </c>
      <c r="C88" s="5">
        <v>8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1</v>
      </c>
      <c r="L88">
        <v>1</v>
      </c>
    </row>
    <row r="89" spans="1:13" x14ac:dyDescent="0.25">
      <c r="A89" s="3">
        <f ca="1">VLOOKUP(SMALL(B81:B90,9),B81:C90,2,0)</f>
        <v>3</v>
      </c>
      <c r="B89" s="4">
        <f t="shared" ca="1" si="19"/>
        <v>90463</v>
      </c>
      <c r="C89" s="5">
        <v>9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1</v>
      </c>
    </row>
    <row r="90" spans="1:13" x14ac:dyDescent="0.25">
      <c r="A90" s="3">
        <f ca="1">VLOOKUP(SMALL(B81:B90,10),B81:C90,2,0)</f>
        <v>6</v>
      </c>
      <c r="B90" s="4">
        <f t="shared" ca="1" si="19"/>
        <v>31369</v>
      </c>
      <c r="C90" s="5">
        <v>10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</row>
    <row r="93" spans="1:13" x14ac:dyDescent="0.25">
      <c r="C93" s="5">
        <v>11</v>
      </c>
      <c r="D93" s="197" t="s">
        <v>99</v>
      </c>
      <c r="E93" s="197"/>
      <c r="F93" s="197"/>
      <c r="G93" s="197"/>
      <c r="H93" s="197"/>
      <c r="I93" s="197"/>
    </row>
    <row r="94" spans="1:13" x14ac:dyDescent="0.25">
      <c r="D94" s="3">
        <v>1</v>
      </c>
      <c r="E94" s="3">
        <v>2</v>
      </c>
      <c r="F94" s="3">
        <v>3</v>
      </c>
      <c r="G94" s="3">
        <v>4</v>
      </c>
      <c r="H94" s="3">
        <v>5</v>
      </c>
      <c r="I94" s="3">
        <v>6</v>
      </c>
      <c r="J94" s="3">
        <v>7</v>
      </c>
      <c r="K94" s="3">
        <v>8</v>
      </c>
      <c r="L94" s="3">
        <v>9</v>
      </c>
      <c r="M94" s="3">
        <v>10</v>
      </c>
    </row>
    <row r="95" spans="1:13" x14ac:dyDescent="0.25">
      <c r="C95" s="4"/>
      <c r="D95" s="4">
        <v>1</v>
      </c>
      <c r="E95" s="4">
        <v>2</v>
      </c>
      <c r="F95" s="4">
        <f t="shared" ref="F95" si="20">ROUNDDOWN(F94*1/2,0)</f>
        <v>1</v>
      </c>
      <c r="G95" s="4">
        <f t="shared" ref="G95" si="21">ROUNDDOWN(G94*1/2,0)</f>
        <v>2</v>
      </c>
      <c r="H95" s="4">
        <f t="shared" ref="H95" si="22">ROUNDDOWN(H94*1/2,0)</f>
        <v>2</v>
      </c>
      <c r="I95" s="4">
        <f t="shared" ref="I95" si="23">ROUNDDOWN(I94*1/2,0)</f>
        <v>3</v>
      </c>
      <c r="J95" s="4">
        <f t="shared" ref="J95" si="24">ROUNDDOWN(J94*1/2,0)</f>
        <v>3</v>
      </c>
      <c r="K95" s="4">
        <f t="shared" ref="K95" si="25">ROUNDDOWN(K94*1/2,0)</f>
        <v>4</v>
      </c>
      <c r="L95" s="4">
        <f t="shared" ref="L95:M95" si="26">ROUNDDOWN(L94*1/2,0)</f>
        <v>4</v>
      </c>
      <c r="M95" s="4">
        <f t="shared" si="26"/>
        <v>5</v>
      </c>
    </row>
    <row r="96" spans="1:13" x14ac:dyDescent="0.25">
      <c r="A96" s="3">
        <f ca="1">VLOOKUP(SMALL(B96:B106,1),B96:C106,2,0)</f>
        <v>11</v>
      </c>
      <c r="B96" s="4">
        <f ca="1">RANDBETWEEN(0,100000)</f>
        <v>55850</v>
      </c>
      <c r="C96" s="5">
        <v>1</v>
      </c>
      <c r="D96">
        <v>1</v>
      </c>
      <c r="E96">
        <v>1</v>
      </c>
      <c r="F96">
        <v>1</v>
      </c>
      <c r="G96">
        <v>1</v>
      </c>
      <c r="H96">
        <v>1</v>
      </c>
      <c r="I96">
        <v>1</v>
      </c>
      <c r="J96">
        <v>1</v>
      </c>
      <c r="K96">
        <v>1</v>
      </c>
      <c r="L96">
        <v>1</v>
      </c>
      <c r="M96">
        <v>1</v>
      </c>
    </row>
    <row r="97" spans="1:14" x14ac:dyDescent="0.25">
      <c r="A97" s="3">
        <f ca="1">VLOOKUP(SMALL(B96:B106,2),B96:C106,2,0)</f>
        <v>10</v>
      </c>
      <c r="B97" s="4">
        <f t="shared" ref="B97:B106" ca="1" si="27">RANDBETWEEN(0,100000)</f>
        <v>71647</v>
      </c>
      <c r="C97" s="5">
        <v>2</v>
      </c>
      <c r="D97">
        <v>0</v>
      </c>
      <c r="E97">
        <v>1</v>
      </c>
      <c r="F97">
        <v>1</v>
      </c>
      <c r="G97">
        <v>1</v>
      </c>
      <c r="H97">
        <v>1</v>
      </c>
      <c r="I97">
        <v>1</v>
      </c>
      <c r="J97">
        <v>1</v>
      </c>
      <c r="K97">
        <v>1</v>
      </c>
      <c r="L97">
        <v>1</v>
      </c>
      <c r="M97">
        <v>1</v>
      </c>
    </row>
    <row r="98" spans="1:14" x14ac:dyDescent="0.25">
      <c r="A98" s="3">
        <f ca="1">VLOOKUP(SMALL(B96:B106,3),B96:C106,2,0)</f>
        <v>5</v>
      </c>
      <c r="B98" s="4">
        <f t="shared" ca="1" si="27"/>
        <v>36067</v>
      </c>
      <c r="C98" s="5">
        <v>3</v>
      </c>
      <c r="D98">
        <v>0</v>
      </c>
      <c r="E98">
        <v>0</v>
      </c>
      <c r="F98">
        <v>1</v>
      </c>
      <c r="G98">
        <v>1</v>
      </c>
      <c r="H98">
        <v>1</v>
      </c>
      <c r="I98">
        <v>1</v>
      </c>
      <c r="J98">
        <v>1</v>
      </c>
      <c r="K98">
        <v>1</v>
      </c>
      <c r="L98">
        <v>1</v>
      </c>
      <c r="M98">
        <v>1</v>
      </c>
    </row>
    <row r="99" spans="1:14" x14ac:dyDescent="0.25">
      <c r="A99" s="3">
        <f ca="1">VLOOKUP(SMALL(B96:B106,4),B96:C106,2,0)</f>
        <v>9</v>
      </c>
      <c r="B99" s="4">
        <f t="shared" ca="1" si="27"/>
        <v>70212</v>
      </c>
      <c r="C99" s="5">
        <v>4</v>
      </c>
      <c r="D99">
        <v>0</v>
      </c>
      <c r="E99">
        <v>0</v>
      </c>
      <c r="F99">
        <v>0</v>
      </c>
      <c r="G99">
        <v>1</v>
      </c>
      <c r="H99">
        <v>1</v>
      </c>
      <c r="I99">
        <v>1</v>
      </c>
      <c r="J99">
        <v>1</v>
      </c>
      <c r="K99">
        <v>1</v>
      </c>
      <c r="L99">
        <v>1</v>
      </c>
      <c r="M99">
        <v>1</v>
      </c>
    </row>
    <row r="100" spans="1:14" x14ac:dyDescent="0.25">
      <c r="A100" s="3">
        <f ca="1">VLOOKUP(SMALL(B96:B106,5),B96:C106,2,0)</f>
        <v>7</v>
      </c>
      <c r="B100" s="4">
        <f t="shared" ca="1" si="27"/>
        <v>19904</v>
      </c>
      <c r="C100" s="5">
        <v>5</v>
      </c>
      <c r="D100">
        <v>0</v>
      </c>
      <c r="E100">
        <v>0</v>
      </c>
      <c r="F100">
        <v>0</v>
      </c>
      <c r="G100">
        <v>0</v>
      </c>
      <c r="H100">
        <v>1</v>
      </c>
      <c r="I100">
        <v>1</v>
      </c>
      <c r="J100">
        <v>1</v>
      </c>
      <c r="K100">
        <v>1</v>
      </c>
      <c r="L100">
        <v>1</v>
      </c>
      <c r="M100">
        <v>1</v>
      </c>
    </row>
    <row r="101" spans="1:14" x14ac:dyDescent="0.25">
      <c r="A101" s="3">
        <f ca="1">VLOOKUP(SMALL(B96:B106,6),B96:C106,2,0)</f>
        <v>3</v>
      </c>
      <c r="B101" s="4">
        <f t="shared" ca="1" si="27"/>
        <v>90198</v>
      </c>
      <c r="C101" s="5">
        <v>6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1</v>
      </c>
      <c r="J101">
        <v>1</v>
      </c>
      <c r="K101">
        <v>1</v>
      </c>
      <c r="L101">
        <v>1</v>
      </c>
      <c r="M101">
        <v>1</v>
      </c>
    </row>
    <row r="102" spans="1:14" x14ac:dyDescent="0.25">
      <c r="A102" s="3">
        <f ca="1">VLOOKUP(SMALL(B96:B106,7),B96:C106,2,0)</f>
        <v>1</v>
      </c>
      <c r="B102" s="4">
        <f t="shared" ca="1" si="27"/>
        <v>29172</v>
      </c>
      <c r="C102" s="5">
        <v>7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1</v>
      </c>
      <c r="K102">
        <v>1</v>
      </c>
      <c r="L102">
        <v>1</v>
      </c>
      <c r="M102">
        <v>1</v>
      </c>
    </row>
    <row r="103" spans="1:14" x14ac:dyDescent="0.25">
      <c r="A103" s="3">
        <f ca="1">VLOOKUP(SMALL(B96:B106,8),B96:C106,2,0)</f>
        <v>8</v>
      </c>
      <c r="B103" s="4">
        <f t="shared" ca="1" si="27"/>
        <v>66594</v>
      </c>
      <c r="C103" s="5">
        <v>8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1</v>
      </c>
      <c r="L103">
        <v>1</v>
      </c>
      <c r="M103">
        <v>1</v>
      </c>
    </row>
    <row r="104" spans="1:14" x14ac:dyDescent="0.25">
      <c r="A104" s="3">
        <f ca="1">VLOOKUP(SMALL(B96:B106,9),B96:C106,2,0)</f>
        <v>4</v>
      </c>
      <c r="B104" s="4">
        <f t="shared" ca="1" si="27"/>
        <v>22949</v>
      </c>
      <c r="C104" s="5">
        <v>9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1</v>
      </c>
      <c r="M104">
        <v>1</v>
      </c>
    </row>
    <row r="105" spans="1:14" x14ac:dyDescent="0.25">
      <c r="A105" s="3">
        <f ca="1">VLOOKUP(SMALL(B96:B106,10),B96:C106,2,0)</f>
        <v>2</v>
      </c>
      <c r="B105" s="4">
        <f t="shared" ca="1" si="27"/>
        <v>19512</v>
      </c>
      <c r="C105" s="5">
        <v>10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1</v>
      </c>
    </row>
    <row r="106" spans="1:14" x14ac:dyDescent="0.25">
      <c r="A106" s="3">
        <f ca="1">VLOOKUP(SMALL(B96:B106,11),B96:C106,2,0)</f>
        <v>6</v>
      </c>
      <c r="B106" s="4">
        <f t="shared" ca="1" si="27"/>
        <v>7087</v>
      </c>
      <c r="C106" s="5">
        <v>11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9" spans="1:14" x14ac:dyDescent="0.25">
      <c r="C109" s="5">
        <v>12</v>
      </c>
      <c r="D109" s="197" t="s">
        <v>100</v>
      </c>
      <c r="E109" s="197"/>
      <c r="F109" s="197"/>
      <c r="G109" s="197"/>
      <c r="H109" s="197"/>
      <c r="I109" s="197"/>
    </row>
    <row r="110" spans="1:14" x14ac:dyDescent="0.25">
      <c r="D110" s="3">
        <v>1</v>
      </c>
      <c r="E110" s="3">
        <v>2</v>
      </c>
      <c r="F110" s="3">
        <v>3</v>
      </c>
      <c r="G110" s="3">
        <v>4</v>
      </c>
      <c r="H110" s="3">
        <v>5</v>
      </c>
      <c r="I110" s="3">
        <v>6</v>
      </c>
      <c r="J110" s="3">
        <v>7</v>
      </c>
      <c r="K110" s="3">
        <v>8</v>
      </c>
      <c r="L110" s="3">
        <v>9</v>
      </c>
      <c r="M110" s="3">
        <v>10</v>
      </c>
      <c r="N110" s="3">
        <v>11</v>
      </c>
    </row>
    <row r="111" spans="1:14" x14ac:dyDescent="0.25">
      <c r="C111" s="4"/>
      <c r="D111" s="4">
        <v>1</v>
      </c>
      <c r="E111" s="4">
        <v>2</v>
      </c>
      <c r="F111" s="4">
        <f t="shared" ref="F111" si="28">ROUNDDOWN(F110*1/2,0)</f>
        <v>1</v>
      </c>
      <c r="G111" s="4">
        <f t="shared" ref="G111" si="29">ROUNDDOWN(G110*1/2,0)</f>
        <v>2</v>
      </c>
      <c r="H111" s="4">
        <f t="shared" ref="H111" si="30">ROUNDDOWN(H110*1/2,0)</f>
        <v>2</v>
      </c>
      <c r="I111" s="4">
        <f t="shared" ref="I111" si="31">ROUNDDOWN(I110*1/2,0)</f>
        <v>3</v>
      </c>
      <c r="J111" s="4">
        <f t="shared" ref="J111" si="32">ROUNDDOWN(J110*1/2,0)</f>
        <v>3</v>
      </c>
      <c r="K111" s="4">
        <f t="shared" ref="K111" si="33">ROUNDDOWN(K110*1/2,0)</f>
        <v>4</v>
      </c>
      <c r="L111" s="4">
        <f t="shared" ref="L111" si="34">ROUNDDOWN(L110*1/2,0)</f>
        <v>4</v>
      </c>
      <c r="M111" s="4">
        <f t="shared" ref="M111:N111" si="35">ROUNDDOWN(M110*1/2,0)</f>
        <v>5</v>
      </c>
      <c r="N111" s="4">
        <f t="shared" si="35"/>
        <v>5</v>
      </c>
    </row>
    <row r="112" spans="1:14" x14ac:dyDescent="0.25">
      <c r="A112" s="3">
        <f ca="1">VLOOKUP(SMALL(B112:B123,1),B112:C123,2,0)</f>
        <v>3</v>
      </c>
      <c r="B112" s="4">
        <f ca="1">RANDBETWEEN(0,100000)</f>
        <v>82153</v>
      </c>
      <c r="C112" s="5">
        <v>1</v>
      </c>
      <c r="D112">
        <v>1</v>
      </c>
      <c r="E112">
        <v>1</v>
      </c>
      <c r="F112">
        <v>1</v>
      </c>
      <c r="G112">
        <v>1</v>
      </c>
      <c r="H112">
        <v>1</v>
      </c>
      <c r="I112">
        <v>1</v>
      </c>
      <c r="J112">
        <v>1</v>
      </c>
      <c r="K112">
        <v>1</v>
      </c>
      <c r="L112">
        <v>1</v>
      </c>
      <c r="M112">
        <v>1</v>
      </c>
      <c r="N112">
        <v>1</v>
      </c>
    </row>
    <row r="113" spans="1:15" x14ac:dyDescent="0.25">
      <c r="A113" s="3">
        <f ca="1">VLOOKUP(SMALL(B112:B123,2),B112:C123,2,0)</f>
        <v>10</v>
      </c>
      <c r="B113" s="4">
        <f t="shared" ref="B113:B123" ca="1" si="36">RANDBETWEEN(0,100000)</f>
        <v>9814</v>
      </c>
      <c r="C113" s="5">
        <v>2</v>
      </c>
      <c r="D113">
        <v>0</v>
      </c>
      <c r="E113">
        <v>1</v>
      </c>
      <c r="F113">
        <v>1</v>
      </c>
      <c r="G113">
        <v>1</v>
      </c>
      <c r="H113">
        <v>1</v>
      </c>
      <c r="I113">
        <v>1</v>
      </c>
      <c r="J113">
        <v>1</v>
      </c>
      <c r="K113">
        <v>1</v>
      </c>
      <c r="L113">
        <v>1</v>
      </c>
      <c r="M113">
        <v>1</v>
      </c>
      <c r="N113">
        <v>1</v>
      </c>
    </row>
    <row r="114" spans="1:15" x14ac:dyDescent="0.25">
      <c r="A114" s="3">
        <f ca="1">VLOOKUP(SMALL(B112:B123,3),B112:C123,2,0)</f>
        <v>2</v>
      </c>
      <c r="B114" s="4">
        <f t="shared" ca="1" si="36"/>
        <v>5286</v>
      </c>
      <c r="C114" s="5">
        <v>3</v>
      </c>
      <c r="D114">
        <v>0</v>
      </c>
      <c r="E114">
        <v>0</v>
      </c>
      <c r="F114">
        <v>1</v>
      </c>
      <c r="G114">
        <v>1</v>
      </c>
      <c r="H114">
        <v>1</v>
      </c>
      <c r="I114">
        <v>1</v>
      </c>
      <c r="J114">
        <v>1</v>
      </c>
      <c r="K114">
        <v>1</v>
      </c>
      <c r="L114">
        <v>1</v>
      </c>
      <c r="M114">
        <v>1</v>
      </c>
      <c r="N114">
        <v>1</v>
      </c>
    </row>
    <row r="115" spans="1:15" x14ac:dyDescent="0.25">
      <c r="A115" s="3">
        <f ca="1">VLOOKUP(SMALL(B112:B123,4),B112:C123,2,0)</f>
        <v>6</v>
      </c>
      <c r="B115" s="4">
        <f t="shared" ca="1" si="36"/>
        <v>89061</v>
      </c>
      <c r="C115" s="5">
        <v>4</v>
      </c>
      <c r="D115">
        <v>0</v>
      </c>
      <c r="E115">
        <v>0</v>
      </c>
      <c r="F115">
        <v>0</v>
      </c>
      <c r="G115">
        <v>1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1</v>
      </c>
      <c r="N115">
        <v>1</v>
      </c>
    </row>
    <row r="116" spans="1:15" x14ac:dyDescent="0.25">
      <c r="A116" s="3">
        <f ca="1">VLOOKUP(SMALL(B112:B123,5),B112:C123,2,0)</f>
        <v>9</v>
      </c>
      <c r="B116" s="4">
        <f t="shared" ca="1" si="36"/>
        <v>51631</v>
      </c>
      <c r="C116" s="5">
        <v>5</v>
      </c>
      <c r="D116">
        <v>0</v>
      </c>
      <c r="E116">
        <v>0</v>
      </c>
      <c r="F116">
        <v>0</v>
      </c>
      <c r="G116">
        <v>0</v>
      </c>
      <c r="H116">
        <v>1</v>
      </c>
      <c r="I116">
        <v>1</v>
      </c>
      <c r="J116">
        <v>1</v>
      </c>
      <c r="K116">
        <v>1</v>
      </c>
      <c r="L116">
        <v>1</v>
      </c>
      <c r="M116">
        <v>1</v>
      </c>
      <c r="N116">
        <v>1</v>
      </c>
    </row>
    <row r="117" spans="1:15" x14ac:dyDescent="0.25">
      <c r="A117" s="3">
        <f ca="1">VLOOKUP(SMALL(B112:B123,6),B112:C123,2,0)</f>
        <v>7</v>
      </c>
      <c r="B117" s="4">
        <f t="shared" ca="1" si="36"/>
        <v>9948</v>
      </c>
      <c r="C117" s="5">
        <v>6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1</v>
      </c>
      <c r="J117">
        <v>1</v>
      </c>
      <c r="K117">
        <v>1</v>
      </c>
      <c r="L117">
        <v>1</v>
      </c>
      <c r="M117">
        <v>1</v>
      </c>
      <c r="N117">
        <v>1</v>
      </c>
    </row>
    <row r="118" spans="1:15" x14ac:dyDescent="0.25">
      <c r="A118" s="3">
        <f ca="1">VLOOKUP(SMALL(B112:B123,7),B112:C123,2,0)</f>
        <v>5</v>
      </c>
      <c r="B118" s="4">
        <f t="shared" ca="1" si="36"/>
        <v>33121</v>
      </c>
      <c r="C118" s="5">
        <v>7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1</v>
      </c>
      <c r="K118">
        <v>1</v>
      </c>
      <c r="L118">
        <v>1</v>
      </c>
      <c r="M118">
        <v>1</v>
      </c>
      <c r="N118">
        <v>1</v>
      </c>
    </row>
    <row r="119" spans="1:15" x14ac:dyDescent="0.25">
      <c r="A119" s="3">
        <f ca="1">VLOOKUP(SMALL(B112:B123,8),B112:C123,2,0)</f>
        <v>8</v>
      </c>
      <c r="B119" s="4">
        <f t="shared" ca="1" si="36"/>
        <v>55347</v>
      </c>
      <c r="C119" s="5">
        <v>8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1</v>
      </c>
      <c r="L119">
        <v>1</v>
      </c>
      <c r="M119">
        <v>1</v>
      </c>
      <c r="N119">
        <v>1</v>
      </c>
    </row>
    <row r="120" spans="1:15" x14ac:dyDescent="0.25">
      <c r="A120" s="3">
        <f ca="1">VLOOKUP(SMALL(B112:B123,9),B112:C123,2,0)</f>
        <v>12</v>
      </c>
      <c r="B120" s="4">
        <f t="shared" ca="1" si="36"/>
        <v>11486</v>
      </c>
      <c r="C120" s="5">
        <v>9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1</v>
      </c>
      <c r="M120">
        <v>1</v>
      </c>
      <c r="N120">
        <v>1</v>
      </c>
    </row>
    <row r="121" spans="1:15" x14ac:dyDescent="0.25">
      <c r="A121" s="3">
        <f ca="1">VLOOKUP(SMALL(B112:B123,10),B112:C123,2,0)</f>
        <v>11</v>
      </c>
      <c r="B121" s="4">
        <f t="shared" ca="1" si="36"/>
        <v>9392</v>
      </c>
      <c r="C121" s="5">
        <v>10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1</v>
      </c>
      <c r="N121">
        <v>1</v>
      </c>
    </row>
    <row r="122" spans="1:15" x14ac:dyDescent="0.25">
      <c r="A122" s="3">
        <f ca="1">VLOOKUP(SMALL(B112:B123,11),B112:C123,2,0)</f>
        <v>1</v>
      </c>
      <c r="B122" s="4">
        <f t="shared" ca="1" si="36"/>
        <v>77520</v>
      </c>
      <c r="C122" s="5">
        <v>11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1</v>
      </c>
    </row>
    <row r="123" spans="1:15" x14ac:dyDescent="0.25">
      <c r="A123" s="3">
        <f ca="1">VLOOKUP(SMALL(B112:B123,12),B112:C123,2,0)</f>
        <v>4</v>
      </c>
      <c r="B123" s="4">
        <f t="shared" ca="1" si="36"/>
        <v>56878</v>
      </c>
      <c r="C123" s="5">
        <v>12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</row>
    <row r="126" spans="1:15" x14ac:dyDescent="0.25">
      <c r="C126" s="5">
        <v>13</v>
      </c>
      <c r="D126" s="197" t="s">
        <v>150</v>
      </c>
      <c r="E126" s="197"/>
      <c r="F126" s="197"/>
      <c r="G126" s="197"/>
      <c r="H126" s="197"/>
      <c r="I126" s="197"/>
    </row>
    <row r="127" spans="1:15" x14ac:dyDescent="0.25">
      <c r="D127" s="3">
        <v>1</v>
      </c>
      <c r="E127" s="3">
        <v>2</v>
      </c>
      <c r="F127" s="3">
        <v>3</v>
      </c>
      <c r="G127" s="3">
        <v>4</v>
      </c>
      <c r="H127" s="3">
        <v>5</v>
      </c>
      <c r="I127" s="3">
        <v>6</v>
      </c>
      <c r="J127" s="3">
        <v>7</v>
      </c>
      <c r="K127" s="3">
        <v>8</v>
      </c>
      <c r="L127" s="3">
        <v>9</v>
      </c>
      <c r="M127" s="3">
        <v>10</v>
      </c>
      <c r="N127" s="3">
        <v>11</v>
      </c>
      <c r="O127" s="3">
        <v>12</v>
      </c>
    </row>
    <row r="128" spans="1:15" x14ac:dyDescent="0.25">
      <c r="C128" s="4"/>
      <c r="D128" s="4">
        <v>1</v>
      </c>
      <c r="E128" s="4">
        <v>2</v>
      </c>
      <c r="F128" s="4">
        <f t="shared" ref="F128" si="37">ROUNDDOWN(F127*1/2,0)</f>
        <v>1</v>
      </c>
      <c r="G128" s="4">
        <f t="shared" ref="G128" si="38">ROUNDDOWN(G127*1/2,0)</f>
        <v>2</v>
      </c>
      <c r="H128" s="4">
        <f t="shared" ref="H128" si="39">ROUNDDOWN(H127*1/2,0)</f>
        <v>2</v>
      </c>
      <c r="I128" s="4">
        <f t="shared" ref="I128" si="40">ROUNDDOWN(I127*1/2,0)</f>
        <v>3</v>
      </c>
      <c r="J128" s="4">
        <f t="shared" ref="J128" si="41">ROUNDDOWN(J127*1/2,0)</f>
        <v>3</v>
      </c>
      <c r="K128" s="4">
        <f t="shared" ref="K128" si="42">ROUNDDOWN(K127*1/2,0)</f>
        <v>4</v>
      </c>
      <c r="L128" s="4">
        <f t="shared" ref="L128" si="43">ROUNDDOWN(L127*1/2,0)</f>
        <v>4</v>
      </c>
      <c r="M128" s="4">
        <f t="shared" ref="M128" si="44">ROUNDDOWN(M127*1/2,0)</f>
        <v>5</v>
      </c>
      <c r="N128" s="4">
        <f t="shared" ref="N128:O128" si="45">ROUNDDOWN(N127*1/2,0)</f>
        <v>5</v>
      </c>
      <c r="O128" s="4">
        <f t="shared" si="45"/>
        <v>6</v>
      </c>
    </row>
    <row r="129" spans="1:15" x14ac:dyDescent="0.25">
      <c r="A129" s="3">
        <f ca="1">VLOOKUP(SMALL(B129:B141,1),B129:C141,2,0)</f>
        <v>4</v>
      </c>
      <c r="B129" s="4">
        <f ca="1">RANDBETWEEN(0,100000)</f>
        <v>16844</v>
      </c>
      <c r="C129" s="5">
        <v>1</v>
      </c>
      <c r="D129">
        <v>1</v>
      </c>
      <c r="E129">
        <v>1</v>
      </c>
      <c r="F129">
        <v>1</v>
      </c>
      <c r="G129">
        <v>1</v>
      </c>
      <c r="H129">
        <v>1</v>
      </c>
      <c r="I129">
        <v>1</v>
      </c>
      <c r="J129">
        <v>1</v>
      </c>
      <c r="K129">
        <v>1</v>
      </c>
      <c r="L129">
        <v>1</v>
      </c>
      <c r="M129">
        <v>1</v>
      </c>
      <c r="N129">
        <v>1</v>
      </c>
      <c r="O129">
        <v>1</v>
      </c>
    </row>
    <row r="130" spans="1:15" x14ac:dyDescent="0.25">
      <c r="A130" s="3">
        <f ca="1">VLOOKUP(SMALL(B129:B141,2),B129:C141,2,0)</f>
        <v>8</v>
      </c>
      <c r="B130" s="4">
        <f t="shared" ref="B130:B141" ca="1" si="46">RANDBETWEEN(0,100000)</f>
        <v>89844</v>
      </c>
      <c r="C130" s="5">
        <v>2</v>
      </c>
      <c r="D130">
        <v>0</v>
      </c>
      <c r="E130">
        <v>1</v>
      </c>
      <c r="F130">
        <v>1</v>
      </c>
      <c r="G130">
        <v>1</v>
      </c>
      <c r="H130">
        <v>1</v>
      </c>
      <c r="I130">
        <v>1</v>
      </c>
      <c r="J130">
        <v>1</v>
      </c>
      <c r="K130">
        <v>1</v>
      </c>
      <c r="L130">
        <v>1</v>
      </c>
      <c r="M130">
        <v>1</v>
      </c>
      <c r="N130">
        <v>1</v>
      </c>
      <c r="O130">
        <v>1</v>
      </c>
    </row>
    <row r="131" spans="1:15" x14ac:dyDescent="0.25">
      <c r="A131" s="3">
        <f ca="1">VLOOKUP(SMALL(B129:B141,3),B129:C141,2,0)</f>
        <v>1</v>
      </c>
      <c r="B131" s="4">
        <f t="shared" ca="1" si="46"/>
        <v>35376</v>
      </c>
      <c r="C131" s="5">
        <v>3</v>
      </c>
      <c r="D131">
        <v>0</v>
      </c>
      <c r="E131">
        <v>0</v>
      </c>
      <c r="F131">
        <v>1</v>
      </c>
      <c r="G131">
        <v>1</v>
      </c>
      <c r="H131">
        <v>1</v>
      </c>
      <c r="I131">
        <v>1</v>
      </c>
      <c r="J131">
        <v>1</v>
      </c>
      <c r="K131">
        <v>1</v>
      </c>
      <c r="L131">
        <v>1</v>
      </c>
      <c r="M131">
        <v>1</v>
      </c>
      <c r="N131">
        <v>1</v>
      </c>
      <c r="O131">
        <v>1</v>
      </c>
    </row>
    <row r="132" spans="1:15" x14ac:dyDescent="0.25">
      <c r="A132" s="3">
        <f ca="1">VLOOKUP(SMALL(B129:B141,4),B129:C141,2,0)</f>
        <v>12</v>
      </c>
      <c r="B132" s="4">
        <f t="shared" ca="1" si="46"/>
        <v>892</v>
      </c>
      <c r="C132" s="5">
        <v>4</v>
      </c>
      <c r="D132">
        <v>0</v>
      </c>
      <c r="E132">
        <v>0</v>
      </c>
      <c r="F132">
        <v>0</v>
      </c>
      <c r="G132">
        <v>1</v>
      </c>
      <c r="H132">
        <v>1</v>
      </c>
      <c r="I132">
        <v>1</v>
      </c>
      <c r="J132">
        <v>1</v>
      </c>
      <c r="K132">
        <v>1</v>
      </c>
      <c r="L132">
        <v>1</v>
      </c>
      <c r="M132">
        <v>1</v>
      </c>
      <c r="N132">
        <v>1</v>
      </c>
      <c r="O132">
        <v>1</v>
      </c>
    </row>
    <row r="133" spans="1:15" x14ac:dyDescent="0.25">
      <c r="A133" s="3">
        <f ca="1">VLOOKUP(SMALL(B129:B141,5),B129:C141,2,0)</f>
        <v>3</v>
      </c>
      <c r="B133" s="4">
        <f t="shared" ca="1" si="46"/>
        <v>55274</v>
      </c>
      <c r="C133" s="5">
        <v>5</v>
      </c>
      <c r="D133">
        <v>0</v>
      </c>
      <c r="E133">
        <v>0</v>
      </c>
      <c r="F133">
        <v>0</v>
      </c>
      <c r="G133">
        <v>0</v>
      </c>
      <c r="H133">
        <v>1</v>
      </c>
      <c r="I133">
        <v>1</v>
      </c>
      <c r="J133">
        <v>1</v>
      </c>
      <c r="K133">
        <v>1</v>
      </c>
      <c r="L133">
        <v>1</v>
      </c>
      <c r="M133">
        <v>1</v>
      </c>
      <c r="N133">
        <v>1</v>
      </c>
      <c r="O133">
        <v>1</v>
      </c>
    </row>
    <row r="134" spans="1:15" x14ac:dyDescent="0.25">
      <c r="A134" s="3">
        <f ca="1">VLOOKUP(SMALL(B129:B141,6),B129:C141,2,0)</f>
        <v>13</v>
      </c>
      <c r="B134" s="4">
        <f t="shared" ca="1" si="46"/>
        <v>38910</v>
      </c>
      <c r="C134" s="5">
        <v>6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1</v>
      </c>
      <c r="J134">
        <v>1</v>
      </c>
      <c r="K134">
        <v>1</v>
      </c>
      <c r="L134">
        <v>1</v>
      </c>
      <c r="M134">
        <v>1</v>
      </c>
      <c r="N134">
        <v>1</v>
      </c>
      <c r="O134">
        <v>1</v>
      </c>
    </row>
    <row r="135" spans="1:15" x14ac:dyDescent="0.25">
      <c r="A135" s="3">
        <f ca="1">VLOOKUP(SMALL(B129:B141,7),B129:C141,2,0)</f>
        <v>6</v>
      </c>
      <c r="B135" s="4">
        <f t="shared" ca="1" si="46"/>
        <v>91806</v>
      </c>
      <c r="C135" s="5">
        <v>7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1</v>
      </c>
      <c r="L135">
        <v>1</v>
      </c>
      <c r="M135">
        <v>1</v>
      </c>
      <c r="N135">
        <v>1</v>
      </c>
      <c r="O135">
        <v>1</v>
      </c>
    </row>
    <row r="136" spans="1:15" x14ac:dyDescent="0.25">
      <c r="A136" s="3">
        <f ca="1">VLOOKUP(SMALL(B129:B141,8),B129:C141,2,0)</f>
        <v>11</v>
      </c>
      <c r="B136" s="4">
        <f t="shared" ca="1" si="46"/>
        <v>3565</v>
      </c>
      <c r="C136" s="5">
        <v>8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1</v>
      </c>
      <c r="L136">
        <v>1</v>
      </c>
      <c r="M136">
        <v>1</v>
      </c>
      <c r="N136">
        <v>1</v>
      </c>
      <c r="O136">
        <v>1</v>
      </c>
    </row>
    <row r="137" spans="1:15" x14ac:dyDescent="0.25">
      <c r="A137" s="3">
        <f ca="1">VLOOKUP(SMALL(B129:B141,9),B129:C141,2,0)</f>
        <v>5</v>
      </c>
      <c r="B137" s="4">
        <f t="shared" ca="1" si="46"/>
        <v>69194</v>
      </c>
      <c r="C137" s="5">
        <v>9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1</v>
      </c>
      <c r="M137">
        <v>1</v>
      </c>
      <c r="N137">
        <v>1</v>
      </c>
      <c r="O137">
        <v>1</v>
      </c>
    </row>
    <row r="138" spans="1:15" x14ac:dyDescent="0.25">
      <c r="A138" s="3">
        <f ca="1">VLOOKUP(SMALL(B129:B141,10),B129:C141,2,0)</f>
        <v>9</v>
      </c>
      <c r="B138" s="4">
        <f t="shared" ca="1" si="46"/>
        <v>72435</v>
      </c>
      <c r="C138" s="5">
        <v>10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1</v>
      </c>
      <c r="N138">
        <v>1</v>
      </c>
      <c r="O138">
        <v>1</v>
      </c>
    </row>
    <row r="139" spans="1:15" x14ac:dyDescent="0.25">
      <c r="A139" s="3">
        <f ca="1">VLOOKUP(SMALL(B129:B141,11),B129:C141,2,0)</f>
        <v>10</v>
      </c>
      <c r="B139" s="4">
        <f t="shared" ca="1" si="46"/>
        <v>47440</v>
      </c>
      <c r="C139" s="5">
        <v>11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1</v>
      </c>
      <c r="O139">
        <v>1</v>
      </c>
    </row>
    <row r="140" spans="1:15" x14ac:dyDescent="0.25">
      <c r="A140" s="3">
        <f ca="1">VLOOKUP(SMALL(B129:B141,12),B129:C141,2,0)</f>
        <v>2</v>
      </c>
      <c r="B140" s="4">
        <f t="shared" ca="1" si="46"/>
        <v>22274</v>
      </c>
      <c r="C140" s="5">
        <v>12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1</v>
      </c>
    </row>
    <row r="141" spans="1:15" x14ac:dyDescent="0.25">
      <c r="A141" s="3">
        <f ca="1">VLOOKUP(SMALL(B129:B142,13),B129:C141,2,0)</f>
        <v>7</v>
      </c>
      <c r="B141" s="4">
        <f t="shared" ca="1" si="46"/>
        <v>35988</v>
      </c>
      <c r="C141" s="5">
        <v>13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</row>
  </sheetData>
  <mergeCells count="11">
    <mergeCell ref="D52:I52"/>
    <mergeCell ref="D7:I7"/>
    <mergeCell ref="D14:I14"/>
    <mergeCell ref="D22:I22"/>
    <mergeCell ref="D31:I31"/>
    <mergeCell ref="D41:I41"/>
    <mergeCell ref="D64:I64"/>
    <mergeCell ref="D78:I78"/>
    <mergeCell ref="D93:I93"/>
    <mergeCell ref="D109:I109"/>
    <mergeCell ref="D126:I12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2:O141"/>
  <sheetViews>
    <sheetView workbookViewId="0">
      <selection activeCell="O125" sqref="O125"/>
    </sheetView>
  </sheetViews>
  <sheetFormatPr baseColWidth="10" defaultRowHeight="15" x14ac:dyDescent="0.25"/>
  <cols>
    <col min="1" max="1" width="11.42578125" style="3"/>
    <col min="2" max="2" width="2.7109375" style="4" customWidth="1"/>
    <col min="3" max="3" width="3" style="5" bestFit="1" customWidth="1"/>
    <col min="4" max="4" width="11.85546875" bestFit="1" customWidth="1"/>
  </cols>
  <sheetData>
    <row r="2" spans="1:9" x14ac:dyDescent="0.25">
      <c r="D2" s="2" t="s">
        <v>78</v>
      </c>
      <c r="E2" s="2"/>
      <c r="F2" s="2"/>
      <c r="G2" s="2"/>
    </row>
    <row r="3" spans="1:9" x14ac:dyDescent="0.25">
      <c r="D3" s="3">
        <v>1</v>
      </c>
      <c r="E3" s="3">
        <v>2</v>
      </c>
      <c r="F3" s="3">
        <v>3</v>
      </c>
      <c r="G3" s="3">
        <v>4</v>
      </c>
      <c r="H3" s="3">
        <v>5</v>
      </c>
      <c r="I3" s="3">
        <v>6</v>
      </c>
    </row>
    <row r="4" spans="1:9" x14ac:dyDescent="0.25">
      <c r="A4" s="3">
        <f ca="1">VLOOKUP(SMALL(B4:B5,1),B4:C5,2,0)</f>
        <v>1</v>
      </c>
      <c r="B4" s="4">
        <f ca="1">RANDBETWEEN(0,100000)</f>
        <v>26298</v>
      </c>
      <c r="C4" s="5">
        <v>1</v>
      </c>
      <c r="D4">
        <v>1</v>
      </c>
    </row>
    <row r="5" spans="1:9" x14ac:dyDescent="0.25">
      <c r="A5" s="3">
        <f ca="1">VLOOKUP(SMALL(B4:B5,2),B4:C5,2,0)</f>
        <v>2</v>
      </c>
      <c r="B5" s="4">
        <f ca="1">RANDBETWEEN(0,100000)</f>
        <v>97069</v>
      </c>
      <c r="C5" s="5">
        <v>2</v>
      </c>
      <c r="D5">
        <v>0</v>
      </c>
    </row>
    <row r="7" spans="1:9" x14ac:dyDescent="0.25">
      <c r="C7" s="4">
        <v>3</v>
      </c>
      <c r="D7" s="197" t="s">
        <v>77</v>
      </c>
      <c r="E7" s="197"/>
      <c r="F7" s="197"/>
      <c r="G7" s="197"/>
      <c r="H7" s="197"/>
      <c r="I7" s="197"/>
    </row>
    <row r="8" spans="1:9" x14ac:dyDescent="0.25">
      <c r="D8" s="3">
        <v>1</v>
      </c>
      <c r="E8" s="3">
        <v>2</v>
      </c>
      <c r="F8" s="3">
        <v>3</v>
      </c>
      <c r="G8" s="3">
        <v>4</v>
      </c>
      <c r="H8" s="3">
        <v>5</v>
      </c>
      <c r="I8" s="3">
        <v>6</v>
      </c>
    </row>
    <row r="9" spans="1:9" x14ac:dyDescent="0.25">
      <c r="C9" s="4"/>
      <c r="D9" s="4">
        <v>1</v>
      </c>
      <c r="E9" s="4">
        <v>2</v>
      </c>
      <c r="F9" s="4">
        <f t="shared" ref="F9:I9" si="0">ROUNDDOWN(F8*1/2,0)</f>
        <v>1</v>
      </c>
      <c r="G9" s="4">
        <f t="shared" si="0"/>
        <v>2</v>
      </c>
      <c r="H9" s="4">
        <f t="shared" si="0"/>
        <v>2</v>
      </c>
      <c r="I9" s="4">
        <f t="shared" si="0"/>
        <v>3</v>
      </c>
    </row>
    <row r="10" spans="1:9" x14ac:dyDescent="0.25">
      <c r="A10" s="3">
        <f ca="1">VLOOKUP(SMALL(B10:B12,1),B10:C12,2,0)</f>
        <v>2</v>
      </c>
      <c r="B10" s="4">
        <f ca="1">RANDBETWEEN(0,100000)</f>
        <v>10655</v>
      </c>
      <c r="C10" s="5">
        <v>1</v>
      </c>
      <c r="D10">
        <v>1</v>
      </c>
      <c r="E10">
        <v>1</v>
      </c>
    </row>
    <row r="11" spans="1:9" x14ac:dyDescent="0.25">
      <c r="A11" s="3">
        <f ca="1">VLOOKUP(SMALL(B10:B12,2),B10:C12,2,0)</f>
        <v>1</v>
      </c>
      <c r="B11" s="4">
        <f ca="1">RANDBETWEEN(0,100000)</f>
        <v>2263</v>
      </c>
      <c r="C11" s="5">
        <v>2</v>
      </c>
      <c r="D11">
        <v>0</v>
      </c>
      <c r="E11">
        <v>1</v>
      </c>
    </row>
    <row r="12" spans="1:9" x14ac:dyDescent="0.25">
      <c r="A12" s="3">
        <f ca="1">VLOOKUP(SMALL(B10:B12,3),B10:C12,2,0)</f>
        <v>3</v>
      </c>
      <c r="B12" s="4">
        <f ca="1">RANDBETWEEN(0,100000)</f>
        <v>61689</v>
      </c>
      <c r="C12" s="5">
        <v>3</v>
      </c>
      <c r="D12">
        <v>0</v>
      </c>
      <c r="E12">
        <v>0</v>
      </c>
    </row>
    <row r="14" spans="1:9" x14ac:dyDescent="0.25">
      <c r="C14" s="5">
        <v>4</v>
      </c>
      <c r="D14" s="197" t="s">
        <v>79</v>
      </c>
      <c r="E14" s="197"/>
      <c r="F14" s="197"/>
      <c r="G14" s="197"/>
      <c r="H14" s="197"/>
      <c r="I14" s="197"/>
    </row>
    <row r="15" spans="1:9" x14ac:dyDescent="0.25">
      <c r="D15" s="3">
        <v>1</v>
      </c>
      <c r="E15" s="3">
        <v>2</v>
      </c>
      <c r="F15" s="3">
        <v>3</v>
      </c>
      <c r="G15" s="3">
        <v>4</v>
      </c>
      <c r="H15" s="3">
        <v>5</v>
      </c>
      <c r="I15" s="3">
        <v>6</v>
      </c>
    </row>
    <row r="16" spans="1:9" x14ac:dyDescent="0.25">
      <c r="C16" s="4"/>
      <c r="D16" s="4">
        <v>1</v>
      </c>
      <c r="E16" s="4">
        <v>2</v>
      </c>
      <c r="F16" s="4">
        <f t="shared" ref="F16:I16" si="1">ROUNDDOWN(F15*1/2,0)</f>
        <v>1</v>
      </c>
      <c r="G16" s="4">
        <f t="shared" si="1"/>
        <v>2</v>
      </c>
      <c r="H16" s="4">
        <f t="shared" si="1"/>
        <v>2</v>
      </c>
      <c r="I16" s="4">
        <f t="shared" si="1"/>
        <v>3</v>
      </c>
    </row>
    <row r="17" spans="1:9" x14ac:dyDescent="0.25">
      <c r="A17" s="3">
        <f ca="1">VLOOKUP(SMALL(B17:B20,1),B17:C20,2,0)</f>
        <v>3</v>
      </c>
      <c r="B17" s="4">
        <f ca="1">RANDBETWEEN(0,100000)</f>
        <v>25487</v>
      </c>
      <c r="C17" s="5">
        <v>1</v>
      </c>
      <c r="D17">
        <v>1</v>
      </c>
      <c r="E17">
        <v>1</v>
      </c>
      <c r="F17">
        <v>1</v>
      </c>
    </row>
    <row r="18" spans="1:9" x14ac:dyDescent="0.25">
      <c r="A18" s="3">
        <f ca="1">VLOOKUP(SMALL(B17:B20,2),B17:C20,2,0)</f>
        <v>1</v>
      </c>
      <c r="B18" s="4">
        <f t="shared" ref="B18:B20" ca="1" si="2">RANDBETWEEN(0,100000)</f>
        <v>84899</v>
      </c>
      <c r="C18" s="5">
        <v>2</v>
      </c>
      <c r="D18">
        <v>0</v>
      </c>
      <c r="E18">
        <v>1</v>
      </c>
      <c r="F18">
        <v>1</v>
      </c>
    </row>
    <row r="19" spans="1:9" x14ac:dyDescent="0.25">
      <c r="A19" s="3">
        <f ca="1">VLOOKUP(SMALL(B17:B20,3),B17:C20,2,0)</f>
        <v>4</v>
      </c>
      <c r="B19" s="4">
        <f t="shared" ca="1" si="2"/>
        <v>14719</v>
      </c>
      <c r="C19" s="5">
        <v>3</v>
      </c>
      <c r="D19">
        <v>0</v>
      </c>
      <c r="E19">
        <v>0</v>
      </c>
      <c r="F19">
        <v>1</v>
      </c>
    </row>
    <row r="20" spans="1:9" x14ac:dyDescent="0.25">
      <c r="A20" s="3">
        <f ca="1">VLOOKUP(SMALL(B17:B20,4),B17:C20,2,0)</f>
        <v>2</v>
      </c>
      <c r="B20" s="4">
        <f t="shared" ca="1" si="2"/>
        <v>76213</v>
      </c>
      <c r="C20" s="5">
        <v>4</v>
      </c>
      <c r="D20">
        <v>0</v>
      </c>
      <c r="E20">
        <v>0</v>
      </c>
      <c r="F20">
        <v>0</v>
      </c>
    </row>
    <row r="22" spans="1:9" x14ac:dyDescent="0.25">
      <c r="C22" s="5">
        <v>5</v>
      </c>
      <c r="D22" s="197" t="s">
        <v>80</v>
      </c>
      <c r="E22" s="197"/>
      <c r="F22" s="197"/>
      <c r="G22" s="197"/>
      <c r="H22" s="197"/>
      <c r="I22" s="197"/>
    </row>
    <row r="23" spans="1:9" x14ac:dyDescent="0.25">
      <c r="D23" s="3">
        <v>1</v>
      </c>
      <c r="E23" s="3">
        <v>2</v>
      </c>
      <c r="F23" s="3">
        <v>3</v>
      </c>
      <c r="G23" s="3">
        <v>4</v>
      </c>
      <c r="H23" s="3">
        <v>5</v>
      </c>
      <c r="I23" s="3">
        <v>6</v>
      </c>
    </row>
    <row r="24" spans="1:9" x14ac:dyDescent="0.25">
      <c r="C24" s="4"/>
      <c r="D24" s="4">
        <v>1</v>
      </c>
      <c r="E24" s="4">
        <v>2</v>
      </c>
      <c r="F24" s="4">
        <f t="shared" ref="F24:I24" si="3">ROUNDDOWN(F23*1/2,0)</f>
        <v>1</v>
      </c>
      <c r="G24" s="4">
        <f t="shared" si="3"/>
        <v>2</v>
      </c>
      <c r="H24" s="4">
        <f t="shared" si="3"/>
        <v>2</v>
      </c>
      <c r="I24" s="4">
        <f t="shared" si="3"/>
        <v>3</v>
      </c>
    </row>
    <row r="25" spans="1:9" x14ac:dyDescent="0.25">
      <c r="A25" s="3">
        <f ca="1">VLOOKUP(SMALL(B25:B29,1),B25:C29,2,0)</f>
        <v>1</v>
      </c>
      <c r="B25" s="4">
        <f ca="1">RANDBETWEEN(0,100000)</f>
        <v>18477</v>
      </c>
      <c r="C25" s="5">
        <v>1</v>
      </c>
      <c r="D25">
        <v>1</v>
      </c>
      <c r="E25">
        <v>1</v>
      </c>
      <c r="F25">
        <v>1</v>
      </c>
      <c r="G25">
        <v>1</v>
      </c>
    </row>
    <row r="26" spans="1:9" x14ac:dyDescent="0.25">
      <c r="A26" s="3">
        <f ca="1">VLOOKUP(SMALL(B25:B29,2),B25:C29,2,0)</f>
        <v>2</v>
      </c>
      <c r="B26" s="4">
        <f t="shared" ref="B26:B29" ca="1" si="4">RANDBETWEEN(0,100000)</f>
        <v>20808</v>
      </c>
      <c r="C26" s="5">
        <v>2</v>
      </c>
      <c r="D26">
        <v>0</v>
      </c>
      <c r="E26">
        <v>1</v>
      </c>
      <c r="F26">
        <v>1</v>
      </c>
      <c r="G26">
        <v>1</v>
      </c>
    </row>
    <row r="27" spans="1:9" x14ac:dyDescent="0.25">
      <c r="A27" s="3">
        <f ca="1">VLOOKUP(SMALL(B25:B29,3),B25:C29,2,0)</f>
        <v>4</v>
      </c>
      <c r="B27" s="4">
        <f t="shared" ca="1" si="4"/>
        <v>39133</v>
      </c>
      <c r="C27" s="5">
        <v>3</v>
      </c>
      <c r="D27">
        <v>0</v>
      </c>
      <c r="E27">
        <v>0</v>
      </c>
      <c r="F27">
        <v>1</v>
      </c>
      <c r="G27">
        <v>1</v>
      </c>
    </row>
    <row r="28" spans="1:9" x14ac:dyDescent="0.25">
      <c r="A28" s="3">
        <f ca="1">VLOOKUP(SMALL(B25:B29,4),B25:C29,2,0)</f>
        <v>3</v>
      </c>
      <c r="B28" s="4">
        <f t="shared" ca="1" si="4"/>
        <v>37515</v>
      </c>
      <c r="C28" s="5">
        <v>4</v>
      </c>
      <c r="D28">
        <v>0</v>
      </c>
      <c r="E28">
        <v>0</v>
      </c>
      <c r="F28">
        <v>0</v>
      </c>
      <c r="G28">
        <v>1</v>
      </c>
    </row>
    <row r="29" spans="1:9" x14ac:dyDescent="0.25">
      <c r="A29" s="3">
        <f ca="1">VLOOKUP(SMALL(B25:B29,5),B25:C29,2,0)</f>
        <v>5</v>
      </c>
      <c r="B29" s="4">
        <f t="shared" ca="1" si="4"/>
        <v>59272</v>
      </c>
      <c r="C29" s="5">
        <v>5</v>
      </c>
      <c r="D29">
        <v>0</v>
      </c>
      <c r="E29">
        <v>0</v>
      </c>
      <c r="F29">
        <v>0</v>
      </c>
      <c r="G29">
        <v>0</v>
      </c>
    </row>
    <row r="31" spans="1:9" x14ac:dyDescent="0.25">
      <c r="C31" s="5">
        <v>6</v>
      </c>
      <c r="D31" s="197" t="s">
        <v>81</v>
      </c>
      <c r="E31" s="197"/>
      <c r="F31" s="197"/>
      <c r="G31" s="197"/>
      <c r="H31" s="197"/>
      <c r="I31" s="197"/>
    </row>
    <row r="32" spans="1:9" x14ac:dyDescent="0.25">
      <c r="D32" s="3">
        <v>1</v>
      </c>
      <c r="E32" s="3">
        <v>2</v>
      </c>
      <c r="F32" s="3">
        <v>3</v>
      </c>
      <c r="G32" s="3">
        <v>4</v>
      </c>
      <c r="H32" s="3">
        <v>5</v>
      </c>
      <c r="I32" s="3">
        <v>6</v>
      </c>
    </row>
    <row r="33" spans="1:9" x14ac:dyDescent="0.25">
      <c r="C33" s="4"/>
      <c r="D33" s="4">
        <v>1</v>
      </c>
      <c r="E33" s="4">
        <v>2</v>
      </c>
      <c r="F33" s="4">
        <f t="shared" ref="F33:I33" si="5">ROUNDDOWN(F32*1/2,0)</f>
        <v>1</v>
      </c>
      <c r="G33" s="4">
        <f t="shared" si="5"/>
        <v>2</v>
      </c>
      <c r="H33" s="4">
        <f t="shared" si="5"/>
        <v>2</v>
      </c>
      <c r="I33" s="4">
        <f t="shared" si="5"/>
        <v>3</v>
      </c>
    </row>
    <row r="34" spans="1:9" x14ac:dyDescent="0.25">
      <c r="A34" s="3">
        <f ca="1">VLOOKUP(SMALL(B34:B39,1),B34:C39,2,0)</f>
        <v>4</v>
      </c>
      <c r="B34" s="4">
        <f ca="1">RANDBETWEEN(0,100000)</f>
        <v>16175</v>
      </c>
      <c r="C34" s="5">
        <v>1</v>
      </c>
      <c r="D34">
        <v>1</v>
      </c>
      <c r="E34">
        <v>1</v>
      </c>
      <c r="F34">
        <v>1</v>
      </c>
      <c r="G34">
        <v>1</v>
      </c>
      <c r="H34">
        <v>1</v>
      </c>
    </row>
    <row r="35" spans="1:9" x14ac:dyDescent="0.25">
      <c r="A35" s="3">
        <f ca="1">VLOOKUP(SMALL(B34:B39,2),B34:C39,2,0)</f>
        <v>1</v>
      </c>
      <c r="B35" s="4">
        <f t="shared" ref="B35:B39" ca="1" si="6">RANDBETWEEN(0,100000)</f>
        <v>33978</v>
      </c>
      <c r="C35" s="5">
        <v>2</v>
      </c>
      <c r="D35">
        <v>0</v>
      </c>
      <c r="E35">
        <v>1</v>
      </c>
      <c r="F35">
        <v>1</v>
      </c>
      <c r="G35">
        <v>1</v>
      </c>
      <c r="H35">
        <v>1</v>
      </c>
    </row>
    <row r="36" spans="1:9" x14ac:dyDescent="0.25">
      <c r="A36" s="3">
        <f ca="1">VLOOKUP(SMALL(B34:B39,3),B34:C39,2,0)</f>
        <v>6</v>
      </c>
      <c r="B36" s="4">
        <f t="shared" ca="1" si="6"/>
        <v>50267</v>
      </c>
      <c r="C36" s="5">
        <v>3</v>
      </c>
      <c r="D36">
        <v>0</v>
      </c>
      <c r="E36">
        <v>0</v>
      </c>
      <c r="F36">
        <v>1</v>
      </c>
      <c r="G36">
        <v>1</v>
      </c>
      <c r="H36">
        <v>1</v>
      </c>
    </row>
    <row r="37" spans="1:9" x14ac:dyDescent="0.25">
      <c r="A37" s="3">
        <f ca="1">VLOOKUP(SMALL(B34:B39,4),B34:C39,2,0)</f>
        <v>5</v>
      </c>
      <c r="B37" s="4">
        <f t="shared" ca="1" si="6"/>
        <v>15431</v>
      </c>
      <c r="C37" s="5">
        <v>4</v>
      </c>
      <c r="D37">
        <v>0</v>
      </c>
      <c r="E37">
        <v>0</v>
      </c>
      <c r="F37">
        <v>0</v>
      </c>
      <c r="G37">
        <v>1</v>
      </c>
      <c r="H37">
        <v>1</v>
      </c>
    </row>
    <row r="38" spans="1:9" x14ac:dyDescent="0.25">
      <c r="A38" s="3">
        <f ca="1">VLOOKUP(SMALL(B34:B39,5),B34:C39,2,0)</f>
        <v>2</v>
      </c>
      <c r="B38" s="4">
        <f t="shared" ca="1" si="6"/>
        <v>21332</v>
      </c>
      <c r="C38" s="5">
        <v>5</v>
      </c>
      <c r="D38">
        <v>0</v>
      </c>
      <c r="E38">
        <v>0</v>
      </c>
      <c r="F38">
        <v>0</v>
      </c>
      <c r="G38">
        <v>0</v>
      </c>
      <c r="H38">
        <v>1</v>
      </c>
    </row>
    <row r="39" spans="1:9" x14ac:dyDescent="0.25">
      <c r="A39" s="3">
        <f ca="1">VLOOKUP(SMALL(B34:B39,6),B34:C39,2,0)</f>
        <v>3</v>
      </c>
      <c r="B39" s="4">
        <f t="shared" ca="1" si="6"/>
        <v>18921</v>
      </c>
      <c r="C39" s="5">
        <v>6</v>
      </c>
      <c r="D39">
        <v>0</v>
      </c>
      <c r="E39">
        <v>0</v>
      </c>
      <c r="F39">
        <v>0</v>
      </c>
      <c r="G39">
        <v>0</v>
      </c>
      <c r="H39">
        <v>0</v>
      </c>
    </row>
    <row r="41" spans="1:9" x14ac:dyDescent="0.25">
      <c r="C41" s="5">
        <v>7</v>
      </c>
      <c r="D41" s="197" t="s">
        <v>82</v>
      </c>
      <c r="E41" s="197"/>
      <c r="F41" s="197"/>
      <c r="G41" s="197"/>
      <c r="H41" s="197"/>
      <c r="I41" s="197"/>
    </row>
    <row r="42" spans="1:9" x14ac:dyDescent="0.25">
      <c r="D42" s="3">
        <v>1</v>
      </c>
      <c r="E42" s="3">
        <v>2</v>
      </c>
      <c r="F42" s="3">
        <v>3</v>
      </c>
      <c r="G42" s="3">
        <v>4</v>
      </c>
      <c r="H42" s="3">
        <v>5</v>
      </c>
      <c r="I42" s="3">
        <v>6</v>
      </c>
    </row>
    <row r="43" spans="1:9" x14ac:dyDescent="0.25">
      <c r="C43" s="4"/>
      <c r="D43" s="4">
        <v>1</v>
      </c>
      <c r="E43" s="4">
        <v>2</v>
      </c>
      <c r="F43" s="4">
        <f t="shared" ref="F43:I43" si="7">ROUNDDOWN(F42*1/2,0)</f>
        <v>1</v>
      </c>
      <c r="G43" s="4">
        <f t="shared" si="7"/>
        <v>2</v>
      </c>
      <c r="H43" s="4">
        <f t="shared" si="7"/>
        <v>2</v>
      </c>
      <c r="I43" s="4">
        <f t="shared" si="7"/>
        <v>3</v>
      </c>
    </row>
    <row r="44" spans="1:9" x14ac:dyDescent="0.25">
      <c r="A44" s="3">
        <f ca="1">VLOOKUP(SMALL(B44:B50,1),B44:C50,2,0)</f>
        <v>2</v>
      </c>
      <c r="B44" s="4">
        <f ca="1">RANDBETWEEN(0,100000)</f>
        <v>86978</v>
      </c>
      <c r="C44" s="5">
        <v>1</v>
      </c>
      <c r="D44">
        <v>1</v>
      </c>
      <c r="E44">
        <v>1</v>
      </c>
      <c r="F44">
        <v>1</v>
      </c>
      <c r="G44">
        <v>1</v>
      </c>
      <c r="H44">
        <v>1</v>
      </c>
      <c r="I44">
        <v>1</v>
      </c>
    </row>
    <row r="45" spans="1:9" x14ac:dyDescent="0.25">
      <c r="A45" s="3">
        <f ca="1">VLOOKUP(SMALL(B44:B50,2),B44:C50,2,0)</f>
        <v>7</v>
      </c>
      <c r="B45" s="4">
        <f t="shared" ref="B45:B50" ca="1" si="8">RANDBETWEEN(0,100000)</f>
        <v>20410</v>
      </c>
      <c r="C45" s="5">
        <v>2</v>
      </c>
      <c r="D45">
        <v>0</v>
      </c>
      <c r="E45">
        <v>1</v>
      </c>
      <c r="F45">
        <v>1</v>
      </c>
      <c r="G45">
        <v>1</v>
      </c>
      <c r="H45">
        <v>1</v>
      </c>
      <c r="I45">
        <v>1</v>
      </c>
    </row>
    <row r="46" spans="1:9" x14ac:dyDescent="0.25">
      <c r="A46" s="3">
        <f ca="1">VLOOKUP(SMALL(B44:B50,3),B44:C50,2,0)</f>
        <v>4</v>
      </c>
      <c r="B46" s="4">
        <f t="shared" ca="1" si="8"/>
        <v>80937</v>
      </c>
      <c r="C46" s="5">
        <v>3</v>
      </c>
      <c r="D46">
        <v>0</v>
      </c>
      <c r="E46">
        <v>0</v>
      </c>
      <c r="F46">
        <v>1</v>
      </c>
      <c r="G46">
        <v>1</v>
      </c>
      <c r="H46">
        <v>1</v>
      </c>
      <c r="I46">
        <v>1</v>
      </c>
    </row>
    <row r="47" spans="1:9" x14ac:dyDescent="0.25">
      <c r="A47" s="3">
        <f ca="1">VLOOKUP(SMALL(B44:B50,4),B44:C50,2,0)</f>
        <v>5</v>
      </c>
      <c r="B47" s="4">
        <f t="shared" ca="1" si="8"/>
        <v>55143</v>
      </c>
      <c r="C47" s="5">
        <v>4</v>
      </c>
      <c r="D47">
        <v>0</v>
      </c>
      <c r="E47">
        <v>0</v>
      </c>
      <c r="F47">
        <v>0</v>
      </c>
      <c r="G47">
        <v>1</v>
      </c>
      <c r="H47">
        <v>1</v>
      </c>
      <c r="I47">
        <v>1</v>
      </c>
    </row>
    <row r="48" spans="1:9" x14ac:dyDescent="0.25">
      <c r="A48" s="3">
        <f ca="1">VLOOKUP(SMALL(B44:B50,5),B44:C50,2,0)</f>
        <v>6</v>
      </c>
      <c r="B48" s="4">
        <f t="shared" ca="1" si="8"/>
        <v>69543</v>
      </c>
      <c r="C48" s="5">
        <v>5</v>
      </c>
      <c r="D48">
        <v>0</v>
      </c>
      <c r="E48">
        <v>0</v>
      </c>
      <c r="F48">
        <v>0</v>
      </c>
      <c r="G48">
        <v>0</v>
      </c>
      <c r="H48">
        <v>1</v>
      </c>
      <c r="I48">
        <v>1</v>
      </c>
    </row>
    <row r="49" spans="1:10" x14ac:dyDescent="0.25">
      <c r="A49" s="3">
        <f ca="1">VLOOKUP(SMALL(B44:B50,6),B44:C50,2,0)</f>
        <v>3</v>
      </c>
      <c r="B49" s="4">
        <f t="shared" ca="1" si="8"/>
        <v>77064</v>
      </c>
      <c r="C49" s="5">
        <v>6</v>
      </c>
      <c r="D49">
        <v>0</v>
      </c>
      <c r="E49">
        <v>0</v>
      </c>
      <c r="F49">
        <v>0</v>
      </c>
      <c r="G49">
        <v>0</v>
      </c>
      <c r="H49">
        <v>0</v>
      </c>
      <c r="I49">
        <v>1</v>
      </c>
    </row>
    <row r="50" spans="1:10" x14ac:dyDescent="0.25">
      <c r="A50" s="3">
        <f ca="1">VLOOKUP(SMALL(B44:B50,7),B44:C50,2,0)</f>
        <v>1</v>
      </c>
      <c r="B50" s="4">
        <f t="shared" ca="1" si="8"/>
        <v>43688</v>
      </c>
      <c r="C50" s="5">
        <v>7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</row>
    <row r="52" spans="1:10" x14ac:dyDescent="0.25">
      <c r="C52" s="5">
        <v>8</v>
      </c>
      <c r="D52" s="197" t="s">
        <v>83</v>
      </c>
      <c r="E52" s="197"/>
      <c r="F52" s="197"/>
      <c r="G52" s="197"/>
      <c r="H52" s="197"/>
      <c r="I52" s="197"/>
    </row>
    <row r="53" spans="1:10" x14ac:dyDescent="0.25">
      <c r="D53" s="3">
        <v>1</v>
      </c>
      <c r="E53" s="3">
        <v>2</v>
      </c>
      <c r="F53" s="3">
        <v>3</v>
      </c>
      <c r="G53" s="3">
        <v>4</v>
      </c>
      <c r="H53" s="3">
        <v>5</v>
      </c>
      <c r="I53" s="3">
        <v>6</v>
      </c>
      <c r="J53" s="3">
        <v>7</v>
      </c>
    </row>
    <row r="54" spans="1:10" x14ac:dyDescent="0.25">
      <c r="C54" s="4"/>
      <c r="D54" s="4">
        <v>1</v>
      </c>
      <c r="E54" s="4">
        <v>2</v>
      </c>
      <c r="F54" s="4">
        <f t="shared" ref="F54:J54" si="9">ROUNDDOWN(F53*1/2,0)</f>
        <v>1</v>
      </c>
      <c r="G54" s="4">
        <f t="shared" si="9"/>
        <v>2</v>
      </c>
      <c r="H54" s="4">
        <f t="shared" si="9"/>
        <v>2</v>
      </c>
      <c r="I54" s="4">
        <f t="shared" si="9"/>
        <v>3</v>
      </c>
      <c r="J54" s="4">
        <f t="shared" si="9"/>
        <v>3</v>
      </c>
    </row>
    <row r="55" spans="1:10" x14ac:dyDescent="0.25">
      <c r="A55" s="3">
        <f ca="1">VLOOKUP(SMALL(B55:B62,1),B55:C62,2,0)</f>
        <v>3</v>
      </c>
      <c r="B55" s="4">
        <f ca="1">RANDBETWEEN(0,100000)</f>
        <v>86231</v>
      </c>
      <c r="C55" s="5">
        <v>1</v>
      </c>
      <c r="D55">
        <v>1</v>
      </c>
      <c r="E55">
        <v>1</v>
      </c>
      <c r="F55">
        <v>1</v>
      </c>
      <c r="G55">
        <v>1</v>
      </c>
      <c r="H55">
        <v>1</v>
      </c>
      <c r="I55">
        <v>1</v>
      </c>
      <c r="J55">
        <v>1</v>
      </c>
    </row>
    <row r="56" spans="1:10" x14ac:dyDescent="0.25">
      <c r="A56" s="3">
        <f ca="1">VLOOKUP(SMALL(B55:B62,2),B55:C62,2,0)</f>
        <v>8</v>
      </c>
      <c r="B56" s="4">
        <f t="shared" ref="B56:B62" ca="1" si="10">RANDBETWEEN(0,100000)</f>
        <v>61890</v>
      </c>
      <c r="C56" s="5">
        <v>2</v>
      </c>
      <c r="D56">
        <v>0</v>
      </c>
      <c r="E56">
        <v>1</v>
      </c>
      <c r="F56">
        <v>1</v>
      </c>
      <c r="G56">
        <v>1</v>
      </c>
      <c r="H56">
        <v>1</v>
      </c>
      <c r="I56">
        <v>1</v>
      </c>
      <c r="J56">
        <v>1</v>
      </c>
    </row>
    <row r="57" spans="1:10" x14ac:dyDescent="0.25">
      <c r="A57" s="3">
        <f ca="1">VLOOKUP(SMALL(B55:B62,3),B55:C62,2,0)</f>
        <v>2</v>
      </c>
      <c r="B57" s="4">
        <f t="shared" ca="1" si="10"/>
        <v>39779</v>
      </c>
      <c r="C57" s="5">
        <v>3</v>
      </c>
      <c r="D57">
        <v>0</v>
      </c>
      <c r="E57">
        <v>0</v>
      </c>
      <c r="F57">
        <v>1</v>
      </c>
      <c r="G57">
        <v>1</v>
      </c>
      <c r="H57">
        <v>1</v>
      </c>
      <c r="I57">
        <v>1</v>
      </c>
      <c r="J57">
        <v>1</v>
      </c>
    </row>
    <row r="58" spans="1:10" x14ac:dyDescent="0.25">
      <c r="A58" s="3">
        <f ca="1">VLOOKUP(SMALL(B55:B62,4),B55:C62,2,0)</f>
        <v>7</v>
      </c>
      <c r="B58" s="4">
        <f t="shared" ca="1" si="10"/>
        <v>76656</v>
      </c>
      <c r="C58" s="5">
        <v>4</v>
      </c>
      <c r="D58">
        <v>0</v>
      </c>
      <c r="E58">
        <v>0</v>
      </c>
      <c r="F58">
        <v>0</v>
      </c>
      <c r="G58">
        <v>1</v>
      </c>
      <c r="H58">
        <v>1</v>
      </c>
      <c r="I58">
        <v>1</v>
      </c>
      <c r="J58">
        <v>1</v>
      </c>
    </row>
    <row r="59" spans="1:10" x14ac:dyDescent="0.25">
      <c r="A59" s="3">
        <f ca="1">VLOOKUP(SMALL(B55:B62,5),B55:C62,2,0)</f>
        <v>6</v>
      </c>
      <c r="B59" s="4">
        <f t="shared" ca="1" si="10"/>
        <v>76129</v>
      </c>
      <c r="C59" s="5">
        <v>5</v>
      </c>
      <c r="D59">
        <v>0</v>
      </c>
      <c r="E59">
        <v>0</v>
      </c>
      <c r="F59">
        <v>0</v>
      </c>
      <c r="G59">
        <v>0</v>
      </c>
      <c r="H59">
        <v>1</v>
      </c>
      <c r="I59">
        <v>1</v>
      </c>
      <c r="J59">
        <v>1</v>
      </c>
    </row>
    <row r="60" spans="1:10" x14ac:dyDescent="0.25">
      <c r="A60" s="3">
        <f ca="1">VLOOKUP(SMALL(B55:B62,6),B55:C62,2,0)</f>
        <v>5</v>
      </c>
      <c r="B60" s="4">
        <f t="shared" ca="1" si="10"/>
        <v>75956</v>
      </c>
      <c r="C60" s="5">
        <v>6</v>
      </c>
      <c r="D60">
        <v>0</v>
      </c>
      <c r="E60">
        <v>0</v>
      </c>
      <c r="F60">
        <v>0</v>
      </c>
      <c r="G60">
        <v>0</v>
      </c>
      <c r="H60">
        <v>0</v>
      </c>
      <c r="I60">
        <v>1</v>
      </c>
      <c r="J60">
        <v>1</v>
      </c>
    </row>
    <row r="61" spans="1:10" x14ac:dyDescent="0.25">
      <c r="A61" s="3">
        <f ca="1">VLOOKUP(SMALL(B55:B62,7),B55:C62,2,0)</f>
        <v>4</v>
      </c>
      <c r="B61" s="4">
        <f t="shared" ca="1" si="10"/>
        <v>70805</v>
      </c>
      <c r="C61" s="5">
        <v>7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1</v>
      </c>
    </row>
    <row r="62" spans="1:10" x14ac:dyDescent="0.25">
      <c r="A62" s="3">
        <f ca="1">VLOOKUP(SMALL(B55:B62,8),B55:C62,2,0)</f>
        <v>1</v>
      </c>
      <c r="B62" s="4">
        <f t="shared" ca="1" si="10"/>
        <v>54951</v>
      </c>
      <c r="C62" s="5">
        <v>8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</row>
    <row r="64" spans="1:10" x14ac:dyDescent="0.25">
      <c r="C64" s="5">
        <v>9</v>
      </c>
      <c r="D64" s="197" t="s">
        <v>84</v>
      </c>
      <c r="E64" s="197"/>
      <c r="F64" s="197"/>
      <c r="G64" s="197"/>
      <c r="H64" s="197"/>
      <c r="I64" s="197"/>
    </row>
    <row r="65" spans="1:12" x14ac:dyDescent="0.25">
      <c r="D65" s="3">
        <v>1</v>
      </c>
      <c r="E65" s="3">
        <v>2</v>
      </c>
      <c r="F65" s="3">
        <v>3</v>
      </c>
      <c r="G65" s="3">
        <v>4</v>
      </c>
      <c r="H65" s="3">
        <v>5</v>
      </c>
      <c r="I65" s="3">
        <v>6</v>
      </c>
      <c r="J65" s="3">
        <v>7</v>
      </c>
      <c r="K65" s="3">
        <v>8</v>
      </c>
    </row>
    <row r="66" spans="1:12" x14ac:dyDescent="0.25">
      <c r="C66" s="4"/>
      <c r="D66" s="4">
        <v>1</v>
      </c>
      <c r="E66" s="4">
        <v>2</v>
      </c>
      <c r="F66" s="4">
        <f t="shared" ref="F66:K66" si="11">ROUNDDOWN(F65*1/2,0)</f>
        <v>1</v>
      </c>
      <c r="G66" s="4">
        <f t="shared" si="11"/>
        <v>2</v>
      </c>
      <c r="H66" s="4">
        <f t="shared" si="11"/>
        <v>2</v>
      </c>
      <c r="I66" s="4">
        <f t="shared" si="11"/>
        <v>3</v>
      </c>
      <c r="J66" s="4">
        <f t="shared" si="11"/>
        <v>3</v>
      </c>
      <c r="K66" s="4">
        <f t="shared" si="11"/>
        <v>4</v>
      </c>
    </row>
    <row r="67" spans="1:12" x14ac:dyDescent="0.25">
      <c r="A67" s="3">
        <f ca="1">VLOOKUP(SMALL(B67:B75,1),B67:C75,2,0)</f>
        <v>8</v>
      </c>
      <c r="B67" s="4">
        <f ca="1">RANDBETWEEN(0,100000)</f>
        <v>61469</v>
      </c>
      <c r="C67" s="5">
        <v>1</v>
      </c>
      <c r="D67">
        <v>1</v>
      </c>
      <c r="E67">
        <v>1</v>
      </c>
      <c r="F67">
        <v>1</v>
      </c>
      <c r="G67">
        <v>1</v>
      </c>
      <c r="H67">
        <v>1</v>
      </c>
      <c r="I67">
        <v>1</v>
      </c>
      <c r="J67">
        <v>1</v>
      </c>
      <c r="K67">
        <v>1</v>
      </c>
    </row>
    <row r="68" spans="1:12" x14ac:dyDescent="0.25">
      <c r="A68" s="3">
        <f ca="1">VLOOKUP(SMALL(B67:B75,2),B67:C75,2,0)</f>
        <v>3</v>
      </c>
      <c r="B68" s="4">
        <f t="shared" ref="B68:B75" ca="1" si="12">RANDBETWEEN(0,100000)</f>
        <v>92953</v>
      </c>
      <c r="C68" s="5">
        <v>2</v>
      </c>
      <c r="D68">
        <v>0</v>
      </c>
      <c r="E68">
        <v>1</v>
      </c>
      <c r="F68">
        <v>1</v>
      </c>
      <c r="G68">
        <v>1</v>
      </c>
      <c r="H68">
        <v>1</v>
      </c>
      <c r="I68">
        <v>1</v>
      </c>
      <c r="J68">
        <v>1</v>
      </c>
      <c r="K68">
        <v>1</v>
      </c>
    </row>
    <row r="69" spans="1:12" x14ac:dyDescent="0.25">
      <c r="A69" s="3">
        <f ca="1">VLOOKUP(SMALL(B67:B75,3),B67:C75,2,0)</f>
        <v>6</v>
      </c>
      <c r="B69" s="4">
        <f t="shared" ca="1" si="12"/>
        <v>18509</v>
      </c>
      <c r="C69" s="5">
        <v>3</v>
      </c>
      <c r="D69">
        <v>0</v>
      </c>
      <c r="E69">
        <v>0</v>
      </c>
      <c r="F69">
        <v>1</v>
      </c>
      <c r="G69">
        <v>1</v>
      </c>
      <c r="H69">
        <v>1</v>
      </c>
      <c r="I69">
        <v>1</v>
      </c>
      <c r="J69">
        <v>1</v>
      </c>
      <c r="K69">
        <v>1</v>
      </c>
    </row>
    <row r="70" spans="1:12" x14ac:dyDescent="0.25">
      <c r="A70" s="3">
        <f ca="1">VLOOKUP(SMALL(B67:B75,4),B67:C75,2,0)</f>
        <v>9</v>
      </c>
      <c r="B70" s="4">
        <f t="shared" ca="1" si="12"/>
        <v>91974</v>
      </c>
      <c r="C70" s="5">
        <v>4</v>
      </c>
      <c r="D70">
        <v>0</v>
      </c>
      <c r="E70">
        <v>0</v>
      </c>
      <c r="F70">
        <v>0</v>
      </c>
      <c r="G70">
        <v>1</v>
      </c>
      <c r="H70">
        <v>1</v>
      </c>
      <c r="I70">
        <v>1</v>
      </c>
      <c r="J70">
        <v>1</v>
      </c>
      <c r="K70">
        <v>1</v>
      </c>
    </row>
    <row r="71" spans="1:12" x14ac:dyDescent="0.25">
      <c r="A71" s="3">
        <f ca="1">VLOOKUP(SMALL(B67:B75,5),B67:C75,2,0)</f>
        <v>1</v>
      </c>
      <c r="B71" s="4">
        <f t="shared" ca="1" si="12"/>
        <v>98681</v>
      </c>
      <c r="C71" s="5">
        <v>5</v>
      </c>
      <c r="D71">
        <v>0</v>
      </c>
      <c r="E71">
        <v>0</v>
      </c>
      <c r="F71">
        <v>0</v>
      </c>
      <c r="G71">
        <v>0</v>
      </c>
      <c r="H71">
        <v>1</v>
      </c>
      <c r="I71">
        <v>1</v>
      </c>
      <c r="J71">
        <v>1</v>
      </c>
      <c r="K71">
        <v>1</v>
      </c>
    </row>
    <row r="72" spans="1:12" x14ac:dyDescent="0.25">
      <c r="A72" s="3">
        <f ca="1">VLOOKUP(SMALL(B67:B75,6),B67:C75,2,0)</f>
        <v>7</v>
      </c>
      <c r="B72" s="4">
        <f t="shared" ca="1" si="12"/>
        <v>26139</v>
      </c>
      <c r="C72" s="5">
        <v>6</v>
      </c>
      <c r="D72">
        <v>0</v>
      </c>
      <c r="E72">
        <v>0</v>
      </c>
      <c r="F72">
        <v>0</v>
      </c>
      <c r="G72">
        <v>0</v>
      </c>
      <c r="H72">
        <v>0</v>
      </c>
      <c r="I72">
        <v>1</v>
      </c>
      <c r="J72">
        <v>1</v>
      </c>
      <c r="K72">
        <v>1</v>
      </c>
    </row>
    <row r="73" spans="1:12" x14ac:dyDescent="0.25">
      <c r="A73" s="3">
        <f ca="1">VLOOKUP(SMALL(B67:B75,7),B67:C75,2,0)</f>
        <v>4</v>
      </c>
      <c r="B73" s="4">
        <f t="shared" ca="1" si="12"/>
        <v>71104</v>
      </c>
      <c r="C73" s="5">
        <v>7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1</v>
      </c>
      <c r="K73">
        <v>1</v>
      </c>
    </row>
    <row r="74" spans="1:12" x14ac:dyDescent="0.25">
      <c r="A74" s="3">
        <f ca="1">VLOOKUP(SMALL(B67:B75,8),B67:C75,2,0)</f>
        <v>2</v>
      </c>
      <c r="B74" s="4">
        <f t="shared" ca="1" si="12"/>
        <v>13377</v>
      </c>
      <c r="C74" s="5">
        <v>8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1</v>
      </c>
    </row>
    <row r="75" spans="1:12" x14ac:dyDescent="0.25">
      <c r="A75" s="3">
        <f ca="1">VLOOKUP(SMALL(B67:B75,9),B67:C75,2,0)</f>
        <v>5</v>
      </c>
      <c r="B75" s="4">
        <f t="shared" ca="1" si="12"/>
        <v>60885</v>
      </c>
      <c r="C75" s="5">
        <v>9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</row>
    <row r="78" spans="1:12" x14ac:dyDescent="0.25">
      <c r="C78" s="5">
        <v>10</v>
      </c>
      <c r="D78" s="197" t="s">
        <v>85</v>
      </c>
      <c r="E78" s="197"/>
      <c r="F78" s="197"/>
      <c r="G78" s="197"/>
      <c r="H78" s="197"/>
      <c r="I78" s="197"/>
    </row>
    <row r="79" spans="1:12" x14ac:dyDescent="0.25">
      <c r="D79" s="3">
        <v>1</v>
      </c>
      <c r="E79" s="3">
        <v>2</v>
      </c>
      <c r="F79" s="3">
        <v>3</v>
      </c>
      <c r="G79" s="3">
        <v>4</v>
      </c>
      <c r="H79" s="3">
        <v>5</v>
      </c>
      <c r="I79" s="3">
        <v>6</v>
      </c>
      <c r="J79" s="3">
        <v>7</v>
      </c>
      <c r="K79" s="3">
        <v>8</v>
      </c>
      <c r="L79" s="3">
        <v>9</v>
      </c>
    </row>
    <row r="80" spans="1:12" x14ac:dyDescent="0.25">
      <c r="C80" s="4"/>
      <c r="D80" s="4">
        <v>1</v>
      </c>
      <c r="E80" s="4">
        <v>2</v>
      </c>
      <c r="F80" s="4">
        <f t="shared" ref="F80:L80" si="13">ROUNDDOWN(F79*1/2,0)</f>
        <v>1</v>
      </c>
      <c r="G80" s="4">
        <f t="shared" si="13"/>
        <v>2</v>
      </c>
      <c r="H80" s="4">
        <f t="shared" si="13"/>
        <v>2</v>
      </c>
      <c r="I80" s="4">
        <f t="shared" si="13"/>
        <v>3</v>
      </c>
      <c r="J80" s="4">
        <f t="shared" si="13"/>
        <v>3</v>
      </c>
      <c r="K80" s="4">
        <f t="shared" si="13"/>
        <v>4</v>
      </c>
      <c r="L80" s="4">
        <f t="shared" si="13"/>
        <v>4</v>
      </c>
    </row>
    <row r="81" spans="1:13" x14ac:dyDescent="0.25">
      <c r="A81" s="3">
        <f ca="1">VLOOKUP(SMALL(B81:B90,1),B81:C90,2,0)</f>
        <v>4</v>
      </c>
      <c r="B81" s="4">
        <f ca="1">RANDBETWEEN(0,100000)</f>
        <v>69775</v>
      </c>
      <c r="C81" s="5">
        <v>1</v>
      </c>
      <c r="D81">
        <v>1</v>
      </c>
      <c r="E81">
        <v>1</v>
      </c>
      <c r="F81">
        <v>1</v>
      </c>
      <c r="G81">
        <v>1</v>
      </c>
      <c r="H81">
        <v>1</v>
      </c>
      <c r="I81">
        <v>1</v>
      </c>
      <c r="J81">
        <v>1</v>
      </c>
      <c r="K81">
        <v>1</v>
      </c>
      <c r="L81">
        <v>1</v>
      </c>
    </row>
    <row r="82" spans="1:13" x14ac:dyDescent="0.25">
      <c r="A82" s="3">
        <f ca="1">VLOOKUP(SMALL(B81:B90,2),B81:C90,2,0)</f>
        <v>8</v>
      </c>
      <c r="B82" s="4">
        <f t="shared" ref="B82:B90" ca="1" si="14">RANDBETWEEN(0,100000)</f>
        <v>75127</v>
      </c>
      <c r="C82" s="5">
        <v>2</v>
      </c>
      <c r="D82">
        <v>0</v>
      </c>
      <c r="E82">
        <v>1</v>
      </c>
      <c r="F82">
        <v>1</v>
      </c>
      <c r="G82">
        <v>1</v>
      </c>
      <c r="H82">
        <v>1</v>
      </c>
      <c r="I82">
        <v>1</v>
      </c>
      <c r="J82">
        <v>1</v>
      </c>
      <c r="K82">
        <v>1</v>
      </c>
      <c r="L82">
        <v>1</v>
      </c>
    </row>
    <row r="83" spans="1:13" x14ac:dyDescent="0.25">
      <c r="A83" s="3">
        <f ca="1">VLOOKUP(SMALL(B81:B90,3),B81:C90,2,0)</f>
        <v>3</v>
      </c>
      <c r="B83" s="4">
        <f t="shared" ca="1" si="14"/>
        <v>38234</v>
      </c>
      <c r="C83" s="5">
        <v>3</v>
      </c>
      <c r="D83">
        <v>0</v>
      </c>
      <c r="E83">
        <v>0</v>
      </c>
      <c r="F83">
        <v>1</v>
      </c>
      <c r="G83">
        <v>1</v>
      </c>
      <c r="H83">
        <v>1</v>
      </c>
      <c r="I83">
        <v>1</v>
      </c>
      <c r="J83">
        <v>1</v>
      </c>
      <c r="K83">
        <v>1</v>
      </c>
      <c r="L83">
        <v>1</v>
      </c>
    </row>
    <row r="84" spans="1:13" x14ac:dyDescent="0.25">
      <c r="A84" s="3">
        <f ca="1">VLOOKUP(SMALL(B81:B90,4),B81:C90,2,0)</f>
        <v>7</v>
      </c>
      <c r="B84" s="4">
        <f t="shared" ca="1" si="14"/>
        <v>16675</v>
      </c>
      <c r="C84" s="5">
        <v>4</v>
      </c>
      <c r="D84">
        <v>0</v>
      </c>
      <c r="E84">
        <v>0</v>
      </c>
      <c r="F84">
        <v>0</v>
      </c>
      <c r="G84">
        <v>1</v>
      </c>
      <c r="H84">
        <v>1</v>
      </c>
      <c r="I84">
        <v>1</v>
      </c>
      <c r="J84">
        <v>1</v>
      </c>
      <c r="K84">
        <v>1</v>
      </c>
      <c r="L84">
        <v>1</v>
      </c>
    </row>
    <row r="85" spans="1:13" x14ac:dyDescent="0.25">
      <c r="A85" s="3">
        <f ca="1">VLOOKUP(SMALL(B81:B90,5),B81:C90,2,0)</f>
        <v>10</v>
      </c>
      <c r="B85" s="4">
        <f t="shared" ca="1" si="14"/>
        <v>97007</v>
      </c>
      <c r="C85" s="5">
        <v>5</v>
      </c>
      <c r="D85">
        <v>0</v>
      </c>
      <c r="E85">
        <v>0</v>
      </c>
      <c r="F85">
        <v>0</v>
      </c>
      <c r="G85">
        <v>0</v>
      </c>
      <c r="H85">
        <v>1</v>
      </c>
      <c r="I85">
        <v>1</v>
      </c>
      <c r="J85">
        <v>1</v>
      </c>
      <c r="K85">
        <v>1</v>
      </c>
      <c r="L85">
        <v>1</v>
      </c>
    </row>
    <row r="86" spans="1:13" x14ac:dyDescent="0.25">
      <c r="A86" s="3">
        <f ca="1">VLOOKUP(SMALL(B81:B90,6),B81:C90,2,0)</f>
        <v>1</v>
      </c>
      <c r="B86" s="4">
        <f t="shared" ca="1" si="14"/>
        <v>73341</v>
      </c>
      <c r="C86" s="5">
        <v>6</v>
      </c>
      <c r="D86">
        <v>0</v>
      </c>
      <c r="E86">
        <v>0</v>
      </c>
      <c r="F86">
        <v>0</v>
      </c>
      <c r="G86">
        <v>0</v>
      </c>
      <c r="H86">
        <v>0</v>
      </c>
      <c r="I86">
        <v>1</v>
      </c>
      <c r="J86">
        <v>1</v>
      </c>
      <c r="K86">
        <v>1</v>
      </c>
      <c r="L86">
        <v>1</v>
      </c>
    </row>
    <row r="87" spans="1:13" x14ac:dyDescent="0.25">
      <c r="A87" s="3">
        <f ca="1">VLOOKUP(SMALL(B81:B90,7),B81:C90,2,0)</f>
        <v>6</v>
      </c>
      <c r="B87" s="4">
        <f t="shared" ca="1" si="14"/>
        <v>51055</v>
      </c>
      <c r="C87" s="5">
        <v>7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1</v>
      </c>
      <c r="K87">
        <v>1</v>
      </c>
      <c r="L87">
        <v>1</v>
      </c>
    </row>
    <row r="88" spans="1:13" x14ac:dyDescent="0.25">
      <c r="A88" s="3">
        <f ca="1">VLOOKUP(SMALL(B81:B90,8),B81:C90,2,0)</f>
        <v>2</v>
      </c>
      <c r="B88" s="4">
        <f t="shared" ca="1" si="14"/>
        <v>17591</v>
      </c>
      <c r="C88" s="5">
        <v>8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1</v>
      </c>
      <c r="L88">
        <v>1</v>
      </c>
    </row>
    <row r="89" spans="1:13" x14ac:dyDescent="0.25">
      <c r="A89" s="3">
        <f ca="1">VLOOKUP(SMALL(B81:B90,9),B81:C90,2,0)</f>
        <v>9</v>
      </c>
      <c r="B89" s="4">
        <f t="shared" ca="1" si="14"/>
        <v>78476</v>
      </c>
      <c r="C89" s="5">
        <v>9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1</v>
      </c>
    </row>
    <row r="90" spans="1:13" x14ac:dyDescent="0.25">
      <c r="A90" s="3">
        <f ca="1">VLOOKUP(SMALL(B81:B90,10),B81:C90,2,0)</f>
        <v>5</v>
      </c>
      <c r="B90" s="4">
        <f t="shared" ca="1" si="14"/>
        <v>57463</v>
      </c>
      <c r="C90" s="5">
        <v>10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</row>
    <row r="93" spans="1:13" x14ac:dyDescent="0.25">
      <c r="C93" s="5">
        <v>11</v>
      </c>
      <c r="D93" s="197" t="s">
        <v>99</v>
      </c>
      <c r="E93" s="197"/>
      <c r="F93" s="197"/>
      <c r="G93" s="197"/>
      <c r="H93" s="197"/>
      <c r="I93" s="197"/>
    </row>
    <row r="94" spans="1:13" x14ac:dyDescent="0.25">
      <c r="D94" s="3">
        <v>1</v>
      </c>
      <c r="E94" s="3">
        <v>2</v>
      </c>
      <c r="F94" s="3">
        <v>3</v>
      </c>
      <c r="G94" s="3">
        <v>4</v>
      </c>
      <c r="H94" s="3">
        <v>5</v>
      </c>
      <c r="I94" s="3">
        <v>6</v>
      </c>
      <c r="J94" s="3">
        <v>7</v>
      </c>
      <c r="K94" s="3">
        <v>8</v>
      </c>
      <c r="L94" s="3">
        <v>9</v>
      </c>
      <c r="M94" s="3">
        <v>10</v>
      </c>
    </row>
    <row r="95" spans="1:13" x14ac:dyDescent="0.25">
      <c r="C95" s="4"/>
      <c r="D95" s="4">
        <v>1</v>
      </c>
      <c r="E95" s="4">
        <v>2</v>
      </c>
      <c r="F95" s="4">
        <f t="shared" ref="F95:M95" si="15">ROUNDDOWN(F94*1/2,0)</f>
        <v>1</v>
      </c>
      <c r="G95" s="4">
        <f t="shared" si="15"/>
        <v>2</v>
      </c>
      <c r="H95" s="4">
        <f t="shared" si="15"/>
        <v>2</v>
      </c>
      <c r="I95" s="4">
        <f t="shared" si="15"/>
        <v>3</v>
      </c>
      <c r="J95" s="4">
        <f t="shared" si="15"/>
        <v>3</v>
      </c>
      <c r="K95" s="4">
        <f t="shared" si="15"/>
        <v>4</v>
      </c>
      <c r="L95" s="4">
        <f t="shared" si="15"/>
        <v>4</v>
      </c>
      <c r="M95" s="4">
        <f t="shared" si="15"/>
        <v>5</v>
      </c>
    </row>
    <row r="96" spans="1:13" x14ac:dyDescent="0.25">
      <c r="A96" s="3">
        <f ca="1">VLOOKUP(SMALL(B96:B106,1),B96:C106,2,0)</f>
        <v>1</v>
      </c>
      <c r="B96" s="4">
        <f ca="1">RANDBETWEEN(0,100000)</f>
        <v>2201</v>
      </c>
      <c r="C96" s="5">
        <v>1</v>
      </c>
      <c r="D96">
        <v>1</v>
      </c>
      <c r="E96">
        <v>1</v>
      </c>
      <c r="F96">
        <v>1</v>
      </c>
      <c r="G96">
        <v>1</v>
      </c>
      <c r="H96">
        <v>1</v>
      </c>
      <c r="I96">
        <v>1</v>
      </c>
      <c r="J96">
        <v>1</v>
      </c>
      <c r="K96">
        <v>1</v>
      </c>
      <c r="L96">
        <v>1</v>
      </c>
      <c r="M96">
        <v>1</v>
      </c>
    </row>
    <row r="97" spans="1:14" x14ac:dyDescent="0.25">
      <c r="A97" s="3">
        <f ca="1">VLOOKUP(SMALL(B96:B106,2),B96:C106,2,0)</f>
        <v>8</v>
      </c>
      <c r="B97" s="4">
        <f t="shared" ref="B97:B106" ca="1" si="16">RANDBETWEEN(0,100000)</f>
        <v>79613</v>
      </c>
      <c r="C97" s="5">
        <v>2</v>
      </c>
      <c r="D97">
        <v>0</v>
      </c>
      <c r="E97">
        <v>1</v>
      </c>
      <c r="F97">
        <v>1</v>
      </c>
      <c r="G97">
        <v>1</v>
      </c>
      <c r="H97">
        <v>1</v>
      </c>
      <c r="I97">
        <v>1</v>
      </c>
      <c r="J97">
        <v>1</v>
      </c>
      <c r="K97">
        <v>1</v>
      </c>
      <c r="L97">
        <v>1</v>
      </c>
      <c r="M97">
        <v>1</v>
      </c>
    </row>
    <row r="98" spans="1:14" x14ac:dyDescent="0.25">
      <c r="A98" s="3">
        <f ca="1">VLOOKUP(SMALL(B96:B106,3),B96:C106,2,0)</f>
        <v>9</v>
      </c>
      <c r="B98" s="4">
        <f t="shared" ca="1" si="16"/>
        <v>62849</v>
      </c>
      <c r="C98" s="5">
        <v>3</v>
      </c>
      <c r="D98">
        <v>0</v>
      </c>
      <c r="E98">
        <v>0</v>
      </c>
      <c r="F98">
        <v>1</v>
      </c>
      <c r="G98">
        <v>1</v>
      </c>
      <c r="H98">
        <v>1</v>
      </c>
      <c r="I98">
        <v>1</v>
      </c>
      <c r="J98">
        <v>1</v>
      </c>
      <c r="K98">
        <v>1</v>
      </c>
      <c r="L98">
        <v>1</v>
      </c>
      <c r="M98">
        <v>1</v>
      </c>
    </row>
    <row r="99" spans="1:14" x14ac:dyDescent="0.25">
      <c r="A99" s="3">
        <f ca="1">VLOOKUP(SMALL(B96:B106,4),B96:C106,2,0)</f>
        <v>10</v>
      </c>
      <c r="B99" s="4">
        <f t="shared" ca="1" si="16"/>
        <v>52498</v>
      </c>
      <c r="C99" s="5">
        <v>4</v>
      </c>
      <c r="D99">
        <v>0</v>
      </c>
      <c r="E99">
        <v>0</v>
      </c>
      <c r="F99">
        <v>0</v>
      </c>
      <c r="G99">
        <v>1</v>
      </c>
      <c r="H99">
        <v>1</v>
      </c>
      <c r="I99">
        <v>1</v>
      </c>
      <c r="J99">
        <v>1</v>
      </c>
      <c r="K99">
        <v>1</v>
      </c>
      <c r="L99">
        <v>1</v>
      </c>
      <c r="M99">
        <v>1</v>
      </c>
    </row>
    <row r="100" spans="1:14" x14ac:dyDescent="0.25">
      <c r="A100" s="3">
        <f ca="1">VLOOKUP(SMALL(B96:B106,5),B96:C106,2,0)</f>
        <v>11</v>
      </c>
      <c r="B100" s="4">
        <f t="shared" ca="1" si="16"/>
        <v>86351</v>
      </c>
      <c r="C100" s="5">
        <v>5</v>
      </c>
      <c r="D100">
        <v>0</v>
      </c>
      <c r="E100">
        <v>0</v>
      </c>
      <c r="F100">
        <v>0</v>
      </c>
      <c r="G100">
        <v>0</v>
      </c>
      <c r="H100">
        <v>1</v>
      </c>
      <c r="I100">
        <v>1</v>
      </c>
      <c r="J100">
        <v>1</v>
      </c>
      <c r="K100">
        <v>1</v>
      </c>
      <c r="L100">
        <v>1</v>
      </c>
      <c r="M100">
        <v>1</v>
      </c>
    </row>
    <row r="101" spans="1:14" x14ac:dyDescent="0.25">
      <c r="A101" s="3">
        <f ca="1">VLOOKUP(SMALL(B96:B106,6),B96:C106,2,0)</f>
        <v>4</v>
      </c>
      <c r="B101" s="4">
        <f t="shared" ca="1" si="16"/>
        <v>86849</v>
      </c>
      <c r="C101" s="5">
        <v>6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1</v>
      </c>
      <c r="J101">
        <v>1</v>
      </c>
      <c r="K101">
        <v>1</v>
      </c>
      <c r="L101">
        <v>1</v>
      </c>
      <c r="M101">
        <v>1</v>
      </c>
    </row>
    <row r="102" spans="1:14" x14ac:dyDescent="0.25">
      <c r="A102" s="3">
        <f ca="1">VLOOKUP(SMALL(B96:B106,7),B96:C106,2,0)</f>
        <v>7</v>
      </c>
      <c r="B102" s="4">
        <f t="shared" ca="1" si="16"/>
        <v>57557</v>
      </c>
      <c r="C102" s="5">
        <v>7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1</v>
      </c>
      <c r="K102">
        <v>1</v>
      </c>
      <c r="L102">
        <v>1</v>
      </c>
      <c r="M102">
        <v>1</v>
      </c>
    </row>
    <row r="103" spans="1:14" x14ac:dyDescent="0.25">
      <c r="A103" s="3">
        <f ca="1">VLOOKUP(SMALL(B96:B106,8),B96:C106,2,0)</f>
        <v>3</v>
      </c>
      <c r="B103" s="4">
        <f t="shared" ca="1" si="16"/>
        <v>13552</v>
      </c>
      <c r="C103" s="5">
        <v>8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1</v>
      </c>
      <c r="L103">
        <v>1</v>
      </c>
      <c r="M103">
        <v>1</v>
      </c>
    </row>
    <row r="104" spans="1:14" x14ac:dyDescent="0.25">
      <c r="A104" s="3">
        <f ca="1">VLOOKUP(SMALL(B96:B106,9),B96:C106,2,0)</f>
        <v>2</v>
      </c>
      <c r="B104" s="4">
        <f t="shared" ca="1" si="16"/>
        <v>26934</v>
      </c>
      <c r="C104" s="5">
        <v>9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1</v>
      </c>
      <c r="M104">
        <v>1</v>
      </c>
    </row>
    <row r="105" spans="1:14" x14ac:dyDescent="0.25">
      <c r="A105" s="3">
        <f ca="1">VLOOKUP(SMALL(B96:B106,10),B96:C106,2,0)</f>
        <v>5</v>
      </c>
      <c r="B105" s="4">
        <f t="shared" ca="1" si="16"/>
        <v>30523</v>
      </c>
      <c r="C105" s="5">
        <v>10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1</v>
      </c>
    </row>
    <row r="106" spans="1:14" x14ac:dyDescent="0.25">
      <c r="A106" s="3">
        <f ca="1">VLOOKUP(SMALL(B96:B106,11),B96:C106,2,0)</f>
        <v>6</v>
      </c>
      <c r="B106" s="4">
        <f t="shared" ca="1" si="16"/>
        <v>40419</v>
      </c>
      <c r="C106" s="5">
        <v>11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9" spans="1:14" x14ac:dyDescent="0.25">
      <c r="C109" s="5">
        <v>12</v>
      </c>
      <c r="D109" s="197" t="s">
        <v>100</v>
      </c>
      <c r="E109" s="197"/>
      <c r="F109" s="197"/>
      <c r="G109" s="197"/>
      <c r="H109" s="197"/>
      <c r="I109" s="197"/>
    </row>
    <row r="110" spans="1:14" x14ac:dyDescent="0.25">
      <c r="D110" s="3">
        <v>1</v>
      </c>
      <c r="E110" s="3">
        <v>2</v>
      </c>
      <c r="F110" s="3">
        <v>3</v>
      </c>
      <c r="G110" s="3">
        <v>4</v>
      </c>
      <c r="H110" s="3">
        <v>5</v>
      </c>
      <c r="I110" s="3">
        <v>6</v>
      </c>
      <c r="J110" s="3">
        <v>7</v>
      </c>
      <c r="K110" s="3">
        <v>8</v>
      </c>
      <c r="L110" s="3">
        <v>9</v>
      </c>
      <c r="M110" s="3">
        <v>10</v>
      </c>
      <c r="N110" s="3">
        <v>11</v>
      </c>
    </row>
    <row r="111" spans="1:14" x14ac:dyDescent="0.25">
      <c r="C111" s="4"/>
      <c r="D111" s="4">
        <v>1</v>
      </c>
      <c r="E111" s="4">
        <v>2</v>
      </c>
      <c r="F111" s="4">
        <f t="shared" ref="F111:N111" si="17">ROUNDDOWN(F110*1/2,0)</f>
        <v>1</v>
      </c>
      <c r="G111" s="4">
        <f t="shared" si="17"/>
        <v>2</v>
      </c>
      <c r="H111" s="4">
        <f t="shared" si="17"/>
        <v>2</v>
      </c>
      <c r="I111" s="4">
        <f t="shared" si="17"/>
        <v>3</v>
      </c>
      <c r="J111" s="4">
        <f t="shared" si="17"/>
        <v>3</v>
      </c>
      <c r="K111" s="4">
        <f t="shared" si="17"/>
        <v>4</v>
      </c>
      <c r="L111" s="4">
        <f t="shared" si="17"/>
        <v>4</v>
      </c>
      <c r="M111" s="4">
        <f t="shared" si="17"/>
        <v>5</v>
      </c>
      <c r="N111" s="4">
        <f t="shared" si="17"/>
        <v>5</v>
      </c>
    </row>
    <row r="112" spans="1:14" x14ac:dyDescent="0.25">
      <c r="A112" s="3">
        <f ca="1">VLOOKUP(SMALL(B112:B123,1),B112:C123,2,0)</f>
        <v>7</v>
      </c>
      <c r="B112" s="4">
        <f ca="1">RANDBETWEEN(0,100000)</f>
        <v>65698</v>
      </c>
      <c r="C112" s="5">
        <v>1</v>
      </c>
      <c r="D112">
        <v>1</v>
      </c>
      <c r="E112">
        <v>1</v>
      </c>
      <c r="F112">
        <v>1</v>
      </c>
      <c r="G112">
        <v>1</v>
      </c>
      <c r="H112">
        <v>1</v>
      </c>
      <c r="I112">
        <v>1</v>
      </c>
      <c r="J112">
        <v>1</v>
      </c>
      <c r="K112">
        <v>1</v>
      </c>
      <c r="L112">
        <v>1</v>
      </c>
      <c r="M112">
        <v>1</v>
      </c>
      <c r="N112">
        <v>1</v>
      </c>
    </row>
    <row r="113" spans="1:15" x14ac:dyDescent="0.25">
      <c r="A113" s="3">
        <f ca="1">VLOOKUP(SMALL(B112:B123,2),B112:C123,2,0)</f>
        <v>4</v>
      </c>
      <c r="B113" s="4">
        <f t="shared" ref="B113:B123" ca="1" si="18">RANDBETWEEN(0,100000)</f>
        <v>95554</v>
      </c>
      <c r="C113" s="5">
        <v>2</v>
      </c>
      <c r="D113">
        <v>0</v>
      </c>
      <c r="E113">
        <v>1</v>
      </c>
      <c r="F113">
        <v>1</v>
      </c>
      <c r="G113">
        <v>1</v>
      </c>
      <c r="H113">
        <v>1</v>
      </c>
      <c r="I113">
        <v>1</v>
      </c>
      <c r="J113">
        <v>1</v>
      </c>
      <c r="K113">
        <v>1</v>
      </c>
      <c r="L113">
        <v>1</v>
      </c>
      <c r="M113">
        <v>1</v>
      </c>
      <c r="N113">
        <v>1</v>
      </c>
    </row>
    <row r="114" spans="1:15" x14ac:dyDescent="0.25">
      <c r="A114" s="3">
        <f ca="1">VLOOKUP(SMALL(B112:B123,3),B112:C123,2,0)</f>
        <v>3</v>
      </c>
      <c r="B114" s="4">
        <f t="shared" ca="1" si="18"/>
        <v>19678</v>
      </c>
      <c r="C114" s="5">
        <v>3</v>
      </c>
      <c r="D114">
        <v>0</v>
      </c>
      <c r="E114">
        <v>0</v>
      </c>
      <c r="F114">
        <v>1</v>
      </c>
      <c r="G114">
        <v>1</v>
      </c>
      <c r="H114">
        <v>1</v>
      </c>
      <c r="I114">
        <v>1</v>
      </c>
      <c r="J114">
        <v>1</v>
      </c>
      <c r="K114">
        <v>1</v>
      </c>
      <c r="L114">
        <v>1</v>
      </c>
      <c r="M114">
        <v>1</v>
      </c>
      <c r="N114">
        <v>1</v>
      </c>
    </row>
    <row r="115" spans="1:15" x14ac:dyDescent="0.25">
      <c r="A115" s="3">
        <f ca="1">VLOOKUP(SMALL(B112:B123,4),B112:C123,2,0)</f>
        <v>5</v>
      </c>
      <c r="B115" s="4">
        <f t="shared" ca="1" si="18"/>
        <v>11524</v>
      </c>
      <c r="C115" s="5">
        <v>4</v>
      </c>
      <c r="D115">
        <v>0</v>
      </c>
      <c r="E115">
        <v>0</v>
      </c>
      <c r="F115">
        <v>0</v>
      </c>
      <c r="G115">
        <v>1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1</v>
      </c>
      <c r="N115">
        <v>1</v>
      </c>
    </row>
    <row r="116" spans="1:15" x14ac:dyDescent="0.25">
      <c r="A116" s="3">
        <f ca="1">VLOOKUP(SMALL(B112:B123,5),B112:C123,2,0)</f>
        <v>8</v>
      </c>
      <c r="B116" s="4">
        <f t="shared" ca="1" si="18"/>
        <v>32144</v>
      </c>
      <c r="C116" s="5">
        <v>5</v>
      </c>
      <c r="D116">
        <v>0</v>
      </c>
      <c r="E116">
        <v>0</v>
      </c>
      <c r="F116">
        <v>0</v>
      </c>
      <c r="G116">
        <v>0</v>
      </c>
      <c r="H116">
        <v>1</v>
      </c>
      <c r="I116">
        <v>1</v>
      </c>
      <c r="J116">
        <v>1</v>
      </c>
      <c r="K116">
        <v>1</v>
      </c>
      <c r="L116">
        <v>1</v>
      </c>
      <c r="M116">
        <v>1</v>
      </c>
      <c r="N116">
        <v>1</v>
      </c>
    </row>
    <row r="117" spans="1:15" x14ac:dyDescent="0.25">
      <c r="A117" s="3">
        <f ca="1">VLOOKUP(SMALL(B112:B123,6),B112:C123,2,0)</f>
        <v>10</v>
      </c>
      <c r="B117" s="4">
        <f t="shared" ca="1" si="18"/>
        <v>86975</v>
      </c>
      <c r="C117" s="5">
        <v>6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1</v>
      </c>
      <c r="J117">
        <v>1</v>
      </c>
      <c r="K117">
        <v>1</v>
      </c>
      <c r="L117">
        <v>1</v>
      </c>
      <c r="M117">
        <v>1</v>
      </c>
      <c r="N117">
        <v>1</v>
      </c>
    </row>
    <row r="118" spans="1:15" x14ac:dyDescent="0.25">
      <c r="A118" s="3">
        <f ca="1">VLOOKUP(SMALL(B112:B123,7),B112:C123,2,0)</f>
        <v>12</v>
      </c>
      <c r="B118" s="4">
        <f t="shared" ca="1" si="18"/>
        <v>442</v>
      </c>
      <c r="C118" s="5">
        <v>7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1</v>
      </c>
      <c r="K118">
        <v>1</v>
      </c>
      <c r="L118">
        <v>1</v>
      </c>
      <c r="M118">
        <v>1</v>
      </c>
      <c r="N118">
        <v>1</v>
      </c>
    </row>
    <row r="119" spans="1:15" x14ac:dyDescent="0.25">
      <c r="A119" s="3">
        <f ca="1">VLOOKUP(SMALL(B112:B123,8),B112:C123,2,0)</f>
        <v>1</v>
      </c>
      <c r="B119" s="4">
        <f t="shared" ca="1" si="18"/>
        <v>38692</v>
      </c>
      <c r="C119" s="5">
        <v>8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1</v>
      </c>
      <c r="L119">
        <v>1</v>
      </c>
      <c r="M119">
        <v>1</v>
      </c>
      <c r="N119">
        <v>1</v>
      </c>
    </row>
    <row r="120" spans="1:15" x14ac:dyDescent="0.25">
      <c r="A120" s="3">
        <f ca="1">VLOOKUP(SMALL(B112:B123,9),B112:C123,2,0)</f>
        <v>11</v>
      </c>
      <c r="B120" s="4">
        <f t="shared" ca="1" si="18"/>
        <v>70750</v>
      </c>
      <c r="C120" s="5">
        <v>9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1</v>
      </c>
      <c r="M120">
        <v>1</v>
      </c>
      <c r="N120">
        <v>1</v>
      </c>
    </row>
    <row r="121" spans="1:15" x14ac:dyDescent="0.25">
      <c r="A121" s="3">
        <f ca="1">VLOOKUP(SMALL(B112:B123,10),B112:C123,2,0)</f>
        <v>9</v>
      </c>
      <c r="B121" s="4">
        <f t="shared" ca="1" si="18"/>
        <v>50322</v>
      </c>
      <c r="C121" s="5">
        <v>10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1</v>
      </c>
      <c r="N121">
        <v>1</v>
      </c>
    </row>
    <row r="122" spans="1:15" x14ac:dyDescent="0.25">
      <c r="A122" s="3">
        <f ca="1">VLOOKUP(SMALL(B112:B123,11),B112:C123,2,0)</f>
        <v>6</v>
      </c>
      <c r="B122" s="4">
        <f t="shared" ca="1" si="18"/>
        <v>65884</v>
      </c>
      <c r="C122" s="5">
        <v>11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1</v>
      </c>
    </row>
    <row r="123" spans="1:15" x14ac:dyDescent="0.25">
      <c r="A123" s="3">
        <f ca="1">VLOOKUP(SMALL(B112:B123,12),B112:C123,2,0)</f>
        <v>2</v>
      </c>
      <c r="B123" s="4">
        <f t="shared" ca="1" si="18"/>
        <v>50600</v>
      </c>
      <c r="C123" s="5">
        <v>12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</row>
    <row r="126" spans="1:15" x14ac:dyDescent="0.25">
      <c r="C126" s="5">
        <v>13</v>
      </c>
      <c r="D126" s="197" t="s">
        <v>150</v>
      </c>
      <c r="E126" s="197"/>
      <c r="F126" s="197"/>
      <c r="G126" s="197"/>
      <c r="H126" s="197"/>
      <c r="I126" s="197"/>
    </row>
    <row r="127" spans="1:15" x14ac:dyDescent="0.25">
      <c r="D127" s="3">
        <v>1</v>
      </c>
      <c r="E127" s="3">
        <v>2</v>
      </c>
      <c r="F127" s="3">
        <v>3</v>
      </c>
      <c r="G127" s="3">
        <v>4</v>
      </c>
      <c r="H127" s="3">
        <v>5</v>
      </c>
      <c r="I127" s="3">
        <v>6</v>
      </c>
      <c r="J127" s="3">
        <v>7</v>
      </c>
      <c r="K127" s="3">
        <v>8</v>
      </c>
      <c r="L127" s="3">
        <v>9</v>
      </c>
      <c r="M127" s="3">
        <v>10</v>
      </c>
      <c r="N127" s="3">
        <v>11</v>
      </c>
      <c r="O127" s="3">
        <v>12</v>
      </c>
    </row>
    <row r="128" spans="1:15" x14ac:dyDescent="0.25">
      <c r="C128" s="4"/>
      <c r="D128" s="4">
        <v>1</v>
      </c>
      <c r="E128" s="4">
        <v>2</v>
      </c>
      <c r="F128" s="4">
        <f t="shared" ref="F128:O128" si="19">ROUNDDOWN(F127*1/2,0)</f>
        <v>1</v>
      </c>
      <c r="G128" s="4">
        <f t="shared" si="19"/>
        <v>2</v>
      </c>
      <c r="H128" s="4">
        <f t="shared" si="19"/>
        <v>2</v>
      </c>
      <c r="I128" s="4">
        <f t="shared" si="19"/>
        <v>3</v>
      </c>
      <c r="J128" s="4">
        <f t="shared" si="19"/>
        <v>3</v>
      </c>
      <c r="K128" s="4">
        <f t="shared" si="19"/>
        <v>4</v>
      </c>
      <c r="L128" s="4">
        <f t="shared" si="19"/>
        <v>4</v>
      </c>
      <c r="M128" s="4">
        <f t="shared" si="19"/>
        <v>5</v>
      </c>
      <c r="N128" s="4">
        <f t="shared" si="19"/>
        <v>5</v>
      </c>
      <c r="O128" s="4">
        <f t="shared" si="19"/>
        <v>6</v>
      </c>
    </row>
    <row r="129" spans="1:15" x14ac:dyDescent="0.25">
      <c r="A129" s="3">
        <f ca="1">VLOOKUP(SMALL(B129:B141,1),B129:C141,2,0)</f>
        <v>10</v>
      </c>
      <c r="B129" s="4">
        <f ca="1">RANDBETWEEN(0,100000)</f>
        <v>44858</v>
      </c>
      <c r="C129" s="5">
        <v>1</v>
      </c>
      <c r="D129">
        <v>1</v>
      </c>
      <c r="E129">
        <v>1</v>
      </c>
      <c r="F129">
        <v>1</v>
      </c>
      <c r="G129">
        <v>1</v>
      </c>
      <c r="H129">
        <v>1</v>
      </c>
      <c r="I129">
        <v>1</v>
      </c>
      <c r="J129">
        <v>1</v>
      </c>
      <c r="K129">
        <v>1</v>
      </c>
      <c r="L129">
        <v>1</v>
      </c>
      <c r="M129">
        <v>1</v>
      </c>
      <c r="N129">
        <v>1</v>
      </c>
      <c r="O129">
        <v>1</v>
      </c>
    </row>
    <row r="130" spans="1:15" x14ac:dyDescent="0.25">
      <c r="A130" s="3">
        <f ca="1">VLOOKUP(SMALL(B129:B141,2),B129:C141,2,0)</f>
        <v>12</v>
      </c>
      <c r="B130" s="4">
        <f t="shared" ref="B130:B141" ca="1" si="20">RANDBETWEEN(0,100000)</f>
        <v>86393</v>
      </c>
      <c r="C130" s="5">
        <v>2</v>
      </c>
      <c r="D130">
        <v>0</v>
      </c>
      <c r="E130">
        <v>1</v>
      </c>
      <c r="F130">
        <v>1</v>
      </c>
      <c r="G130">
        <v>1</v>
      </c>
      <c r="H130">
        <v>1</v>
      </c>
      <c r="I130">
        <v>1</v>
      </c>
      <c r="J130">
        <v>1</v>
      </c>
      <c r="K130">
        <v>1</v>
      </c>
      <c r="L130">
        <v>1</v>
      </c>
      <c r="M130">
        <v>1</v>
      </c>
      <c r="N130">
        <v>1</v>
      </c>
      <c r="O130">
        <v>1</v>
      </c>
    </row>
    <row r="131" spans="1:15" x14ac:dyDescent="0.25">
      <c r="A131" s="3">
        <f ca="1">VLOOKUP(SMALL(B129:B141,3),B129:C141,2,0)</f>
        <v>5</v>
      </c>
      <c r="B131" s="4">
        <f t="shared" ca="1" si="20"/>
        <v>70314</v>
      </c>
      <c r="C131" s="5">
        <v>3</v>
      </c>
      <c r="D131">
        <v>0</v>
      </c>
      <c r="E131">
        <v>0</v>
      </c>
      <c r="F131">
        <v>1</v>
      </c>
      <c r="G131">
        <v>1</v>
      </c>
      <c r="H131">
        <v>1</v>
      </c>
      <c r="I131">
        <v>1</v>
      </c>
      <c r="J131">
        <v>1</v>
      </c>
      <c r="K131">
        <v>1</v>
      </c>
      <c r="L131">
        <v>1</v>
      </c>
      <c r="M131">
        <v>1</v>
      </c>
      <c r="N131">
        <v>1</v>
      </c>
      <c r="O131">
        <v>1</v>
      </c>
    </row>
    <row r="132" spans="1:15" x14ac:dyDescent="0.25">
      <c r="A132" s="3">
        <f ca="1">VLOOKUP(SMALL(B129:B141,4),B129:C141,2,0)</f>
        <v>7</v>
      </c>
      <c r="B132" s="4">
        <f t="shared" ca="1" si="20"/>
        <v>65416</v>
      </c>
      <c r="C132" s="5">
        <v>4</v>
      </c>
      <c r="D132">
        <v>0</v>
      </c>
      <c r="E132">
        <v>0</v>
      </c>
      <c r="F132">
        <v>0</v>
      </c>
      <c r="G132">
        <v>1</v>
      </c>
      <c r="H132">
        <v>1</v>
      </c>
      <c r="I132">
        <v>1</v>
      </c>
      <c r="J132">
        <v>1</v>
      </c>
      <c r="K132">
        <v>1</v>
      </c>
      <c r="L132">
        <v>1</v>
      </c>
      <c r="M132">
        <v>1</v>
      </c>
      <c r="N132">
        <v>1</v>
      </c>
      <c r="O132">
        <v>1</v>
      </c>
    </row>
    <row r="133" spans="1:15" x14ac:dyDescent="0.25">
      <c r="A133" s="3">
        <f ca="1">VLOOKUP(SMALL(B129:B141,5),B129:C141,2,0)</f>
        <v>1</v>
      </c>
      <c r="B133" s="4">
        <f t="shared" ca="1" si="20"/>
        <v>25214</v>
      </c>
      <c r="C133" s="5">
        <v>5</v>
      </c>
      <c r="D133">
        <v>0</v>
      </c>
      <c r="E133">
        <v>0</v>
      </c>
      <c r="F133">
        <v>0</v>
      </c>
      <c r="G133">
        <v>0</v>
      </c>
      <c r="H133">
        <v>1</v>
      </c>
      <c r="I133">
        <v>1</v>
      </c>
      <c r="J133">
        <v>1</v>
      </c>
      <c r="K133">
        <v>1</v>
      </c>
      <c r="L133">
        <v>1</v>
      </c>
      <c r="M133">
        <v>1</v>
      </c>
      <c r="N133">
        <v>1</v>
      </c>
      <c r="O133">
        <v>1</v>
      </c>
    </row>
    <row r="134" spans="1:15" x14ac:dyDescent="0.25">
      <c r="A134" s="3">
        <f ca="1">VLOOKUP(SMALL(B129:B141,6),B129:C141,2,0)</f>
        <v>9</v>
      </c>
      <c r="B134" s="4">
        <f t="shared" ca="1" si="20"/>
        <v>84964</v>
      </c>
      <c r="C134" s="5">
        <v>6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1</v>
      </c>
      <c r="J134">
        <v>1</v>
      </c>
      <c r="K134">
        <v>1</v>
      </c>
      <c r="L134">
        <v>1</v>
      </c>
      <c r="M134">
        <v>1</v>
      </c>
      <c r="N134">
        <v>1</v>
      </c>
      <c r="O134">
        <v>1</v>
      </c>
    </row>
    <row r="135" spans="1:15" x14ac:dyDescent="0.25">
      <c r="A135" s="3">
        <f ca="1">VLOOKUP(SMALL(B129:B141,7),B129:C141,2,0)</f>
        <v>4</v>
      </c>
      <c r="B135" s="4">
        <f t="shared" ca="1" si="20"/>
        <v>26352</v>
      </c>
      <c r="C135" s="5">
        <v>7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>
        <v>1</v>
      </c>
      <c r="L135">
        <v>1</v>
      </c>
      <c r="M135">
        <v>1</v>
      </c>
      <c r="N135">
        <v>1</v>
      </c>
      <c r="O135">
        <v>1</v>
      </c>
    </row>
    <row r="136" spans="1:15" x14ac:dyDescent="0.25">
      <c r="A136" s="3">
        <f ca="1">VLOOKUP(SMALL(B129:B141,8),B129:C141,2,0)</f>
        <v>11</v>
      </c>
      <c r="B136" s="4">
        <f t="shared" ca="1" si="20"/>
        <v>98041</v>
      </c>
      <c r="C136" s="5">
        <v>8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1</v>
      </c>
      <c r="L136">
        <v>1</v>
      </c>
      <c r="M136">
        <v>1</v>
      </c>
      <c r="N136">
        <v>1</v>
      </c>
      <c r="O136">
        <v>1</v>
      </c>
    </row>
    <row r="137" spans="1:15" x14ac:dyDescent="0.25">
      <c r="A137" s="3">
        <f ca="1">VLOOKUP(SMALL(B129:B141,9),B129:C141,2,0)</f>
        <v>3</v>
      </c>
      <c r="B137" s="4">
        <f t="shared" ca="1" si="20"/>
        <v>51679</v>
      </c>
      <c r="C137" s="5">
        <v>9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1</v>
      </c>
      <c r="M137">
        <v>1</v>
      </c>
      <c r="N137">
        <v>1</v>
      </c>
      <c r="O137">
        <v>1</v>
      </c>
    </row>
    <row r="138" spans="1:15" x14ac:dyDescent="0.25">
      <c r="A138" s="3">
        <f ca="1">VLOOKUP(SMALL(B129:B141,10),B129:C141,2,0)</f>
        <v>13</v>
      </c>
      <c r="B138" s="4">
        <f t="shared" ca="1" si="20"/>
        <v>1818</v>
      </c>
      <c r="C138" s="5">
        <v>10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1</v>
      </c>
      <c r="N138">
        <v>1</v>
      </c>
      <c r="O138">
        <v>1</v>
      </c>
    </row>
    <row r="139" spans="1:15" x14ac:dyDescent="0.25">
      <c r="A139" s="3">
        <f ca="1">VLOOKUP(SMALL(B129:B141,11),B129:C141,2,0)</f>
        <v>6</v>
      </c>
      <c r="B139" s="4">
        <f t="shared" ca="1" si="20"/>
        <v>65643</v>
      </c>
      <c r="C139" s="5">
        <v>11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1</v>
      </c>
      <c r="O139">
        <v>1</v>
      </c>
    </row>
    <row r="140" spans="1:15" x14ac:dyDescent="0.25">
      <c r="A140" s="3">
        <f ca="1">VLOOKUP(SMALL(B129:B141,12),B129:C141,2,0)</f>
        <v>2</v>
      </c>
      <c r="B140" s="4">
        <f t="shared" ca="1" si="20"/>
        <v>2036</v>
      </c>
      <c r="C140" s="5">
        <v>12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1</v>
      </c>
    </row>
    <row r="141" spans="1:15" x14ac:dyDescent="0.25">
      <c r="A141" s="3">
        <f ca="1">VLOOKUP(SMALL(B129:B142,13),B129:C141,2,0)</f>
        <v>8</v>
      </c>
      <c r="B141" s="4">
        <f t="shared" ca="1" si="20"/>
        <v>79994</v>
      </c>
      <c r="C141" s="5">
        <v>13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</row>
  </sheetData>
  <mergeCells count="11">
    <mergeCell ref="D64:I64"/>
    <mergeCell ref="D78:I78"/>
    <mergeCell ref="D93:I93"/>
    <mergeCell ref="D109:I109"/>
    <mergeCell ref="D126:I126"/>
    <mergeCell ref="D52:I52"/>
    <mergeCell ref="D7:I7"/>
    <mergeCell ref="D14:I14"/>
    <mergeCell ref="D22:I22"/>
    <mergeCell ref="D31:I31"/>
    <mergeCell ref="D41:I4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B1:K1002"/>
  <sheetViews>
    <sheetView workbookViewId="0">
      <selection activeCell="P12" sqref="P12"/>
    </sheetView>
  </sheetViews>
  <sheetFormatPr baseColWidth="10" defaultRowHeight="15" x14ac:dyDescent="0.25"/>
  <cols>
    <col min="3" max="3" width="14.7109375" bestFit="1" customWidth="1"/>
    <col min="4" max="4" width="12.85546875" bestFit="1" customWidth="1"/>
  </cols>
  <sheetData>
    <row r="1" spans="2:11" x14ac:dyDescent="0.25">
      <c r="C1" t="str">
        <f ca="1">VLOOKUP($B$2,$B$3:$D$1002,2,0)</f>
        <v>Preston</v>
      </c>
      <c r="D1" t="str">
        <f ca="1">VLOOKUP($B$2,$B$3:$D$1002,3,0)</f>
        <v>Lila</v>
      </c>
      <c r="H1" t="str">
        <f ca="1">VLOOKUP($G$2,$G$3:$H$1002,2,0)</f>
        <v>Howard</v>
      </c>
    </row>
    <row r="2" spans="2:11" x14ac:dyDescent="0.25">
      <c r="B2" s="95">
        <f ca="1">RANDBETWEEN(0,200)+RANDBETWEEN(0,200)+RANDBETWEEN(0,200)+RANDBETWEEN(0,200)+RANDBETWEEN(0,200)</f>
        <v>667</v>
      </c>
      <c r="C2" t="s">
        <v>1305</v>
      </c>
      <c r="D2" t="s">
        <v>1304</v>
      </c>
      <c r="G2" s="95">
        <f ca="1">RANDBETWEEN(0,200)+RANDBETWEEN(0,200)+RANDBETWEEN(0,200)+RANDBETWEEN(0,200)+RANDBETWEEN(0,200)</f>
        <v>551</v>
      </c>
      <c r="H2" t="s">
        <v>2220</v>
      </c>
    </row>
    <row r="3" spans="2:11" x14ac:dyDescent="0.25">
      <c r="B3">
        <v>538</v>
      </c>
      <c r="C3" s="94" t="s">
        <v>1306</v>
      </c>
      <c r="D3" s="94" t="s">
        <v>304</v>
      </c>
      <c r="G3">
        <v>538</v>
      </c>
      <c r="H3" s="98" t="s">
        <v>2221</v>
      </c>
      <c r="I3" s="97">
        <v>2501922</v>
      </c>
      <c r="J3" s="96">
        <v>1.006</v>
      </c>
      <c r="K3" s="96">
        <v>1</v>
      </c>
    </row>
    <row r="4" spans="2:11" x14ac:dyDescent="0.25">
      <c r="B4">
        <v>498</v>
      </c>
      <c r="C4" s="94" t="s">
        <v>1179</v>
      </c>
      <c r="D4" s="94" t="s">
        <v>305</v>
      </c>
      <c r="G4">
        <v>498</v>
      </c>
      <c r="H4" s="98" t="s">
        <v>2222</v>
      </c>
      <c r="I4" s="97">
        <v>2014470</v>
      </c>
      <c r="J4" s="96">
        <v>0.81</v>
      </c>
      <c r="K4" s="96">
        <v>2</v>
      </c>
    </row>
    <row r="5" spans="2:11" x14ac:dyDescent="0.25">
      <c r="B5">
        <v>530</v>
      </c>
      <c r="C5" s="94" t="s">
        <v>1307</v>
      </c>
      <c r="D5" s="94" t="s">
        <v>306</v>
      </c>
      <c r="G5">
        <v>530</v>
      </c>
      <c r="H5" s="98" t="s">
        <v>2223</v>
      </c>
      <c r="I5" s="97">
        <v>1738413</v>
      </c>
      <c r="J5" s="96">
        <v>0.69899999999999995</v>
      </c>
      <c r="K5" s="96">
        <v>3</v>
      </c>
    </row>
    <row r="6" spans="2:11" x14ac:dyDescent="0.25">
      <c r="B6">
        <v>567</v>
      </c>
      <c r="C6" s="94" t="s">
        <v>1308</v>
      </c>
      <c r="D6" s="94" t="s">
        <v>307</v>
      </c>
      <c r="G6">
        <v>567</v>
      </c>
      <c r="H6" s="98" t="s">
        <v>2169</v>
      </c>
      <c r="I6" s="97">
        <v>1544427</v>
      </c>
      <c r="J6" s="96">
        <v>0.621</v>
      </c>
      <c r="K6" s="96">
        <v>4</v>
      </c>
    </row>
    <row r="7" spans="2:11" x14ac:dyDescent="0.25">
      <c r="B7">
        <v>482</v>
      </c>
      <c r="C7" s="94" t="s">
        <v>1309</v>
      </c>
      <c r="D7" s="94" t="s">
        <v>308</v>
      </c>
      <c r="G7">
        <v>482</v>
      </c>
      <c r="H7" s="98" t="s">
        <v>2224</v>
      </c>
      <c r="I7" s="97">
        <v>1544427</v>
      </c>
      <c r="J7" s="96">
        <v>0.621</v>
      </c>
      <c r="K7" s="96">
        <v>5</v>
      </c>
    </row>
    <row r="8" spans="2:11" x14ac:dyDescent="0.25">
      <c r="B8">
        <v>489</v>
      </c>
      <c r="C8" s="94" t="s">
        <v>1310</v>
      </c>
      <c r="D8" s="94" t="s">
        <v>309</v>
      </c>
      <c r="G8">
        <v>489</v>
      </c>
      <c r="H8" s="98" t="s">
        <v>1808</v>
      </c>
      <c r="I8" s="97">
        <v>1193760</v>
      </c>
      <c r="J8" s="96">
        <v>0.48</v>
      </c>
      <c r="K8" s="96">
        <v>6</v>
      </c>
    </row>
    <row r="9" spans="2:11" x14ac:dyDescent="0.25">
      <c r="B9">
        <v>510</v>
      </c>
      <c r="C9" s="94" t="s">
        <v>1311</v>
      </c>
      <c r="D9" s="94" t="s">
        <v>310</v>
      </c>
      <c r="G9">
        <v>510</v>
      </c>
      <c r="H9" s="98" t="s">
        <v>1937</v>
      </c>
      <c r="I9" s="97">
        <v>1054488</v>
      </c>
      <c r="J9" s="96">
        <v>0.42399999999999999</v>
      </c>
      <c r="K9" s="96">
        <v>7</v>
      </c>
    </row>
    <row r="10" spans="2:11" x14ac:dyDescent="0.25">
      <c r="B10">
        <v>520</v>
      </c>
      <c r="C10" s="94" t="s">
        <v>1312</v>
      </c>
      <c r="D10" s="94" t="s">
        <v>311</v>
      </c>
      <c r="G10">
        <v>520</v>
      </c>
      <c r="H10" s="98" t="s">
        <v>1902</v>
      </c>
      <c r="I10" s="97">
        <v>843093</v>
      </c>
      <c r="J10" s="96">
        <v>0.33900000000000002</v>
      </c>
      <c r="K10" s="96">
        <v>8</v>
      </c>
    </row>
    <row r="11" spans="2:11" x14ac:dyDescent="0.25">
      <c r="B11">
        <v>546</v>
      </c>
      <c r="C11" s="94" t="s">
        <v>1313</v>
      </c>
      <c r="D11" s="94" t="s">
        <v>312</v>
      </c>
      <c r="G11">
        <v>546</v>
      </c>
      <c r="H11" s="98" t="s">
        <v>2225</v>
      </c>
      <c r="I11" s="97">
        <v>775944</v>
      </c>
      <c r="J11" s="96">
        <v>0.312</v>
      </c>
      <c r="K11" s="96">
        <v>9</v>
      </c>
    </row>
    <row r="12" spans="2:11" x14ac:dyDescent="0.25">
      <c r="B12">
        <v>502</v>
      </c>
      <c r="C12" s="94" t="s">
        <v>1314</v>
      </c>
      <c r="D12" s="94" t="s">
        <v>313</v>
      </c>
      <c r="G12">
        <v>502</v>
      </c>
      <c r="H12" s="98" t="s">
        <v>464</v>
      </c>
      <c r="I12" s="97">
        <v>773457</v>
      </c>
      <c r="J12" s="96">
        <v>0.311</v>
      </c>
      <c r="K12" s="96">
        <v>10</v>
      </c>
    </row>
    <row r="13" spans="2:11" x14ac:dyDescent="0.25">
      <c r="B13">
        <v>509</v>
      </c>
      <c r="C13" s="94" t="s">
        <v>1315</v>
      </c>
      <c r="D13" s="94" t="s">
        <v>314</v>
      </c>
      <c r="G13">
        <v>509</v>
      </c>
      <c r="H13" s="98" t="s">
        <v>1580</v>
      </c>
      <c r="I13" s="97">
        <v>773457</v>
      </c>
      <c r="J13" s="96">
        <v>0.311</v>
      </c>
      <c r="K13" s="96">
        <v>11</v>
      </c>
    </row>
    <row r="14" spans="2:11" x14ac:dyDescent="0.25">
      <c r="B14">
        <v>507</v>
      </c>
      <c r="C14" s="94" t="s">
        <v>1316</v>
      </c>
      <c r="D14" s="94" t="s">
        <v>315</v>
      </c>
      <c r="G14">
        <v>507</v>
      </c>
      <c r="H14" s="98" t="s">
        <v>1345</v>
      </c>
      <c r="I14" s="97">
        <v>773457</v>
      </c>
      <c r="J14" s="96">
        <v>0.311</v>
      </c>
      <c r="K14" s="96">
        <v>12</v>
      </c>
    </row>
    <row r="15" spans="2:11" x14ac:dyDescent="0.25">
      <c r="B15">
        <v>524</v>
      </c>
      <c r="C15" s="94" t="s">
        <v>1317</v>
      </c>
      <c r="D15" s="94" t="s">
        <v>316</v>
      </c>
      <c r="G15">
        <v>524</v>
      </c>
      <c r="H15" s="98" t="s">
        <v>1320</v>
      </c>
      <c r="I15" s="97">
        <v>770970</v>
      </c>
      <c r="J15" s="96">
        <v>0.31</v>
      </c>
      <c r="K15" s="96">
        <v>13</v>
      </c>
    </row>
    <row r="16" spans="2:11" x14ac:dyDescent="0.25">
      <c r="B16">
        <v>549</v>
      </c>
      <c r="C16" s="94" t="s">
        <v>1318</v>
      </c>
      <c r="D16" s="94" t="s">
        <v>317</v>
      </c>
      <c r="G16">
        <v>549</v>
      </c>
      <c r="H16" s="98" t="s">
        <v>2226</v>
      </c>
      <c r="I16" s="97">
        <v>693873</v>
      </c>
      <c r="J16" s="96">
        <v>0.27900000000000003</v>
      </c>
      <c r="K16" s="96">
        <v>14</v>
      </c>
    </row>
    <row r="17" spans="2:11" x14ac:dyDescent="0.25">
      <c r="B17">
        <v>562</v>
      </c>
      <c r="C17" s="94" t="s">
        <v>1319</v>
      </c>
      <c r="D17" s="94" t="s">
        <v>318</v>
      </c>
      <c r="G17">
        <v>562</v>
      </c>
      <c r="H17" s="98" t="s">
        <v>2207</v>
      </c>
      <c r="I17" s="97">
        <v>683925</v>
      </c>
      <c r="J17" s="96">
        <v>0.27500000000000002</v>
      </c>
      <c r="K17" s="96">
        <v>15</v>
      </c>
    </row>
    <row r="18" spans="2:11" x14ac:dyDescent="0.25">
      <c r="B18">
        <v>483</v>
      </c>
      <c r="C18" s="94" t="s">
        <v>620</v>
      </c>
      <c r="D18" s="94" t="s">
        <v>319</v>
      </c>
      <c r="G18">
        <v>483</v>
      </c>
      <c r="H18" s="98" t="s">
        <v>1566</v>
      </c>
      <c r="I18" s="97">
        <v>678951</v>
      </c>
      <c r="J18" s="96">
        <v>0.27300000000000002</v>
      </c>
      <c r="K18" s="96">
        <v>16</v>
      </c>
    </row>
    <row r="19" spans="2:11" x14ac:dyDescent="0.25">
      <c r="B19">
        <v>506</v>
      </c>
      <c r="C19" s="94" t="s">
        <v>1320</v>
      </c>
      <c r="D19" s="94" t="s">
        <v>320</v>
      </c>
      <c r="G19">
        <v>506</v>
      </c>
      <c r="H19" s="98" t="s">
        <v>2227</v>
      </c>
      <c r="I19" s="97">
        <v>669003</v>
      </c>
      <c r="J19" s="96">
        <v>0.26900000000000002</v>
      </c>
      <c r="K19" s="96">
        <v>17</v>
      </c>
    </row>
    <row r="20" spans="2:11" x14ac:dyDescent="0.25">
      <c r="B20">
        <v>580</v>
      </c>
      <c r="C20" s="94" t="s">
        <v>1321</v>
      </c>
      <c r="D20" s="94" t="s">
        <v>321</v>
      </c>
      <c r="G20">
        <v>580</v>
      </c>
      <c r="H20" s="98" t="s">
        <v>2228</v>
      </c>
      <c r="I20" s="97">
        <v>631698</v>
      </c>
      <c r="J20" s="96">
        <v>0.254</v>
      </c>
      <c r="K20" s="96">
        <v>18</v>
      </c>
    </row>
    <row r="21" spans="2:11" x14ac:dyDescent="0.25">
      <c r="B21">
        <v>477</v>
      </c>
      <c r="C21" s="94" t="s">
        <v>1322</v>
      </c>
      <c r="D21" s="94" t="s">
        <v>322</v>
      </c>
      <c r="G21">
        <v>477</v>
      </c>
      <c r="H21" s="98" t="s">
        <v>2229</v>
      </c>
      <c r="I21" s="97">
        <v>581958</v>
      </c>
      <c r="J21" s="96">
        <v>0.23400000000000001</v>
      </c>
      <c r="K21" s="96">
        <v>19</v>
      </c>
    </row>
    <row r="22" spans="2:11" x14ac:dyDescent="0.25">
      <c r="B22">
        <v>571</v>
      </c>
      <c r="C22" s="94" t="s">
        <v>1323</v>
      </c>
      <c r="D22" s="94" t="s">
        <v>323</v>
      </c>
      <c r="G22">
        <v>571</v>
      </c>
      <c r="H22" s="98" t="s">
        <v>2230</v>
      </c>
      <c r="I22" s="97">
        <v>579471</v>
      </c>
      <c r="J22" s="96">
        <v>0.23300000000000001</v>
      </c>
      <c r="K22" s="96">
        <v>20</v>
      </c>
    </row>
    <row r="23" spans="2:11" x14ac:dyDescent="0.25">
      <c r="B23">
        <v>504</v>
      </c>
      <c r="C23" s="94" t="s">
        <v>1324</v>
      </c>
      <c r="D23" s="94" t="s">
        <v>324</v>
      </c>
      <c r="G23">
        <v>504</v>
      </c>
      <c r="H23" s="98" t="s">
        <v>1656</v>
      </c>
      <c r="I23" s="97">
        <v>574497</v>
      </c>
      <c r="J23" s="96">
        <v>0.23100000000000001</v>
      </c>
      <c r="K23" s="96">
        <v>21</v>
      </c>
    </row>
    <row r="24" spans="2:11" x14ac:dyDescent="0.25">
      <c r="B24">
        <v>515</v>
      </c>
      <c r="C24" s="94" t="s">
        <v>1325</v>
      </c>
      <c r="D24" s="94" t="s">
        <v>325</v>
      </c>
      <c r="G24">
        <v>515</v>
      </c>
      <c r="H24" s="98" t="s">
        <v>2231</v>
      </c>
      <c r="I24" s="97">
        <v>569523</v>
      </c>
      <c r="J24" s="96">
        <v>0.22900000000000001</v>
      </c>
      <c r="K24" s="96">
        <v>22</v>
      </c>
    </row>
    <row r="25" spans="2:11" x14ac:dyDescent="0.25">
      <c r="B25">
        <v>543</v>
      </c>
      <c r="C25" s="94" t="s">
        <v>1326</v>
      </c>
      <c r="D25" s="94" t="s">
        <v>326</v>
      </c>
      <c r="G25">
        <v>543</v>
      </c>
      <c r="H25" s="98" t="s">
        <v>1754</v>
      </c>
      <c r="I25" s="97">
        <v>562062</v>
      </c>
      <c r="J25" s="96">
        <v>0.22600000000000001</v>
      </c>
      <c r="K25" s="96">
        <v>23</v>
      </c>
    </row>
    <row r="26" spans="2:11" x14ac:dyDescent="0.25">
      <c r="B26">
        <v>525</v>
      </c>
      <c r="C26" s="94" t="s">
        <v>1327</v>
      </c>
      <c r="D26" s="94" t="s">
        <v>327</v>
      </c>
      <c r="G26">
        <v>525</v>
      </c>
      <c r="H26" s="98" t="s">
        <v>2000</v>
      </c>
      <c r="I26" s="97">
        <v>547140</v>
      </c>
      <c r="J26" s="96">
        <v>0.22</v>
      </c>
      <c r="K26" s="96">
        <v>24</v>
      </c>
    </row>
    <row r="27" spans="2:11" x14ac:dyDescent="0.25">
      <c r="B27">
        <v>513</v>
      </c>
      <c r="C27" s="94" t="s">
        <v>1328</v>
      </c>
      <c r="D27" s="94" t="s">
        <v>328</v>
      </c>
      <c r="G27">
        <v>513</v>
      </c>
      <c r="H27" s="98" t="s">
        <v>1489</v>
      </c>
      <c r="I27" s="97">
        <v>544653</v>
      </c>
      <c r="J27" s="96">
        <v>0.219</v>
      </c>
      <c r="K27" s="96">
        <v>25</v>
      </c>
    </row>
    <row r="28" spans="2:11" x14ac:dyDescent="0.25">
      <c r="B28">
        <v>537</v>
      </c>
      <c r="C28" s="94" t="s">
        <v>1329</v>
      </c>
      <c r="D28" s="94" t="s">
        <v>329</v>
      </c>
      <c r="G28">
        <v>537</v>
      </c>
      <c r="H28" s="98" t="s">
        <v>2232</v>
      </c>
      <c r="I28" s="97">
        <v>497400</v>
      </c>
      <c r="J28" s="96">
        <v>0.2</v>
      </c>
      <c r="K28" s="96">
        <v>26</v>
      </c>
    </row>
    <row r="29" spans="2:11" x14ac:dyDescent="0.25">
      <c r="B29">
        <v>603</v>
      </c>
      <c r="C29" s="94" t="s">
        <v>1330</v>
      </c>
      <c r="D29" s="94" t="s">
        <v>330</v>
      </c>
      <c r="G29">
        <v>603</v>
      </c>
      <c r="H29" s="98" t="s">
        <v>1722</v>
      </c>
      <c r="I29" s="97">
        <v>494913</v>
      </c>
      <c r="J29" s="96">
        <v>0.19900000000000001</v>
      </c>
      <c r="K29" s="96">
        <v>27</v>
      </c>
    </row>
    <row r="30" spans="2:11" x14ac:dyDescent="0.25">
      <c r="B30">
        <v>519</v>
      </c>
      <c r="C30" s="94" t="s">
        <v>1331</v>
      </c>
      <c r="D30" s="94" t="s">
        <v>331</v>
      </c>
      <c r="G30">
        <v>519</v>
      </c>
      <c r="H30" s="98" t="s">
        <v>2233</v>
      </c>
      <c r="I30" s="97">
        <v>479991</v>
      </c>
      <c r="J30" s="96">
        <v>0.193</v>
      </c>
      <c r="K30" s="96">
        <v>28</v>
      </c>
    </row>
    <row r="31" spans="2:11" x14ac:dyDescent="0.25">
      <c r="B31">
        <v>527</v>
      </c>
      <c r="C31" s="94" t="s">
        <v>1332</v>
      </c>
      <c r="D31" s="94" t="s">
        <v>332</v>
      </c>
      <c r="G31">
        <v>527</v>
      </c>
      <c r="H31" s="98" t="s">
        <v>2234</v>
      </c>
      <c r="I31" s="97">
        <v>477504</v>
      </c>
      <c r="J31" s="96">
        <v>0.192</v>
      </c>
      <c r="K31" s="96">
        <v>29</v>
      </c>
    </row>
    <row r="32" spans="2:11" x14ac:dyDescent="0.25">
      <c r="B32">
        <v>531</v>
      </c>
      <c r="C32" s="94" t="s">
        <v>1333</v>
      </c>
      <c r="D32" s="94" t="s">
        <v>333</v>
      </c>
      <c r="G32">
        <v>531</v>
      </c>
      <c r="H32" s="98" t="s">
        <v>1456</v>
      </c>
      <c r="I32" s="97">
        <v>472530</v>
      </c>
      <c r="J32" s="96">
        <v>0.19</v>
      </c>
      <c r="K32" s="96">
        <v>30</v>
      </c>
    </row>
    <row r="33" spans="2:11" x14ac:dyDescent="0.25">
      <c r="B33">
        <v>526</v>
      </c>
      <c r="C33" s="94" t="s">
        <v>1334</v>
      </c>
      <c r="D33" s="94" t="s">
        <v>334</v>
      </c>
      <c r="G33">
        <v>526</v>
      </c>
      <c r="H33" s="98" t="s">
        <v>2235</v>
      </c>
      <c r="I33" s="97">
        <v>470043</v>
      </c>
      <c r="J33" s="96">
        <v>0.189</v>
      </c>
      <c r="K33" s="96">
        <v>31</v>
      </c>
    </row>
    <row r="34" spans="2:11" x14ac:dyDescent="0.25">
      <c r="B34">
        <v>505</v>
      </c>
      <c r="C34" s="94" t="s">
        <v>1335</v>
      </c>
      <c r="D34" s="94" t="s">
        <v>335</v>
      </c>
      <c r="G34">
        <v>505</v>
      </c>
      <c r="H34" s="98" t="s">
        <v>2236</v>
      </c>
      <c r="I34" s="97">
        <v>465069</v>
      </c>
      <c r="J34" s="96">
        <v>0.187</v>
      </c>
      <c r="K34" s="96">
        <v>32</v>
      </c>
    </row>
    <row r="35" spans="2:11" x14ac:dyDescent="0.25">
      <c r="B35">
        <v>541</v>
      </c>
      <c r="C35" s="94" t="s">
        <v>818</v>
      </c>
      <c r="D35" s="94" t="s">
        <v>336</v>
      </c>
      <c r="G35">
        <v>541</v>
      </c>
      <c r="H35" s="98" t="s">
        <v>2237</v>
      </c>
      <c r="I35" s="97">
        <v>465069</v>
      </c>
      <c r="J35" s="96">
        <v>0.187</v>
      </c>
      <c r="K35" s="96">
        <v>33</v>
      </c>
    </row>
    <row r="36" spans="2:11" x14ac:dyDescent="0.25">
      <c r="B36">
        <v>552</v>
      </c>
      <c r="C36" s="94" t="s">
        <v>1336</v>
      </c>
      <c r="D36" s="94" t="s">
        <v>337</v>
      </c>
      <c r="G36">
        <v>552</v>
      </c>
      <c r="H36" s="98" t="s">
        <v>1817</v>
      </c>
      <c r="I36" s="97">
        <v>460095</v>
      </c>
      <c r="J36" s="96">
        <v>0.185</v>
      </c>
      <c r="K36" s="96">
        <v>34</v>
      </c>
    </row>
    <row r="37" spans="2:11" x14ac:dyDescent="0.25">
      <c r="B37">
        <v>561</v>
      </c>
      <c r="C37" s="94" t="s">
        <v>1337</v>
      </c>
      <c r="D37" s="94" t="s">
        <v>338</v>
      </c>
      <c r="G37">
        <v>561</v>
      </c>
      <c r="H37" s="98" t="s">
        <v>2238</v>
      </c>
      <c r="I37" s="97">
        <v>455121</v>
      </c>
      <c r="J37" s="96">
        <v>0.183</v>
      </c>
      <c r="K37" s="96">
        <v>35</v>
      </c>
    </row>
    <row r="38" spans="2:11" x14ac:dyDescent="0.25">
      <c r="B38">
        <v>573</v>
      </c>
      <c r="C38" s="94" t="s">
        <v>1338</v>
      </c>
      <c r="D38" s="94" t="s">
        <v>339</v>
      </c>
      <c r="G38">
        <v>573</v>
      </c>
      <c r="H38" s="98" t="s">
        <v>2239</v>
      </c>
      <c r="I38" s="97">
        <v>432738</v>
      </c>
      <c r="J38" s="96">
        <v>0.17399999999999999</v>
      </c>
      <c r="K38" s="96">
        <v>36</v>
      </c>
    </row>
    <row r="39" spans="2:11" x14ac:dyDescent="0.25">
      <c r="B39">
        <v>485</v>
      </c>
      <c r="C39" s="94" t="s">
        <v>1339</v>
      </c>
      <c r="D39" s="94" t="s">
        <v>340</v>
      </c>
      <c r="G39">
        <v>485</v>
      </c>
      <c r="H39" s="98" t="s">
        <v>1780</v>
      </c>
      <c r="I39" s="97">
        <v>425277</v>
      </c>
      <c r="J39" s="96">
        <v>0.17100000000000001</v>
      </c>
      <c r="K39" s="96">
        <v>37</v>
      </c>
    </row>
    <row r="40" spans="2:11" x14ac:dyDescent="0.25">
      <c r="B40">
        <v>568</v>
      </c>
      <c r="C40" s="94" t="s">
        <v>1340</v>
      </c>
      <c r="D40" s="94" t="s">
        <v>341</v>
      </c>
      <c r="G40">
        <v>568</v>
      </c>
      <c r="H40" s="98" t="s">
        <v>2240</v>
      </c>
      <c r="I40" s="97">
        <v>412842</v>
      </c>
      <c r="J40" s="96">
        <v>0.16600000000000001</v>
      </c>
      <c r="K40" s="96">
        <v>38</v>
      </c>
    </row>
    <row r="41" spans="2:11" x14ac:dyDescent="0.25">
      <c r="B41">
        <v>480</v>
      </c>
      <c r="C41" s="94" t="s">
        <v>1341</v>
      </c>
      <c r="D41" s="94" t="s">
        <v>342</v>
      </c>
      <c r="G41">
        <v>480</v>
      </c>
      <c r="H41" s="98" t="s">
        <v>1916</v>
      </c>
      <c r="I41" s="97">
        <v>402894</v>
      </c>
      <c r="J41" s="96">
        <v>0.16200000000000001</v>
      </c>
      <c r="K41" s="96">
        <v>39</v>
      </c>
    </row>
    <row r="42" spans="2:11" x14ac:dyDescent="0.25">
      <c r="B42">
        <v>560</v>
      </c>
      <c r="C42" s="94" t="s">
        <v>1342</v>
      </c>
      <c r="D42" s="94" t="s">
        <v>343</v>
      </c>
      <c r="G42">
        <v>560</v>
      </c>
      <c r="H42" s="98" t="s">
        <v>818</v>
      </c>
      <c r="I42" s="97">
        <v>402894</v>
      </c>
      <c r="J42" s="96">
        <v>0.16200000000000001</v>
      </c>
      <c r="K42" s="96">
        <v>40</v>
      </c>
    </row>
    <row r="43" spans="2:11" x14ac:dyDescent="0.25">
      <c r="B43">
        <v>574</v>
      </c>
      <c r="C43" s="94" t="s">
        <v>1343</v>
      </c>
      <c r="D43" s="94" t="s">
        <v>344</v>
      </c>
      <c r="G43">
        <v>574</v>
      </c>
      <c r="H43" s="98" t="s">
        <v>1962</v>
      </c>
      <c r="I43" s="97">
        <v>397920</v>
      </c>
      <c r="J43" s="96">
        <v>0.16</v>
      </c>
      <c r="K43" s="96">
        <v>41</v>
      </c>
    </row>
    <row r="44" spans="2:11" x14ac:dyDescent="0.25">
      <c r="B44">
        <v>575</v>
      </c>
      <c r="C44" s="94" t="s">
        <v>1344</v>
      </c>
      <c r="D44" s="94" t="s">
        <v>345</v>
      </c>
      <c r="G44">
        <v>575</v>
      </c>
      <c r="H44" s="98" t="s">
        <v>2241</v>
      </c>
      <c r="I44" s="97">
        <v>385485</v>
      </c>
      <c r="J44" s="96">
        <v>0.155</v>
      </c>
      <c r="K44" s="96">
        <v>42</v>
      </c>
    </row>
    <row r="45" spans="2:11" x14ac:dyDescent="0.25">
      <c r="B45">
        <v>550</v>
      </c>
      <c r="C45" s="94" t="s">
        <v>799</v>
      </c>
      <c r="D45" s="94" t="s">
        <v>346</v>
      </c>
      <c r="G45">
        <v>550</v>
      </c>
      <c r="H45" s="98" t="s">
        <v>2242</v>
      </c>
      <c r="I45" s="97">
        <v>380511</v>
      </c>
      <c r="J45" s="96">
        <v>0.153</v>
      </c>
      <c r="K45" s="96">
        <v>43</v>
      </c>
    </row>
    <row r="46" spans="2:11" x14ac:dyDescent="0.25">
      <c r="B46">
        <v>521</v>
      </c>
      <c r="C46" s="94" t="s">
        <v>1024</v>
      </c>
      <c r="D46" s="94" t="s">
        <v>347</v>
      </c>
      <c r="G46">
        <v>521</v>
      </c>
      <c r="H46" s="98" t="s">
        <v>2216</v>
      </c>
      <c r="I46" s="97">
        <v>378024</v>
      </c>
      <c r="J46" s="96">
        <v>0.152</v>
      </c>
      <c r="K46" s="96">
        <v>44</v>
      </c>
    </row>
    <row r="47" spans="2:11" x14ac:dyDescent="0.25">
      <c r="B47">
        <v>528</v>
      </c>
      <c r="C47" s="94" t="s">
        <v>1345</v>
      </c>
      <c r="D47" s="94" t="s">
        <v>348</v>
      </c>
      <c r="G47">
        <v>528</v>
      </c>
      <c r="H47" s="98" t="s">
        <v>2243</v>
      </c>
      <c r="I47" s="97">
        <v>370563</v>
      </c>
      <c r="J47" s="96">
        <v>0.14899999999999999</v>
      </c>
      <c r="K47" s="96">
        <v>45</v>
      </c>
    </row>
    <row r="48" spans="2:11" x14ac:dyDescent="0.25">
      <c r="B48">
        <v>553</v>
      </c>
      <c r="C48" s="94" t="s">
        <v>1346</v>
      </c>
      <c r="D48" s="94" t="s">
        <v>349</v>
      </c>
      <c r="G48">
        <v>553</v>
      </c>
      <c r="H48" s="98" t="s">
        <v>2244</v>
      </c>
      <c r="I48" s="97">
        <v>370563</v>
      </c>
      <c r="J48" s="96">
        <v>0.14899999999999999</v>
      </c>
      <c r="K48" s="96">
        <v>46</v>
      </c>
    </row>
    <row r="49" spans="2:11" x14ac:dyDescent="0.25">
      <c r="B49">
        <v>516</v>
      </c>
      <c r="C49" s="94" t="s">
        <v>1347</v>
      </c>
      <c r="D49" s="94" t="s">
        <v>350</v>
      </c>
      <c r="G49">
        <v>516</v>
      </c>
      <c r="H49" s="98" t="s">
        <v>431</v>
      </c>
      <c r="I49" s="97">
        <v>363102</v>
      </c>
      <c r="J49" s="96">
        <v>0.14599999999999999</v>
      </c>
      <c r="K49" s="96">
        <v>47</v>
      </c>
    </row>
    <row r="50" spans="2:11" x14ac:dyDescent="0.25">
      <c r="B50">
        <v>523</v>
      </c>
      <c r="C50" s="94" t="s">
        <v>1348</v>
      </c>
      <c r="D50" s="94" t="s">
        <v>351</v>
      </c>
      <c r="G50">
        <v>523</v>
      </c>
      <c r="H50" s="98" t="s">
        <v>2245</v>
      </c>
      <c r="I50" s="97">
        <v>350667</v>
      </c>
      <c r="J50" s="96">
        <v>0.14099999999999999</v>
      </c>
      <c r="K50" s="96">
        <v>48</v>
      </c>
    </row>
    <row r="51" spans="2:11" x14ac:dyDescent="0.25">
      <c r="B51">
        <v>540</v>
      </c>
      <c r="C51" s="94" t="s">
        <v>1349</v>
      </c>
      <c r="D51" s="94" t="s">
        <v>352</v>
      </c>
      <c r="G51">
        <v>540</v>
      </c>
      <c r="H51" s="98" t="s">
        <v>2246</v>
      </c>
      <c r="I51" s="97">
        <v>340719</v>
      </c>
      <c r="J51" s="96">
        <v>0.13700000000000001</v>
      </c>
      <c r="K51" s="96">
        <v>49</v>
      </c>
    </row>
    <row r="52" spans="2:11" x14ac:dyDescent="0.25">
      <c r="B52">
        <v>542</v>
      </c>
      <c r="C52" s="94" t="s">
        <v>1350</v>
      </c>
      <c r="D52" s="94" t="s">
        <v>353</v>
      </c>
      <c r="G52">
        <v>542</v>
      </c>
      <c r="H52" s="98" t="s">
        <v>668</v>
      </c>
      <c r="I52" s="97">
        <v>333258</v>
      </c>
      <c r="J52" s="96">
        <v>0.13400000000000001</v>
      </c>
      <c r="K52" s="96">
        <v>50</v>
      </c>
    </row>
    <row r="53" spans="2:11" x14ac:dyDescent="0.25">
      <c r="B53">
        <v>547</v>
      </c>
      <c r="C53" s="94" t="s">
        <v>1351</v>
      </c>
      <c r="D53" s="94" t="s">
        <v>354</v>
      </c>
      <c r="G53">
        <v>547</v>
      </c>
      <c r="H53" s="98" t="s">
        <v>2247</v>
      </c>
      <c r="I53" s="97">
        <v>330771</v>
      </c>
      <c r="J53" s="96">
        <v>0.13300000000000001</v>
      </c>
      <c r="K53" s="96">
        <v>51</v>
      </c>
    </row>
    <row r="54" spans="2:11" x14ac:dyDescent="0.25">
      <c r="B54">
        <v>570</v>
      </c>
      <c r="C54" s="94" t="s">
        <v>1352</v>
      </c>
      <c r="D54" s="94" t="s">
        <v>355</v>
      </c>
      <c r="G54">
        <v>570</v>
      </c>
      <c r="H54" s="98" t="s">
        <v>2248</v>
      </c>
      <c r="I54" s="97">
        <v>323310</v>
      </c>
      <c r="J54" s="96">
        <v>0.13</v>
      </c>
      <c r="K54" s="96">
        <v>52</v>
      </c>
    </row>
    <row r="55" spans="2:11" x14ac:dyDescent="0.25">
      <c r="B55">
        <v>471</v>
      </c>
      <c r="C55" s="94" t="s">
        <v>1353</v>
      </c>
      <c r="D55" s="94" t="s">
        <v>356</v>
      </c>
      <c r="G55">
        <v>471</v>
      </c>
      <c r="H55" s="98" t="s">
        <v>2249</v>
      </c>
      <c r="I55" s="97">
        <v>310875</v>
      </c>
      <c r="J55" s="96">
        <v>0.125</v>
      </c>
      <c r="K55" s="96">
        <v>53</v>
      </c>
    </row>
    <row r="56" spans="2:11" x14ac:dyDescent="0.25">
      <c r="B56">
        <v>517</v>
      </c>
      <c r="C56" s="94" t="s">
        <v>1354</v>
      </c>
      <c r="D56" s="94" t="s">
        <v>357</v>
      </c>
      <c r="G56">
        <v>517</v>
      </c>
      <c r="H56" s="98" t="s">
        <v>2250</v>
      </c>
      <c r="I56" s="97">
        <v>305901</v>
      </c>
      <c r="J56" s="96">
        <v>0.123</v>
      </c>
      <c r="K56" s="96">
        <v>54</v>
      </c>
    </row>
    <row r="57" spans="2:11" x14ac:dyDescent="0.25">
      <c r="B57">
        <v>584</v>
      </c>
      <c r="C57" s="94" t="s">
        <v>1355</v>
      </c>
      <c r="D57" s="94" t="s">
        <v>358</v>
      </c>
      <c r="G57">
        <v>584</v>
      </c>
      <c r="H57" s="98" t="s">
        <v>1709</v>
      </c>
      <c r="I57" s="97">
        <v>303414</v>
      </c>
      <c r="J57" s="96">
        <v>0.122</v>
      </c>
      <c r="K57" s="96">
        <v>55</v>
      </c>
    </row>
    <row r="58" spans="2:11" x14ac:dyDescent="0.25">
      <c r="B58">
        <v>557</v>
      </c>
      <c r="C58" s="94" t="s">
        <v>1356</v>
      </c>
      <c r="D58" s="94" t="s">
        <v>359</v>
      </c>
      <c r="G58">
        <v>557</v>
      </c>
      <c r="H58" s="98" t="s">
        <v>2251</v>
      </c>
      <c r="I58" s="97">
        <v>298440</v>
      </c>
      <c r="J58" s="96">
        <v>0.12</v>
      </c>
      <c r="K58" s="96">
        <v>56</v>
      </c>
    </row>
    <row r="59" spans="2:11" x14ac:dyDescent="0.25">
      <c r="B59">
        <v>539</v>
      </c>
      <c r="C59" s="94" t="s">
        <v>753</v>
      </c>
      <c r="D59" s="94" t="s">
        <v>360</v>
      </c>
      <c r="G59">
        <v>539</v>
      </c>
      <c r="H59" s="98" t="s">
        <v>496</v>
      </c>
      <c r="I59" s="97">
        <v>293466</v>
      </c>
      <c r="J59" s="96">
        <v>0.11799999999999999</v>
      </c>
      <c r="K59" s="96">
        <v>57</v>
      </c>
    </row>
    <row r="60" spans="2:11" x14ac:dyDescent="0.25">
      <c r="B60">
        <v>466</v>
      </c>
      <c r="C60" s="94" t="s">
        <v>1357</v>
      </c>
      <c r="D60" s="94" t="s">
        <v>361</v>
      </c>
      <c r="G60">
        <v>466</v>
      </c>
      <c r="H60" s="98" t="s">
        <v>2252</v>
      </c>
      <c r="I60" s="97">
        <v>290979</v>
      </c>
      <c r="J60" s="96">
        <v>0.11700000000000001</v>
      </c>
      <c r="K60" s="96">
        <v>58</v>
      </c>
    </row>
    <row r="61" spans="2:11" x14ac:dyDescent="0.25">
      <c r="B61">
        <v>486</v>
      </c>
      <c r="C61" s="94" t="s">
        <v>1358</v>
      </c>
      <c r="D61" s="94" t="s">
        <v>362</v>
      </c>
      <c r="G61">
        <v>486</v>
      </c>
      <c r="H61" s="98" t="s">
        <v>1272</v>
      </c>
      <c r="I61" s="97">
        <v>290979</v>
      </c>
      <c r="J61" s="96">
        <v>0.11700000000000001</v>
      </c>
      <c r="K61" s="96">
        <v>59</v>
      </c>
    </row>
    <row r="62" spans="2:11" x14ac:dyDescent="0.25">
      <c r="B62">
        <v>545</v>
      </c>
      <c r="C62" s="94" t="s">
        <v>1359</v>
      </c>
      <c r="D62" s="94" t="s">
        <v>363</v>
      </c>
      <c r="G62">
        <v>545</v>
      </c>
      <c r="H62" s="98" t="s">
        <v>474</v>
      </c>
      <c r="I62" s="97">
        <v>286005</v>
      </c>
      <c r="J62" s="96">
        <v>0.115</v>
      </c>
      <c r="K62" s="96">
        <v>60</v>
      </c>
    </row>
    <row r="63" spans="2:11" x14ac:dyDescent="0.25">
      <c r="B63">
        <v>595</v>
      </c>
      <c r="C63" s="94" t="s">
        <v>1360</v>
      </c>
      <c r="D63" s="94" t="s">
        <v>364</v>
      </c>
      <c r="G63">
        <v>595</v>
      </c>
      <c r="H63" s="98" t="s">
        <v>2253</v>
      </c>
      <c r="I63" s="97">
        <v>281031</v>
      </c>
      <c r="J63" s="96">
        <v>0.113</v>
      </c>
      <c r="K63" s="96">
        <v>61</v>
      </c>
    </row>
    <row r="64" spans="2:11" x14ac:dyDescent="0.25">
      <c r="B64">
        <v>454</v>
      </c>
      <c r="C64" s="94" t="s">
        <v>1361</v>
      </c>
      <c r="D64" s="94" t="s">
        <v>365</v>
      </c>
      <c r="G64">
        <v>454</v>
      </c>
      <c r="H64" s="98" t="s">
        <v>1371</v>
      </c>
      <c r="I64" s="97">
        <v>281031</v>
      </c>
      <c r="J64" s="96">
        <v>0.113</v>
      </c>
      <c r="K64" s="96">
        <v>62</v>
      </c>
    </row>
    <row r="65" spans="2:11" x14ac:dyDescent="0.25">
      <c r="B65">
        <v>463</v>
      </c>
      <c r="C65" s="94" t="s">
        <v>1362</v>
      </c>
      <c r="D65" s="94" t="s">
        <v>366</v>
      </c>
      <c r="G65">
        <v>463</v>
      </c>
      <c r="H65" s="98" t="s">
        <v>2254</v>
      </c>
      <c r="I65" s="97">
        <v>278544</v>
      </c>
      <c r="J65" s="96">
        <v>0.112</v>
      </c>
      <c r="K65" s="96">
        <v>63</v>
      </c>
    </row>
    <row r="66" spans="2:11" x14ac:dyDescent="0.25">
      <c r="B66">
        <v>470</v>
      </c>
      <c r="C66" s="94" t="s">
        <v>792</v>
      </c>
      <c r="D66" s="94" t="s">
        <v>367</v>
      </c>
      <c r="G66">
        <v>470</v>
      </c>
      <c r="H66" s="98" t="s">
        <v>2255</v>
      </c>
      <c r="I66" s="97">
        <v>273570</v>
      </c>
      <c r="J66" s="96">
        <v>0.11</v>
      </c>
      <c r="K66" s="96">
        <v>64</v>
      </c>
    </row>
    <row r="67" spans="2:11" x14ac:dyDescent="0.25">
      <c r="B67">
        <v>551</v>
      </c>
      <c r="C67" s="94" t="s">
        <v>1363</v>
      </c>
      <c r="D67" s="94" t="s">
        <v>368</v>
      </c>
      <c r="G67">
        <v>551</v>
      </c>
      <c r="H67" s="98" t="s">
        <v>2256</v>
      </c>
      <c r="I67" s="97">
        <v>273570</v>
      </c>
      <c r="J67" s="96">
        <v>0.11</v>
      </c>
      <c r="K67" s="96">
        <v>65</v>
      </c>
    </row>
    <row r="68" spans="2:11" x14ac:dyDescent="0.25">
      <c r="B68">
        <v>597</v>
      </c>
      <c r="C68" s="94" t="s">
        <v>1364</v>
      </c>
      <c r="D68" s="94" t="s">
        <v>369</v>
      </c>
      <c r="G68">
        <v>597</v>
      </c>
      <c r="H68" s="98" t="s">
        <v>2257</v>
      </c>
      <c r="I68" s="97">
        <v>268596</v>
      </c>
      <c r="J68" s="96">
        <v>0.108</v>
      </c>
      <c r="K68" s="96">
        <v>66</v>
      </c>
    </row>
    <row r="69" spans="2:11" x14ac:dyDescent="0.25">
      <c r="B69">
        <v>484</v>
      </c>
      <c r="C69" s="94" t="s">
        <v>1365</v>
      </c>
      <c r="D69" s="94" t="s">
        <v>370</v>
      </c>
      <c r="G69">
        <v>484</v>
      </c>
      <c r="H69" s="98" t="s">
        <v>2258</v>
      </c>
      <c r="I69" s="97">
        <v>268596</v>
      </c>
      <c r="J69" s="96">
        <v>0.108</v>
      </c>
      <c r="K69" s="96">
        <v>67</v>
      </c>
    </row>
    <row r="70" spans="2:11" x14ac:dyDescent="0.25">
      <c r="B70">
        <v>585</v>
      </c>
      <c r="C70" s="94" t="s">
        <v>1366</v>
      </c>
      <c r="D70" s="94" t="s">
        <v>371</v>
      </c>
      <c r="G70">
        <v>585</v>
      </c>
      <c r="H70" s="98" t="s">
        <v>2259</v>
      </c>
      <c r="I70" s="97">
        <v>266109</v>
      </c>
      <c r="J70" s="96">
        <v>0.107</v>
      </c>
      <c r="K70" s="96">
        <v>68</v>
      </c>
    </row>
    <row r="71" spans="2:11" x14ac:dyDescent="0.25">
      <c r="B71">
        <v>536</v>
      </c>
      <c r="C71" s="94" t="s">
        <v>1132</v>
      </c>
      <c r="D71" s="94" t="s">
        <v>372</v>
      </c>
      <c r="G71">
        <v>536</v>
      </c>
      <c r="H71" s="98" t="s">
        <v>2260</v>
      </c>
      <c r="I71" s="97">
        <v>263622</v>
      </c>
      <c r="J71" s="96">
        <v>0.106</v>
      </c>
      <c r="K71" s="96">
        <v>69</v>
      </c>
    </row>
    <row r="72" spans="2:11" x14ac:dyDescent="0.25">
      <c r="B72">
        <v>461</v>
      </c>
      <c r="C72" s="94" t="s">
        <v>1367</v>
      </c>
      <c r="D72" s="94" t="s">
        <v>373</v>
      </c>
      <c r="G72">
        <v>461</v>
      </c>
      <c r="H72" s="98" t="s">
        <v>2261</v>
      </c>
      <c r="I72" s="97">
        <v>261135</v>
      </c>
      <c r="J72" s="96">
        <v>0.105</v>
      </c>
      <c r="K72" s="96">
        <v>70</v>
      </c>
    </row>
    <row r="73" spans="2:11" x14ac:dyDescent="0.25">
      <c r="B73">
        <v>488</v>
      </c>
      <c r="C73" s="94" t="s">
        <v>1368</v>
      </c>
      <c r="D73" s="94" t="s">
        <v>374</v>
      </c>
      <c r="G73">
        <v>488</v>
      </c>
      <c r="H73" s="98" t="s">
        <v>1310</v>
      </c>
      <c r="I73" s="97">
        <v>261135</v>
      </c>
      <c r="J73" s="96">
        <v>0.105</v>
      </c>
      <c r="K73" s="96">
        <v>71</v>
      </c>
    </row>
    <row r="74" spans="2:11" x14ac:dyDescent="0.25">
      <c r="B74">
        <v>491</v>
      </c>
      <c r="C74" s="94" t="s">
        <v>1369</v>
      </c>
      <c r="D74" s="94" t="s">
        <v>375</v>
      </c>
      <c r="G74">
        <v>491</v>
      </c>
      <c r="H74" s="98" t="s">
        <v>1850</v>
      </c>
      <c r="I74" s="97">
        <v>256161</v>
      </c>
      <c r="J74" s="96">
        <v>0.10299999999999999</v>
      </c>
      <c r="K74" s="96">
        <v>72</v>
      </c>
    </row>
    <row r="75" spans="2:11" x14ac:dyDescent="0.25">
      <c r="B75">
        <v>578</v>
      </c>
      <c r="C75" s="94" t="s">
        <v>1370</v>
      </c>
      <c r="D75" s="94" t="s">
        <v>376</v>
      </c>
      <c r="G75">
        <v>578</v>
      </c>
      <c r="H75" s="98" t="s">
        <v>1386</v>
      </c>
      <c r="I75" s="97">
        <v>256161</v>
      </c>
      <c r="J75" s="96">
        <v>0.10299999999999999</v>
      </c>
      <c r="K75" s="96">
        <v>73</v>
      </c>
    </row>
    <row r="76" spans="2:11" x14ac:dyDescent="0.25">
      <c r="B76">
        <v>453</v>
      </c>
      <c r="C76" s="94" t="s">
        <v>1371</v>
      </c>
      <c r="D76" s="94" t="s">
        <v>377</v>
      </c>
      <c r="G76">
        <v>453</v>
      </c>
      <c r="H76" s="98" t="s">
        <v>1051</v>
      </c>
      <c r="I76" s="97">
        <v>253674</v>
      </c>
      <c r="J76" s="96">
        <v>0.10199999999999999</v>
      </c>
      <c r="K76" s="96">
        <v>74</v>
      </c>
    </row>
    <row r="77" spans="2:11" x14ac:dyDescent="0.25">
      <c r="B77">
        <v>503</v>
      </c>
      <c r="C77" s="94" t="s">
        <v>1372</v>
      </c>
      <c r="D77" s="94" t="s">
        <v>378</v>
      </c>
      <c r="G77">
        <v>503</v>
      </c>
      <c r="H77" s="98" t="s">
        <v>2262</v>
      </c>
      <c r="I77" s="97">
        <v>248700</v>
      </c>
      <c r="J77" s="96">
        <v>0.1</v>
      </c>
      <c r="K77" s="96">
        <v>75</v>
      </c>
    </row>
    <row r="78" spans="2:11" x14ac:dyDescent="0.25">
      <c r="B78">
        <v>559</v>
      </c>
      <c r="C78" s="94" t="s">
        <v>743</v>
      </c>
      <c r="D78" s="94" t="s">
        <v>379</v>
      </c>
      <c r="G78">
        <v>559</v>
      </c>
      <c r="H78" s="98" t="s">
        <v>2263</v>
      </c>
      <c r="I78" s="97">
        <v>246213</v>
      </c>
      <c r="J78" s="96">
        <v>9.9000000000000005E-2</v>
      </c>
      <c r="K78" s="96">
        <v>76</v>
      </c>
    </row>
    <row r="79" spans="2:11" x14ac:dyDescent="0.25">
      <c r="B79">
        <v>535</v>
      </c>
      <c r="C79" s="94" t="s">
        <v>1373</v>
      </c>
      <c r="D79" s="94" t="s">
        <v>380</v>
      </c>
      <c r="G79">
        <v>535</v>
      </c>
      <c r="H79" s="98" t="s">
        <v>1394</v>
      </c>
      <c r="I79" s="97">
        <v>246213</v>
      </c>
      <c r="J79" s="96">
        <v>9.9000000000000005E-2</v>
      </c>
      <c r="K79" s="96">
        <v>77</v>
      </c>
    </row>
    <row r="80" spans="2:11" x14ac:dyDescent="0.25">
      <c r="B80">
        <v>532</v>
      </c>
      <c r="C80" s="94" t="s">
        <v>1374</v>
      </c>
      <c r="D80" s="94" t="s">
        <v>381</v>
      </c>
      <c r="G80">
        <v>532</v>
      </c>
      <c r="H80" s="98" t="s">
        <v>2264</v>
      </c>
      <c r="I80" s="97">
        <v>243726</v>
      </c>
      <c r="J80" s="96">
        <v>9.8000000000000004E-2</v>
      </c>
      <c r="K80" s="96">
        <v>78</v>
      </c>
    </row>
    <row r="81" spans="2:11" x14ac:dyDescent="0.25">
      <c r="B81">
        <v>548</v>
      </c>
      <c r="C81" s="94" t="s">
        <v>1375</v>
      </c>
      <c r="D81" s="94" t="s">
        <v>382</v>
      </c>
      <c r="G81">
        <v>548</v>
      </c>
      <c r="H81" s="98" t="s">
        <v>2265</v>
      </c>
      <c r="I81" s="97">
        <v>241239</v>
      </c>
      <c r="J81" s="96">
        <v>9.7000000000000003E-2</v>
      </c>
      <c r="K81" s="96">
        <v>79</v>
      </c>
    </row>
    <row r="82" spans="2:11" x14ac:dyDescent="0.25">
      <c r="B82">
        <v>475</v>
      </c>
      <c r="C82" s="94" t="s">
        <v>1376</v>
      </c>
      <c r="D82" s="94" t="s">
        <v>383</v>
      </c>
      <c r="G82">
        <v>475</v>
      </c>
      <c r="H82" s="98" t="s">
        <v>2266</v>
      </c>
      <c r="I82" s="97">
        <v>238752</v>
      </c>
      <c r="J82" s="96">
        <v>9.6000000000000002E-2</v>
      </c>
      <c r="K82" s="96">
        <v>80</v>
      </c>
    </row>
    <row r="83" spans="2:11" x14ac:dyDescent="0.25">
      <c r="B83">
        <v>499</v>
      </c>
      <c r="C83" s="94" t="s">
        <v>1377</v>
      </c>
      <c r="D83" s="94" t="s">
        <v>384</v>
      </c>
      <c r="G83">
        <v>499</v>
      </c>
      <c r="H83" s="98" t="s">
        <v>2267</v>
      </c>
      <c r="I83" s="97">
        <v>236265</v>
      </c>
      <c r="J83" s="96">
        <v>9.5000000000000001E-2</v>
      </c>
      <c r="K83" s="96">
        <v>81</v>
      </c>
    </row>
    <row r="84" spans="2:11" x14ac:dyDescent="0.25">
      <c r="B84">
        <v>534</v>
      </c>
      <c r="C84" s="94" t="s">
        <v>738</v>
      </c>
      <c r="D84" s="94" t="s">
        <v>385</v>
      </c>
      <c r="G84">
        <v>534</v>
      </c>
      <c r="H84" s="98" t="s">
        <v>2268</v>
      </c>
      <c r="I84" s="97">
        <v>236265</v>
      </c>
      <c r="J84" s="96">
        <v>9.5000000000000001E-2</v>
      </c>
      <c r="K84" s="96">
        <v>82</v>
      </c>
    </row>
    <row r="85" spans="2:11" x14ac:dyDescent="0.25">
      <c r="B85">
        <v>556</v>
      </c>
      <c r="C85" s="94" t="s">
        <v>1378</v>
      </c>
      <c r="D85" s="94" t="s">
        <v>386</v>
      </c>
      <c r="G85">
        <v>556</v>
      </c>
      <c r="H85" s="98" t="s">
        <v>2269</v>
      </c>
      <c r="I85" s="97">
        <v>236265</v>
      </c>
      <c r="J85" s="96">
        <v>9.5000000000000001E-2</v>
      </c>
      <c r="K85" s="96">
        <v>83</v>
      </c>
    </row>
    <row r="86" spans="2:11" x14ac:dyDescent="0.25">
      <c r="B86">
        <v>493</v>
      </c>
      <c r="C86" s="94" t="s">
        <v>1379</v>
      </c>
      <c r="D86" s="94" t="s">
        <v>387</v>
      </c>
      <c r="G86">
        <v>493</v>
      </c>
      <c r="H86" s="98" t="s">
        <v>2270</v>
      </c>
      <c r="I86" s="97">
        <v>233778</v>
      </c>
      <c r="J86" s="96">
        <v>9.4E-2</v>
      </c>
      <c r="K86" s="96">
        <v>84</v>
      </c>
    </row>
    <row r="87" spans="2:11" x14ac:dyDescent="0.25">
      <c r="B87">
        <v>581</v>
      </c>
      <c r="C87" s="94" t="s">
        <v>1380</v>
      </c>
      <c r="D87" s="94" t="s">
        <v>388</v>
      </c>
      <c r="G87">
        <v>581</v>
      </c>
      <c r="H87" s="98" t="s">
        <v>2271</v>
      </c>
      <c r="I87" s="97">
        <v>231291</v>
      </c>
      <c r="J87" s="96">
        <v>9.2999999999999999E-2</v>
      </c>
      <c r="K87" s="96">
        <v>85</v>
      </c>
    </row>
    <row r="88" spans="2:11" x14ac:dyDescent="0.25">
      <c r="B88">
        <v>501</v>
      </c>
      <c r="C88" s="94" t="s">
        <v>1381</v>
      </c>
      <c r="D88" s="94" t="s">
        <v>389</v>
      </c>
      <c r="G88">
        <v>501</v>
      </c>
      <c r="H88" s="98" t="s">
        <v>2272</v>
      </c>
      <c r="I88" s="97">
        <v>228804</v>
      </c>
      <c r="J88" s="96">
        <v>9.1999999999999998E-2</v>
      </c>
      <c r="K88" s="96">
        <v>86</v>
      </c>
    </row>
    <row r="89" spans="2:11" x14ac:dyDescent="0.25">
      <c r="B89">
        <v>465</v>
      </c>
      <c r="C89" s="94" t="s">
        <v>1382</v>
      </c>
      <c r="D89" s="94" t="s">
        <v>390</v>
      </c>
      <c r="G89">
        <v>465</v>
      </c>
      <c r="H89" s="98" t="s">
        <v>2273</v>
      </c>
      <c r="I89" s="97">
        <v>228804</v>
      </c>
      <c r="J89" s="96">
        <v>9.1999999999999998E-2</v>
      </c>
      <c r="K89" s="96">
        <v>87</v>
      </c>
    </row>
    <row r="90" spans="2:11" x14ac:dyDescent="0.25">
      <c r="B90">
        <v>487</v>
      </c>
      <c r="C90" s="94" t="s">
        <v>1383</v>
      </c>
      <c r="D90" s="94" t="s">
        <v>391</v>
      </c>
      <c r="G90">
        <v>487</v>
      </c>
      <c r="H90" s="98" t="s">
        <v>2274</v>
      </c>
      <c r="I90" s="97">
        <v>228804</v>
      </c>
      <c r="J90" s="96">
        <v>9.1999999999999998E-2</v>
      </c>
      <c r="K90" s="96">
        <v>88</v>
      </c>
    </row>
    <row r="91" spans="2:11" x14ac:dyDescent="0.25">
      <c r="B91">
        <v>451</v>
      </c>
      <c r="C91" s="94" t="s">
        <v>1384</v>
      </c>
      <c r="D91" s="94" t="s">
        <v>392</v>
      </c>
      <c r="G91">
        <v>451</v>
      </c>
      <c r="H91" s="98" t="s">
        <v>2275</v>
      </c>
      <c r="I91" s="97">
        <v>228804</v>
      </c>
      <c r="J91" s="96">
        <v>9.1999999999999998E-2</v>
      </c>
      <c r="K91" s="96">
        <v>89</v>
      </c>
    </row>
    <row r="92" spans="2:11" ht="30" x14ac:dyDescent="0.25">
      <c r="B92">
        <v>496</v>
      </c>
      <c r="C92" s="94" t="s">
        <v>1385</v>
      </c>
      <c r="D92" s="94" t="s">
        <v>393</v>
      </c>
      <c r="G92">
        <v>496</v>
      </c>
      <c r="H92" s="98" t="s">
        <v>2276</v>
      </c>
      <c r="I92" s="97">
        <v>228804</v>
      </c>
      <c r="J92" s="96">
        <v>9.1999999999999998E-2</v>
      </c>
      <c r="K92" s="96">
        <v>90</v>
      </c>
    </row>
    <row r="93" spans="2:11" x14ac:dyDescent="0.25">
      <c r="B93">
        <v>572</v>
      </c>
      <c r="C93" s="94" t="s">
        <v>1386</v>
      </c>
      <c r="D93" s="94" t="s">
        <v>394</v>
      </c>
      <c r="G93">
        <v>572</v>
      </c>
      <c r="H93" s="98" t="s">
        <v>2277</v>
      </c>
      <c r="I93" s="97">
        <v>226317</v>
      </c>
      <c r="J93" s="96">
        <v>9.0999999999999998E-2</v>
      </c>
      <c r="K93" s="96">
        <v>91</v>
      </c>
    </row>
    <row r="94" spans="2:11" x14ac:dyDescent="0.25">
      <c r="B94">
        <v>445</v>
      </c>
      <c r="C94" s="94" t="s">
        <v>1387</v>
      </c>
      <c r="D94" s="94" t="s">
        <v>395</v>
      </c>
      <c r="G94">
        <v>445</v>
      </c>
      <c r="H94" s="98" t="s">
        <v>2278</v>
      </c>
      <c r="I94" s="97">
        <v>226317</v>
      </c>
      <c r="J94" s="96">
        <v>9.0999999999999998E-2</v>
      </c>
      <c r="K94" s="96">
        <v>92</v>
      </c>
    </row>
    <row r="95" spans="2:11" x14ac:dyDescent="0.25">
      <c r="B95">
        <v>469</v>
      </c>
      <c r="C95" s="94" t="s">
        <v>1097</v>
      </c>
      <c r="D95" s="94" t="s">
        <v>396</v>
      </c>
      <c r="G95">
        <v>469</v>
      </c>
      <c r="H95" s="98" t="s">
        <v>2186</v>
      </c>
      <c r="I95" s="97">
        <v>226317</v>
      </c>
      <c r="J95" s="96">
        <v>9.0999999999999998E-2</v>
      </c>
      <c r="K95" s="96">
        <v>93</v>
      </c>
    </row>
    <row r="96" spans="2:11" x14ac:dyDescent="0.25">
      <c r="B96">
        <v>481</v>
      </c>
      <c r="C96" s="94" t="s">
        <v>1388</v>
      </c>
      <c r="D96" s="94" t="s">
        <v>397</v>
      </c>
      <c r="G96">
        <v>481</v>
      </c>
      <c r="H96" s="98" t="s">
        <v>2279</v>
      </c>
      <c r="I96" s="97">
        <v>216369</v>
      </c>
      <c r="J96" s="96">
        <v>8.6999999999999994E-2</v>
      </c>
      <c r="K96" s="96">
        <v>94</v>
      </c>
    </row>
    <row r="97" spans="2:11" x14ac:dyDescent="0.25">
      <c r="B97">
        <v>497</v>
      </c>
      <c r="C97" s="94" t="s">
        <v>431</v>
      </c>
      <c r="D97" s="94" t="s">
        <v>398</v>
      </c>
      <c r="G97">
        <v>497</v>
      </c>
      <c r="H97" s="98" t="s">
        <v>1905</v>
      </c>
      <c r="I97" s="97">
        <v>216369</v>
      </c>
      <c r="J97" s="96">
        <v>8.6999999999999994E-2</v>
      </c>
      <c r="K97" s="96">
        <v>95</v>
      </c>
    </row>
    <row r="98" spans="2:11" x14ac:dyDescent="0.25">
      <c r="B98">
        <v>582</v>
      </c>
      <c r="C98" s="94" t="s">
        <v>1389</v>
      </c>
      <c r="D98" s="94" t="s">
        <v>399</v>
      </c>
      <c r="G98">
        <v>582</v>
      </c>
      <c r="H98" s="98" t="s">
        <v>1314</v>
      </c>
      <c r="I98" s="97">
        <v>211395</v>
      </c>
      <c r="J98" s="96">
        <v>8.5000000000000006E-2</v>
      </c>
      <c r="K98" s="96">
        <v>96</v>
      </c>
    </row>
    <row r="99" spans="2:11" x14ac:dyDescent="0.25">
      <c r="B99">
        <v>591</v>
      </c>
      <c r="C99" s="94" t="s">
        <v>1390</v>
      </c>
      <c r="D99" s="94" t="s">
        <v>400</v>
      </c>
      <c r="G99">
        <v>591</v>
      </c>
      <c r="H99" s="98" t="s">
        <v>1637</v>
      </c>
      <c r="I99" s="97">
        <v>211395</v>
      </c>
      <c r="J99" s="96">
        <v>8.5000000000000006E-2</v>
      </c>
      <c r="K99" s="96">
        <v>97</v>
      </c>
    </row>
    <row r="100" spans="2:11" x14ac:dyDescent="0.25">
      <c r="B100">
        <v>460</v>
      </c>
      <c r="C100" s="94" t="s">
        <v>1391</v>
      </c>
      <c r="D100" s="94" t="s">
        <v>401</v>
      </c>
      <c r="G100">
        <v>460</v>
      </c>
      <c r="H100" s="98" t="s">
        <v>1519</v>
      </c>
      <c r="I100" s="97">
        <v>208908</v>
      </c>
      <c r="J100" s="96">
        <v>8.4000000000000005E-2</v>
      </c>
      <c r="K100" s="96">
        <v>98</v>
      </c>
    </row>
    <row r="101" spans="2:11" x14ac:dyDescent="0.25">
      <c r="B101">
        <v>436</v>
      </c>
      <c r="C101" s="94" t="s">
        <v>1392</v>
      </c>
      <c r="D101" s="94" t="s">
        <v>402</v>
      </c>
      <c r="G101">
        <v>436</v>
      </c>
      <c r="H101" s="98" t="s">
        <v>2280</v>
      </c>
      <c r="I101" s="97">
        <v>208908</v>
      </c>
      <c r="J101" s="96">
        <v>8.4000000000000005E-2</v>
      </c>
      <c r="K101" s="96">
        <v>99</v>
      </c>
    </row>
    <row r="102" spans="2:11" x14ac:dyDescent="0.25">
      <c r="B102">
        <v>452</v>
      </c>
      <c r="C102" s="94" t="s">
        <v>1393</v>
      </c>
      <c r="D102" s="94" t="s">
        <v>403</v>
      </c>
      <c r="G102">
        <v>452</v>
      </c>
      <c r="H102" s="98" t="s">
        <v>1523</v>
      </c>
      <c r="I102" s="97">
        <v>206421</v>
      </c>
      <c r="J102" s="96">
        <v>8.3000000000000004E-2</v>
      </c>
      <c r="K102" s="96">
        <v>100</v>
      </c>
    </row>
    <row r="103" spans="2:11" x14ac:dyDescent="0.25">
      <c r="B103">
        <v>459</v>
      </c>
      <c r="C103" s="94" t="s">
        <v>1394</v>
      </c>
      <c r="D103" s="94" t="s">
        <v>404</v>
      </c>
      <c r="G103">
        <v>459</v>
      </c>
      <c r="H103" s="98" t="s">
        <v>2281</v>
      </c>
      <c r="I103" s="97">
        <v>206421</v>
      </c>
      <c r="J103" s="96">
        <v>8.3000000000000004E-2</v>
      </c>
      <c r="K103" s="96">
        <v>101</v>
      </c>
    </row>
    <row r="104" spans="2:11" x14ac:dyDescent="0.25">
      <c r="B104">
        <v>472</v>
      </c>
      <c r="C104" s="94" t="s">
        <v>1395</v>
      </c>
      <c r="D104" s="94" t="s">
        <v>405</v>
      </c>
      <c r="G104">
        <v>472</v>
      </c>
      <c r="H104" s="98" t="s">
        <v>1718</v>
      </c>
      <c r="I104" s="97">
        <v>203934</v>
      </c>
      <c r="J104" s="96">
        <v>8.2000000000000003E-2</v>
      </c>
      <c r="K104" s="96">
        <v>102</v>
      </c>
    </row>
    <row r="105" spans="2:11" x14ac:dyDescent="0.25">
      <c r="B105">
        <v>494</v>
      </c>
      <c r="C105" s="94" t="s">
        <v>1396</v>
      </c>
      <c r="D105" s="94" t="s">
        <v>406</v>
      </c>
      <c r="G105">
        <v>494</v>
      </c>
      <c r="H105" s="98" t="s">
        <v>2282</v>
      </c>
      <c r="I105" s="97">
        <v>203934</v>
      </c>
      <c r="J105" s="96">
        <v>8.2000000000000003E-2</v>
      </c>
      <c r="K105" s="96">
        <v>103</v>
      </c>
    </row>
    <row r="106" spans="2:11" x14ac:dyDescent="0.25">
      <c r="B106">
        <v>495</v>
      </c>
      <c r="C106" s="94" t="s">
        <v>1397</v>
      </c>
      <c r="D106" s="94" t="s">
        <v>407</v>
      </c>
      <c r="G106">
        <v>495</v>
      </c>
      <c r="H106" s="98" t="s">
        <v>1468</v>
      </c>
      <c r="I106" s="97">
        <v>203934</v>
      </c>
      <c r="J106" s="96">
        <v>8.2000000000000003E-2</v>
      </c>
      <c r="K106" s="96">
        <v>104</v>
      </c>
    </row>
    <row r="107" spans="2:11" x14ac:dyDescent="0.25">
      <c r="B107">
        <v>586</v>
      </c>
      <c r="C107" s="94" t="s">
        <v>1398</v>
      </c>
      <c r="D107" s="94" t="s">
        <v>408</v>
      </c>
      <c r="G107">
        <v>586</v>
      </c>
      <c r="H107" s="98" t="s">
        <v>1663</v>
      </c>
      <c r="I107" s="97">
        <v>201447</v>
      </c>
      <c r="J107" s="96">
        <v>8.1000000000000003E-2</v>
      </c>
      <c r="K107" s="96">
        <v>105</v>
      </c>
    </row>
    <row r="108" spans="2:11" x14ac:dyDescent="0.25">
      <c r="B108">
        <v>593</v>
      </c>
      <c r="C108" s="94" t="s">
        <v>1399</v>
      </c>
      <c r="D108" s="94" t="s">
        <v>409</v>
      </c>
      <c r="G108">
        <v>593</v>
      </c>
      <c r="H108" s="98" t="s">
        <v>2138</v>
      </c>
      <c r="I108" s="97">
        <v>201447</v>
      </c>
      <c r="J108" s="96">
        <v>8.1000000000000003E-2</v>
      </c>
      <c r="K108" s="96">
        <v>106</v>
      </c>
    </row>
    <row r="109" spans="2:11" x14ac:dyDescent="0.25">
      <c r="B109">
        <v>508</v>
      </c>
      <c r="C109" s="94" t="s">
        <v>1400</v>
      </c>
      <c r="D109" s="94" t="s">
        <v>410</v>
      </c>
      <c r="G109">
        <v>508</v>
      </c>
      <c r="H109" s="98" t="s">
        <v>2283</v>
      </c>
      <c r="I109" s="97">
        <v>198960</v>
      </c>
      <c r="J109" s="96">
        <v>0.08</v>
      </c>
      <c r="K109" s="96">
        <v>107</v>
      </c>
    </row>
    <row r="110" spans="2:11" x14ac:dyDescent="0.25">
      <c r="B110">
        <v>623</v>
      </c>
      <c r="C110" s="94" t="s">
        <v>1401</v>
      </c>
      <c r="D110" s="94" t="s">
        <v>411</v>
      </c>
      <c r="G110">
        <v>623</v>
      </c>
      <c r="H110" s="98" t="s">
        <v>1421</v>
      </c>
      <c r="I110" s="97">
        <v>198960</v>
      </c>
      <c r="J110" s="96">
        <v>0.08</v>
      </c>
      <c r="K110" s="96">
        <v>108</v>
      </c>
    </row>
    <row r="111" spans="2:11" x14ac:dyDescent="0.25">
      <c r="B111">
        <v>429</v>
      </c>
      <c r="C111" s="94" t="s">
        <v>1402</v>
      </c>
      <c r="D111" s="94" t="s">
        <v>412</v>
      </c>
      <c r="G111">
        <v>429</v>
      </c>
      <c r="H111" s="98" t="s">
        <v>2284</v>
      </c>
      <c r="I111" s="97">
        <v>198960</v>
      </c>
      <c r="J111" s="96">
        <v>0.08</v>
      </c>
      <c r="K111" s="96">
        <v>109</v>
      </c>
    </row>
    <row r="112" spans="2:11" x14ac:dyDescent="0.25">
      <c r="B112">
        <v>462</v>
      </c>
      <c r="C112" s="94" t="s">
        <v>1403</v>
      </c>
      <c r="D112" s="94" t="s">
        <v>413</v>
      </c>
      <c r="G112">
        <v>462</v>
      </c>
      <c r="H112" s="98" t="s">
        <v>738</v>
      </c>
      <c r="I112" s="97">
        <v>193986</v>
      </c>
      <c r="J112" s="96">
        <v>7.8E-2</v>
      </c>
      <c r="K112" s="96">
        <v>110</v>
      </c>
    </row>
    <row r="113" spans="2:11" x14ac:dyDescent="0.25">
      <c r="B113">
        <v>492</v>
      </c>
      <c r="C113" s="94" t="s">
        <v>1404</v>
      </c>
      <c r="D113" s="94" t="s">
        <v>414</v>
      </c>
      <c r="G113">
        <v>492</v>
      </c>
      <c r="H113" s="98" t="s">
        <v>2285</v>
      </c>
      <c r="I113" s="97">
        <v>193986</v>
      </c>
      <c r="J113" s="96">
        <v>7.8E-2</v>
      </c>
      <c r="K113" s="96">
        <v>111</v>
      </c>
    </row>
    <row r="114" spans="2:11" x14ac:dyDescent="0.25">
      <c r="B114">
        <v>563</v>
      </c>
      <c r="C114" s="94" t="s">
        <v>1405</v>
      </c>
      <c r="D114" s="94" t="s">
        <v>415</v>
      </c>
      <c r="G114">
        <v>563</v>
      </c>
      <c r="H114" s="98" t="s">
        <v>2286</v>
      </c>
      <c r="I114" s="97">
        <v>193986</v>
      </c>
      <c r="J114" s="96">
        <v>7.8E-2</v>
      </c>
      <c r="K114" s="96">
        <v>112</v>
      </c>
    </row>
    <row r="115" spans="2:11" x14ac:dyDescent="0.25">
      <c r="B115">
        <v>622</v>
      </c>
      <c r="C115" s="94" t="s">
        <v>558</v>
      </c>
      <c r="D115" s="94" t="s">
        <v>416</v>
      </c>
      <c r="G115">
        <v>622</v>
      </c>
      <c r="H115" s="98" t="s">
        <v>2132</v>
      </c>
      <c r="I115" s="97">
        <v>191499</v>
      </c>
      <c r="J115" s="96">
        <v>7.6999999999999999E-2</v>
      </c>
      <c r="K115" s="96">
        <v>113</v>
      </c>
    </row>
    <row r="116" spans="2:11" x14ac:dyDescent="0.25">
      <c r="B116">
        <v>458</v>
      </c>
      <c r="C116" s="94" t="s">
        <v>1406</v>
      </c>
      <c r="D116" s="94" t="s">
        <v>417</v>
      </c>
      <c r="G116">
        <v>458</v>
      </c>
      <c r="H116" s="98" t="s">
        <v>926</v>
      </c>
      <c r="I116" s="97">
        <v>191499</v>
      </c>
      <c r="J116" s="96">
        <v>7.6999999999999999E-2</v>
      </c>
      <c r="K116" s="96">
        <v>114</v>
      </c>
    </row>
    <row r="117" spans="2:11" x14ac:dyDescent="0.25">
      <c r="B117">
        <v>601</v>
      </c>
      <c r="C117" s="94" t="s">
        <v>1407</v>
      </c>
      <c r="D117" s="94" t="s">
        <v>418</v>
      </c>
      <c r="G117">
        <v>601</v>
      </c>
      <c r="H117" s="98" t="s">
        <v>1406</v>
      </c>
      <c r="I117" s="97">
        <v>189012</v>
      </c>
      <c r="J117" s="96">
        <v>7.5999999999999998E-2</v>
      </c>
      <c r="K117" s="96">
        <v>115</v>
      </c>
    </row>
    <row r="118" spans="2:11" x14ac:dyDescent="0.25">
      <c r="B118">
        <v>430</v>
      </c>
      <c r="C118" s="94" t="s">
        <v>541</v>
      </c>
      <c r="D118" s="94" t="s">
        <v>419</v>
      </c>
      <c r="G118">
        <v>430</v>
      </c>
      <c r="H118" s="98" t="s">
        <v>2287</v>
      </c>
      <c r="I118" s="97">
        <v>186525</v>
      </c>
      <c r="J118" s="96">
        <v>7.4999999999999997E-2</v>
      </c>
      <c r="K118" s="96">
        <v>116</v>
      </c>
    </row>
    <row r="119" spans="2:11" x14ac:dyDescent="0.25">
      <c r="B119">
        <v>474</v>
      </c>
      <c r="C119" s="94" t="s">
        <v>1408</v>
      </c>
      <c r="D119" s="94" t="s">
        <v>420</v>
      </c>
      <c r="G119">
        <v>474</v>
      </c>
      <c r="H119" s="98" t="s">
        <v>2288</v>
      </c>
      <c r="I119" s="97">
        <v>186525</v>
      </c>
      <c r="J119" s="96">
        <v>7.4999999999999997E-2</v>
      </c>
      <c r="K119" s="96">
        <v>117</v>
      </c>
    </row>
    <row r="120" spans="2:11" x14ac:dyDescent="0.25">
      <c r="B120">
        <v>476</v>
      </c>
      <c r="C120" s="94" t="s">
        <v>1409</v>
      </c>
      <c r="D120" s="94" t="s">
        <v>421</v>
      </c>
      <c r="G120">
        <v>476</v>
      </c>
      <c r="H120" s="98" t="s">
        <v>1577</v>
      </c>
      <c r="I120" s="97">
        <v>186525</v>
      </c>
      <c r="J120" s="96">
        <v>7.4999999999999997E-2</v>
      </c>
      <c r="K120" s="96">
        <v>118</v>
      </c>
    </row>
    <row r="121" spans="2:11" x14ac:dyDescent="0.25">
      <c r="B121">
        <v>518</v>
      </c>
      <c r="C121" s="94" t="s">
        <v>1410</v>
      </c>
      <c r="D121" s="94" t="s">
        <v>422</v>
      </c>
      <c r="G121">
        <v>518</v>
      </c>
      <c r="H121" s="98" t="s">
        <v>1630</v>
      </c>
      <c r="I121" s="97">
        <v>186525</v>
      </c>
      <c r="J121" s="96">
        <v>7.4999999999999997E-2</v>
      </c>
      <c r="K121" s="96">
        <v>119</v>
      </c>
    </row>
    <row r="122" spans="2:11" x14ac:dyDescent="0.25">
      <c r="B122">
        <v>554</v>
      </c>
      <c r="C122" s="94" t="s">
        <v>1411</v>
      </c>
      <c r="D122" s="94" t="s">
        <v>423</v>
      </c>
      <c r="G122">
        <v>554</v>
      </c>
      <c r="H122" s="98" t="s">
        <v>2289</v>
      </c>
      <c r="I122" s="97">
        <v>186525</v>
      </c>
      <c r="J122" s="96">
        <v>7.4999999999999997E-2</v>
      </c>
      <c r="K122" s="96">
        <v>120</v>
      </c>
    </row>
    <row r="123" spans="2:11" x14ac:dyDescent="0.25">
      <c r="B123">
        <v>564</v>
      </c>
      <c r="C123" s="94" t="s">
        <v>1412</v>
      </c>
      <c r="D123" s="94" t="s">
        <v>424</v>
      </c>
      <c r="G123">
        <v>564</v>
      </c>
      <c r="H123" s="98" t="s">
        <v>2290</v>
      </c>
      <c r="I123" s="97">
        <v>186525</v>
      </c>
      <c r="J123" s="96">
        <v>7.4999999999999997E-2</v>
      </c>
      <c r="K123" s="96">
        <v>121</v>
      </c>
    </row>
    <row r="124" spans="2:11" x14ac:dyDescent="0.25">
      <c r="B124">
        <v>604</v>
      </c>
      <c r="C124" s="94" t="s">
        <v>1413</v>
      </c>
      <c r="D124" s="94" t="s">
        <v>425</v>
      </c>
      <c r="G124">
        <v>604</v>
      </c>
      <c r="H124" s="98" t="s">
        <v>2291</v>
      </c>
      <c r="I124" s="97">
        <v>184038</v>
      </c>
      <c r="J124" s="96">
        <v>7.3999999999999996E-2</v>
      </c>
      <c r="K124" s="96">
        <v>122</v>
      </c>
    </row>
    <row r="125" spans="2:11" x14ac:dyDescent="0.25">
      <c r="B125">
        <v>588</v>
      </c>
      <c r="C125" s="94" t="s">
        <v>1414</v>
      </c>
      <c r="D125" s="94" t="s">
        <v>426</v>
      </c>
      <c r="G125">
        <v>588</v>
      </c>
      <c r="H125" s="98" t="s">
        <v>2292</v>
      </c>
      <c r="I125" s="97">
        <v>184038</v>
      </c>
      <c r="J125" s="96">
        <v>7.3999999999999996E-2</v>
      </c>
      <c r="K125" s="96">
        <v>123</v>
      </c>
    </row>
    <row r="126" spans="2:11" x14ac:dyDescent="0.25">
      <c r="B126">
        <v>434</v>
      </c>
      <c r="C126" s="94" t="s">
        <v>1415</v>
      </c>
      <c r="D126" s="94" t="s">
        <v>427</v>
      </c>
      <c r="G126">
        <v>434</v>
      </c>
      <c r="H126" s="98" t="s">
        <v>1799</v>
      </c>
      <c r="I126" s="97">
        <v>181551</v>
      </c>
      <c r="J126" s="96">
        <v>7.2999999999999995E-2</v>
      </c>
      <c r="K126" s="96">
        <v>124</v>
      </c>
    </row>
    <row r="127" spans="2:11" x14ac:dyDescent="0.25">
      <c r="B127">
        <v>529</v>
      </c>
      <c r="C127" s="94" t="s">
        <v>1416</v>
      </c>
      <c r="D127" s="94" t="s">
        <v>428</v>
      </c>
      <c r="G127">
        <v>529</v>
      </c>
      <c r="H127" s="98" t="s">
        <v>2293</v>
      </c>
      <c r="I127" s="97">
        <v>179064</v>
      </c>
      <c r="J127" s="96">
        <v>7.1999999999999995E-2</v>
      </c>
      <c r="K127" s="96">
        <v>125</v>
      </c>
    </row>
    <row r="128" spans="2:11" x14ac:dyDescent="0.25">
      <c r="B128">
        <v>611</v>
      </c>
      <c r="C128" s="94" t="s">
        <v>1417</v>
      </c>
      <c r="D128" s="94" t="s">
        <v>429</v>
      </c>
      <c r="G128">
        <v>611</v>
      </c>
      <c r="H128" s="98" t="s">
        <v>2294</v>
      </c>
      <c r="I128" s="97">
        <v>174090</v>
      </c>
      <c r="J128" s="96">
        <v>7.0000000000000007E-2</v>
      </c>
      <c r="K128" s="96">
        <v>126</v>
      </c>
    </row>
    <row r="129" spans="2:11" x14ac:dyDescent="0.25">
      <c r="B129">
        <v>449</v>
      </c>
      <c r="C129" s="94" t="s">
        <v>1418</v>
      </c>
      <c r="D129" s="94" t="s">
        <v>430</v>
      </c>
      <c r="G129">
        <v>449</v>
      </c>
      <c r="H129" s="98" t="s">
        <v>2295</v>
      </c>
      <c r="I129" s="97">
        <v>174090</v>
      </c>
      <c r="J129" s="96">
        <v>7.0000000000000007E-2</v>
      </c>
      <c r="K129" s="96">
        <v>127</v>
      </c>
    </row>
    <row r="130" spans="2:11" x14ac:dyDescent="0.25">
      <c r="B130">
        <v>514</v>
      </c>
      <c r="C130" s="94" t="s">
        <v>1419</v>
      </c>
      <c r="D130" s="94" t="s">
        <v>431</v>
      </c>
      <c r="G130">
        <v>514</v>
      </c>
      <c r="H130" s="98" t="s">
        <v>1476</v>
      </c>
      <c r="I130" s="97">
        <v>174090</v>
      </c>
      <c r="J130" s="96">
        <v>7.0000000000000007E-2</v>
      </c>
      <c r="K130" s="96">
        <v>128</v>
      </c>
    </row>
    <row r="131" spans="2:11" x14ac:dyDescent="0.25">
      <c r="B131">
        <v>433</v>
      </c>
      <c r="C131" s="94" t="s">
        <v>489</v>
      </c>
      <c r="D131" s="94" t="s">
        <v>432</v>
      </c>
      <c r="G131">
        <v>433</v>
      </c>
      <c r="H131" s="98" t="s">
        <v>1686</v>
      </c>
      <c r="I131" s="97">
        <v>171603</v>
      </c>
      <c r="J131" s="96">
        <v>6.9000000000000006E-2</v>
      </c>
      <c r="K131" s="96">
        <v>129</v>
      </c>
    </row>
    <row r="132" spans="2:11" x14ac:dyDescent="0.25">
      <c r="B132">
        <v>473</v>
      </c>
      <c r="C132" s="94" t="s">
        <v>1420</v>
      </c>
      <c r="D132" s="94" t="s">
        <v>433</v>
      </c>
      <c r="G132">
        <v>473</v>
      </c>
      <c r="H132" s="98" t="s">
        <v>1132</v>
      </c>
      <c r="I132" s="97">
        <v>171603</v>
      </c>
      <c r="J132" s="96">
        <v>6.9000000000000006E-2</v>
      </c>
      <c r="K132" s="96">
        <v>130</v>
      </c>
    </row>
    <row r="133" spans="2:11" x14ac:dyDescent="0.25">
      <c r="B133">
        <v>558</v>
      </c>
      <c r="C133" s="94" t="s">
        <v>1421</v>
      </c>
      <c r="D133" s="94" t="s">
        <v>434</v>
      </c>
      <c r="G133">
        <v>558</v>
      </c>
      <c r="H133" s="98" t="s">
        <v>2296</v>
      </c>
      <c r="I133" s="97">
        <v>171603</v>
      </c>
      <c r="J133" s="96">
        <v>6.9000000000000006E-2</v>
      </c>
      <c r="K133" s="96">
        <v>131</v>
      </c>
    </row>
    <row r="134" spans="2:11" x14ac:dyDescent="0.25">
      <c r="B134">
        <v>565</v>
      </c>
      <c r="C134" s="94" t="s">
        <v>1422</v>
      </c>
      <c r="D134" s="94" t="s">
        <v>435</v>
      </c>
      <c r="G134">
        <v>565</v>
      </c>
      <c r="H134" s="98" t="s">
        <v>2297</v>
      </c>
      <c r="I134" s="97">
        <v>169116</v>
      </c>
      <c r="J134" s="96">
        <v>6.8000000000000005E-2</v>
      </c>
      <c r="K134" s="96">
        <v>132</v>
      </c>
    </row>
    <row r="135" spans="2:11" x14ac:dyDescent="0.25">
      <c r="B135">
        <v>594</v>
      </c>
      <c r="C135" s="94" t="s">
        <v>1423</v>
      </c>
      <c r="D135" s="94" t="s">
        <v>436</v>
      </c>
      <c r="G135">
        <v>594</v>
      </c>
      <c r="H135" s="98" t="s">
        <v>1313</v>
      </c>
      <c r="I135" s="97">
        <v>169116</v>
      </c>
      <c r="J135" s="96">
        <v>6.8000000000000005E-2</v>
      </c>
      <c r="K135" s="96">
        <v>133</v>
      </c>
    </row>
    <row r="136" spans="2:11" x14ac:dyDescent="0.25">
      <c r="B136">
        <v>605</v>
      </c>
      <c r="C136" s="94" t="s">
        <v>1424</v>
      </c>
      <c r="D136" s="94" t="s">
        <v>437</v>
      </c>
      <c r="G136">
        <v>605</v>
      </c>
      <c r="H136" s="98" t="s">
        <v>2298</v>
      </c>
      <c r="I136" s="97">
        <v>169116</v>
      </c>
      <c r="J136" s="96">
        <v>6.8000000000000005E-2</v>
      </c>
      <c r="K136" s="96">
        <v>134</v>
      </c>
    </row>
    <row r="137" spans="2:11" x14ac:dyDescent="0.25">
      <c r="B137">
        <v>467</v>
      </c>
      <c r="C137" s="94" t="s">
        <v>1425</v>
      </c>
      <c r="D137" s="94" t="s">
        <v>438</v>
      </c>
      <c r="G137">
        <v>467</v>
      </c>
      <c r="H137" s="98" t="s">
        <v>1315</v>
      </c>
      <c r="I137" s="97">
        <v>169116</v>
      </c>
      <c r="J137" s="96">
        <v>6.8000000000000005E-2</v>
      </c>
      <c r="K137" s="96">
        <v>135</v>
      </c>
    </row>
    <row r="138" spans="2:11" x14ac:dyDescent="0.25">
      <c r="B138">
        <v>589</v>
      </c>
      <c r="C138" s="94" t="s">
        <v>1426</v>
      </c>
      <c r="D138" s="94" t="s">
        <v>439</v>
      </c>
      <c r="G138">
        <v>589</v>
      </c>
      <c r="H138" s="98" t="s">
        <v>2299</v>
      </c>
      <c r="I138" s="97">
        <v>166629</v>
      </c>
      <c r="J138" s="96">
        <v>6.7000000000000004E-2</v>
      </c>
      <c r="K138" s="96">
        <v>136</v>
      </c>
    </row>
    <row r="139" spans="2:11" x14ac:dyDescent="0.25">
      <c r="B139">
        <v>627</v>
      </c>
      <c r="C139" s="94" t="s">
        <v>1427</v>
      </c>
      <c r="D139" s="94" t="s">
        <v>440</v>
      </c>
      <c r="G139">
        <v>627</v>
      </c>
      <c r="H139" s="98" t="s">
        <v>375</v>
      </c>
      <c r="I139" s="97">
        <v>166629</v>
      </c>
      <c r="J139" s="96">
        <v>6.7000000000000004E-2</v>
      </c>
      <c r="K139" s="96">
        <v>137</v>
      </c>
    </row>
    <row r="140" spans="2:11" x14ac:dyDescent="0.25">
      <c r="B140">
        <v>410</v>
      </c>
      <c r="C140" s="94" t="s">
        <v>1428</v>
      </c>
      <c r="D140" s="94" t="s">
        <v>441</v>
      </c>
      <c r="G140">
        <v>410</v>
      </c>
      <c r="H140" s="98" t="s">
        <v>1611</v>
      </c>
      <c r="I140" s="97">
        <v>166629</v>
      </c>
      <c r="J140" s="96">
        <v>6.7000000000000004E-2</v>
      </c>
      <c r="K140" s="96">
        <v>138</v>
      </c>
    </row>
    <row r="141" spans="2:11" x14ac:dyDescent="0.25">
      <c r="B141">
        <v>431</v>
      </c>
      <c r="C141" s="94" t="s">
        <v>1429</v>
      </c>
      <c r="D141" s="94" t="s">
        <v>442</v>
      </c>
      <c r="G141">
        <v>431</v>
      </c>
      <c r="H141" s="98" t="s">
        <v>2300</v>
      </c>
      <c r="I141" s="97">
        <v>164142</v>
      </c>
      <c r="J141" s="96">
        <v>6.6000000000000003E-2</v>
      </c>
      <c r="K141" s="96">
        <v>139</v>
      </c>
    </row>
    <row r="142" spans="2:11" x14ac:dyDescent="0.25">
      <c r="B142">
        <v>590</v>
      </c>
      <c r="C142" s="94" t="s">
        <v>1430</v>
      </c>
      <c r="D142" s="94" t="s">
        <v>443</v>
      </c>
      <c r="G142">
        <v>590</v>
      </c>
      <c r="H142" s="98" t="s">
        <v>2301</v>
      </c>
      <c r="I142" s="97">
        <v>164142</v>
      </c>
      <c r="J142" s="96">
        <v>6.6000000000000003E-2</v>
      </c>
      <c r="K142" s="96">
        <v>140</v>
      </c>
    </row>
    <row r="143" spans="2:11" x14ac:dyDescent="0.25">
      <c r="B143">
        <v>599</v>
      </c>
      <c r="C143" s="94" t="s">
        <v>1431</v>
      </c>
      <c r="D143" s="94" t="s">
        <v>444</v>
      </c>
      <c r="G143">
        <v>599</v>
      </c>
      <c r="H143" s="98" t="s">
        <v>2302</v>
      </c>
      <c r="I143" s="97">
        <v>164142</v>
      </c>
      <c r="J143" s="96">
        <v>6.6000000000000003E-2</v>
      </c>
      <c r="K143" s="96">
        <v>141</v>
      </c>
    </row>
    <row r="144" spans="2:11" x14ac:dyDescent="0.25">
      <c r="B144">
        <v>438</v>
      </c>
      <c r="C144" s="94" t="s">
        <v>1432</v>
      </c>
      <c r="D144" s="94" t="s">
        <v>445</v>
      </c>
      <c r="G144">
        <v>438</v>
      </c>
      <c r="H144" s="98" t="s">
        <v>2303</v>
      </c>
      <c r="I144" s="97">
        <v>161655</v>
      </c>
      <c r="J144" s="96">
        <v>6.5000000000000002E-2</v>
      </c>
      <c r="K144" s="96">
        <v>142</v>
      </c>
    </row>
    <row r="145" spans="2:11" x14ac:dyDescent="0.25">
      <c r="B145">
        <v>478</v>
      </c>
      <c r="C145" s="94" t="s">
        <v>1433</v>
      </c>
      <c r="D145" s="94" t="s">
        <v>446</v>
      </c>
      <c r="G145">
        <v>478</v>
      </c>
      <c r="H145" s="98" t="s">
        <v>2181</v>
      </c>
      <c r="I145" s="97">
        <v>161655</v>
      </c>
      <c r="J145" s="96">
        <v>6.5000000000000002E-2</v>
      </c>
      <c r="K145" s="96">
        <v>143</v>
      </c>
    </row>
    <row r="146" spans="2:11" x14ac:dyDescent="0.25">
      <c r="B146">
        <v>569</v>
      </c>
      <c r="C146" s="94" t="s">
        <v>1434</v>
      </c>
      <c r="D146" s="94" t="s">
        <v>447</v>
      </c>
      <c r="G146">
        <v>569</v>
      </c>
      <c r="H146" s="98" t="s">
        <v>2304</v>
      </c>
      <c r="I146" s="97">
        <v>161655</v>
      </c>
      <c r="J146" s="96">
        <v>6.5000000000000002E-2</v>
      </c>
      <c r="K146" s="96">
        <v>144</v>
      </c>
    </row>
    <row r="147" spans="2:11" x14ac:dyDescent="0.25">
      <c r="B147">
        <v>612</v>
      </c>
      <c r="C147" s="94" t="s">
        <v>1435</v>
      </c>
      <c r="D147" s="94" t="s">
        <v>448</v>
      </c>
      <c r="G147">
        <v>612</v>
      </c>
      <c r="H147" s="98" t="s">
        <v>2305</v>
      </c>
      <c r="I147" s="97">
        <v>161655</v>
      </c>
      <c r="J147" s="96">
        <v>6.5000000000000002E-2</v>
      </c>
      <c r="K147" s="96">
        <v>145</v>
      </c>
    </row>
    <row r="148" spans="2:11" x14ac:dyDescent="0.25">
      <c r="B148">
        <v>448</v>
      </c>
      <c r="C148" s="94" t="s">
        <v>1436</v>
      </c>
      <c r="D148" s="94" t="s">
        <v>449</v>
      </c>
      <c r="G148">
        <v>448</v>
      </c>
      <c r="H148" s="98" t="s">
        <v>2306</v>
      </c>
      <c r="I148" s="97">
        <v>159168</v>
      </c>
      <c r="J148" s="96">
        <v>6.4000000000000001E-2</v>
      </c>
      <c r="K148" s="96">
        <v>146</v>
      </c>
    </row>
    <row r="149" spans="2:11" x14ac:dyDescent="0.25">
      <c r="B149">
        <v>512</v>
      </c>
      <c r="C149" s="94" t="s">
        <v>254</v>
      </c>
      <c r="D149" s="94" t="s">
        <v>450</v>
      </c>
      <c r="G149">
        <v>512</v>
      </c>
      <c r="H149" s="98" t="s">
        <v>2307</v>
      </c>
      <c r="I149" s="97">
        <v>159168</v>
      </c>
      <c r="J149" s="96">
        <v>6.4000000000000001E-2</v>
      </c>
      <c r="K149" s="96">
        <v>147</v>
      </c>
    </row>
    <row r="150" spans="2:11" x14ac:dyDescent="0.25">
      <c r="B150">
        <v>444</v>
      </c>
      <c r="C150" s="94" t="s">
        <v>1437</v>
      </c>
      <c r="D150" s="94" t="s">
        <v>451</v>
      </c>
      <c r="G150">
        <v>444</v>
      </c>
      <c r="H150" s="98" t="s">
        <v>2308</v>
      </c>
      <c r="I150" s="97">
        <v>156681</v>
      </c>
      <c r="J150" s="96">
        <v>6.3E-2</v>
      </c>
      <c r="K150" s="96">
        <v>148</v>
      </c>
    </row>
    <row r="151" spans="2:11" x14ac:dyDescent="0.25">
      <c r="B151">
        <v>579</v>
      </c>
      <c r="C151" s="94" t="s">
        <v>1438</v>
      </c>
      <c r="D151" s="94" t="s">
        <v>452</v>
      </c>
      <c r="G151">
        <v>579</v>
      </c>
      <c r="H151" s="98" t="s">
        <v>2309</v>
      </c>
      <c r="I151" s="97">
        <v>156681</v>
      </c>
      <c r="J151" s="96">
        <v>6.3E-2</v>
      </c>
      <c r="K151" s="96">
        <v>149</v>
      </c>
    </row>
    <row r="152" spans="2:11" x14ac:dyDescent="0.25">
      <c r="B152">
        <v>610</v>
      </c>
      <c r="C152" s="94" t="s">
        <v>1439</v>
      </c>
      <c r="D152" s="94" t="s">
        <v>453</v>
      </c>
      <c r="G152">
        <v>610</v>
      </c>
      <c r="H152" s="98" t="s">
        <v>2310</v>
      </c>
      <c r="I152" s="97">
        <v>154194</v>
      </c>
      <c r="J152" s="96">
        <v>6.2E-2</v>
      </c>
      <c r="K152" s="96">
        <v>150</v>
      </c>
    </row>
    <row r="153" spans="2:11" x14ac:dyDescent="0.25">
      <c r="B153">
        <v>443</v>
      </c>
      <c r="C153" s="94" t="s">
        <v>1440</v>
      </c>
      <c r="D153" s="94" t="s">
        <v>454</v>
      </c>
      <c r="G153">
        <v>443</v>
      </c>
      <c r="H153" s="98" t="s">
        <v>650</v>
      </c>
      <c r="I153" s="97">
        <v>154194</v>
      </c>
      <c r="J153" s="96">
        <v>6.2E-2</v>
      </c>
      <c r="K153" s="96">
        <v>151</v>
      </c>
    </row>
    <row r="154" spans="2:11" x14ac:dyDescent="0.25">
      <c r="B154">
        <v>450</v>
      </c>
      <c r="C154" s="94" t="s">
        <v>1441</v>
      </c>
      <c r="D154" s="94" t="s">
        <v>455</v>
      </c>
      <c r="G154">
        <v>450</v>
      </c>
      <c r="H154" s="98" t="s">
        <v>2311</v>
      </c>
      <c r="I154" s="97">
        <v>151707</v>
      </c>
      <c r="J154" s="96">
        <v>6.0999999999999999E-2</v>
      </c>
      <c r="K154" s="96">
        <v>152</v>
      </c>
    </row>
    <row r="155" spans="2:11" x14ac:dyDescent="0.25">
      <c r="B155">
        <v>456</v>
      </c>
      <c r="C155" s="94" t="s">
        <v>1442</v>
      </c>
      <c r="D155" s="94" t="s">
        <v>456</v>
      </c>
      <c r="G155">
        <v>456</v>
      </c>
      <c r="H155" s="98" t="s">
        <v>2312</v>
      </c>
      <c r="I155" s="97">
        <v>149220</v>
      </c>
      <c r="J155" s="96">
        <v>0.06</v>
      </c>
      <c r="K155" s="96">
        <v>153</v>
      </c>
    </row>
    <row r="156" spans="2:11" x14ac:dyDescent="0.25">
      <c r="B156">
        <v>447</v>
      </c>
      <c r="C156" s="94" t="s">
        <v>1443</v>
      </c>
      <c r="D156" s="94" t="s">
        <v>457</v>
      </c>
      <c r="G156">
        <v>447</v>
      </c>
      <c r="H156" s="98" t="s">
        <v>1494</v>
      </c>
      <c r="I156" s="97">
        <v>149220</v>
      </c>
      <c r="J156" s="96">
        <v>0.06</v>
      </c>
      <c r="K156" s="96">
        <v>154</v>
      </c>
    </row>
    <row r="157" spans="2:11" x14ac:dyDescent="0.25">
      <c r="B157">
        <v>455</v>
      </c>
      <c r="C157" s="94" t="s">
        <v>1159</v>
      </c>
      <c r="D157" s="94" t="s">
        <v>458</v>
      </c>
      <c r="G157">
        <v>455</v>
      </c>
      <c r="H157" s="98" t="s">
        <v>2313</v>
      </c>
      <c r="I157" s="97">
        <v>149220</v>
      </c>
      <c r="J157" s="96">
        <v>0.06</v>
      </c>
      <c r="K157" s="96">
        <v>155</v>
      </c>
    </row>
    <row r="158" spans="2:11" x14ac:dyDescent="0.25">
      <c r="B158">
        <v>464</v>
      </c>
      <c r="C158" s="94" t="s">
        <v>1444</v>
      </c>
      <c r="D158" s="94" t="s">
        <v>459</v>
      </c>
      <c r="G158">
        <v>464</v>
      </c>
      <c r="H158" s="98" t="s">
        <v>2314</v>
      </c>
      <c r="I158" s="97">
        <v>146733</v>
      </c>
      <c r="J158" s="96">
        <v>5.8999999999999997E-2</v>
      </c>
      <c r="K158" s="96">
        <v>156</v>
      </c>
    </row>
    <row r="159" spans="2:11" x14ac:dyDescent="0.25">
      <c r="B159">
        <v>576</v>
      </c>
      <c r="C159" s="94" t="s">
        <v>1445</v>
      </c>
      <c r="D159" s="94" t="s">
        <v>460</v>
      </c>
      <c r="G159">
        <v>576</v>
      </c>
      <c r="H159" s="98" t="s">
        <v>416</v>
      </c>
      <c r="I159" s="97">
        <v>146733</v>
      </c>
      <c r="J159" s="96">
        <v>5.8999999999999997E-2</v>
      </c>
      <c r="K159" s="96">
        <v>157</v>
      </c>
    </row>
    <row r="160" spans="2:11" x14ac:dyDescent="0.25">
      <c r="B160">
        <v>592</v>
      </c>
      <c r="C160" s="94" t="s">
        <v>782</v>
      </c>
      <c r="D160" s="94" t="s">
        <v>461</v>
      </c>
      <c r="G160">
        <v>592</v>
      </c>
      <c r="H160" s="98" t="s">
        <v>2315</v>
      </c>
      <c r="I160" s="97">
        <v>146733</v>
      </c>
      <c r="J160" s="96">
        <v>5.8999999999999997E-2</v>
      </c>
      <c r="K160" s="96">
        <v>158</v>
      </c>
    </row>
    <row r="161" spans="2:11" x14ac:dyDescent="0.25">
      <c r="B161">
        <v>596</v>
      </c>
      <c r="C161" s="94" t="s">
        <v>1446</v>
      </c>
      <c r="D161" s="94" t="s">
        <v>462</v>
      </c>
      <c r="G161">
        <v>596</v>
      </c>
      <c r="H161" s="98" t="s">
        <v>2316</v>
      </c>
      <c r="I161" s="97">
        <v>146733</v>
      </c>
      <c r="J161" s="96">
        <v>5.8999999999999997E-2</v>
      </c>
      <c r="K161" s="96">
        <v>159</v>
      </c>
    </row>
    <row r="162" spans="2:11" x14ac:dyDescent="0.25">
      <c r="B162">
        <v>437</v>
      </c>
      <c r="C162" s="94" t="s">
        <v>1447</v>
      </c>
      <c r="D162" s="94" t="s">
        <v>463</v>
      </c>
      <c r="G162">
        <v>437</v>
      </c>
      <c r="H162" s="98" t="s">
        <v>2317</v>
      </c>
      <c r="I162" s="97">
        <v>144246</v>
      </c>
      <c r="J162" s="96">
        <v>5.8000000000000003E-2</v>
      </c>
      <c r="K162" s="96">
        <v>160</v>
      </c>
    </row>
    <row r="163" spans="2:11" x14ac:dyDescent="0.25">
      <c r="B163">
        <v>426</v>
      </c>
      <c r="C163" s="94" t="s">
        <v>1190</v>
      </c>
      <c r="D163" s="94" t="s">
        <v>464</v>
      </c>
      <c r="G163">
        <v>426</v>
      </c>
      <c r="H163" s="98" t="s">
        <v>2318</v>
      </c>
      <c r="I163" s="97">
        <v>144246</v>
      </c>
      <c r="J163" s="96">
        <v>5.8000000000000003E-2</v>
      </c>
      <c r="K163" s="96">
        <v>161</v>
      </c>
    </row>
    <row r="164" spans="2:11" x14ac:dyDescent="0.25">
      <c r="B164">
        <v>608</v>
      </c>
      <c r="C164" s="94" t="s">
        <v>1448</v>
      </c>
      <c r="D164" s="94" t="s">
        <v>465</v>
      </c>
      <c r="G164">
        <v>608</v>
      </c>
      <c r="H164" s="98" t="s">
        <v>1344</v>
      </c>
      <c r="I164" s="97">
        <v>144246</v>
      </c>
      <c r="J164" s="96">
        <v>5.8000000000000003E-2</v>
      </c>
      <c r="K164" s="96">
        <v>162</v>
      </c>
    </row>
    <row r="165" spans="2:11" x14ac:dyDescent="0.25">
      <c r="B165">
        <v>422</v>
      </c>
      <c r="C165" s="94" t="s">
        <v>1449</v>
      </c>
      <c r="D165" s="94" t="s">
        <v>466</v>
      </c>
      <c r="G165">
        <v>422</v>
      </c>
      <c r="H165" s="98" t="s">
        <v>1589</v>
      </c>
      <c r="I165" s="97">
        <v>141759</v>
      </c>
      <c r="J165" s="96">
        <v>5.7000000000000002E-2</v>
      </c>
      <c r="K165" s="96">
        <v>163</v>
      </c>
    </row>
    <row r="166" spans="2:11" x14ac:dyDescent="0.25">
      <c r="B166">
        <v>428</v>
      </c>
      <c r="C166" s="94" t="s">
        <v>877</v>
      </c>
      <c r="D166" s="94" t="s">
        <v>467</v>
      </c>
      <c r="G166">
        <v>428</v>
      </c>
      <c r="H166" s="98" t="s">
        <v>2319</v>
      </c>
      <c r="I166" s="97">
        <v>141759</v>
      </c>
      <c r="J166" s="96">
        <v>5.7000000000000002E-2</v>
      </c>
      <c r="K166" s="96">
        <v>164</v>
      </c>
    </row>
    <row r="167" spans="2:11" x14ac:dyDescent="0.25">
      <c r="B167">
        <v>602</v>
      </c>
      <c r="C167" s="94" t="s">
        <v>1450</v>
      </c>
      <c r="D167" s="94" t="s">
        <v>468</v>
      </c>
      <c r="G167">
        <v>602</v>
      </c>
      <c r="H167" s="98" t="s">
        <v>2320</v>
      </c>
      <c r="I167" s="97">
        <v>141759</v>
      </c>
      <c r="J167" s="96">
        <v>5.7000000000000002E-2</v>
      </c>
      <c r="K167" s="96">
        <v>165</v>
      </c>
    </row>
    <row r="168" spans="2:11" x14ac:dyDescent="0.25">
      <c r="B168">
        <v>419</v>
      </c>
      <c r="C168" s="94" t="s">
        <v>1451</v>
      </c>
      <c r="D168" s="94" t="s">
        <v>469</v>
      </c>
      <c r="G168">
        <v>419</v>
      </c>
      <c r="H168" s="98" t="s">
        <v>2321</v>
      </c>
      <c r="I168" s="97">
        <v>141759</v>
      </c>
      <c r="J168" s="96">
        <v>5.7000000000000002E-2</v>
      </c>
      <c r="K168" s="96">
        <v>166</v>
      </c>
    </row>
    <row r="169" spans="2:11" x14ac:dyDescent="0.25">
      <c r="B169">
        <v>583</v>
      </c>
      <c r="C169" s="94" t="s">
        <v>1452</v>
      </c>
      <c r="D169" s="94" t="s">
        <v>470</v>
      </c>
      <c r="G169">
        <v>583</v>
      </c>
      <c r="H169" s="98" t="s">
        <v>1761</v>
      </c>
      <c r="I169" s="97">
        <v>139272</v>
      </c>
      <c r="J169" s="96">
        <v>5.6000000000000001E-2</v>
      </c>
      <c r="K169" s="96">
        <v>167</v>
      </c>
    </row>
    <row r="170" spans="2:11" x14ac:dyDescent="0.25">
      <c r="B170">
        <v>417</v>
      </c>
      <c r="C170" s="94" t="s">
        <v>1453</v>
      </c>
      <c r="D170" s="94" t="s">
        <v>471</v>
      </c>
      <c r="G170">
        <v>417</v>
      </c>
      <c r="H170" s="98" t="s">
        <v>2322</v>
      </c>
      <c r="I170" s="97">
        <v>139272</v>
      </c>
      <c r="J170" s="96">
        <v>5.6000000000000001E-2</v>
      </c>
      <c r="K170" s="96">
        <v>168</v>
      </c>
    </row>
    <row r="171" spans="2:11" x14ac:dyDescent="0.25">
      <c r="B171">
        <v>619</v>
      </c>
      <c r="C171" s="94" t="s">
        <v>1454</v>
      </c>
      <c r="D171" s="94" t="s">
        <v>472</v>
      </c>
      <c r="G171">
        <v>619</v>
      </c>
      <c r="H171" s="98" t="s">
        <v>2323</v>
      </c>
      <c r="I171" s="97">
        <v>139272</v>
      </c>
      <c r="J171" s="96">
        <v>5.6000000000000001E-2</v>
      </c>
      <c r="K171" s="96">
        <v>169</v>
      </c>
    </row>
    <row r="172" spans="2:11" x14ac:dyDescent="0.25">
      <c r="B172">
        <v>440</v>
      </c>
      <c r="C172" s="94" t="s">
        <v>1455</v>
      </c>
      <c r="D172" s="94" t="s">
        <v>473</v>
      </c>
      <c r="G172">
        <v>440</v>
      </c>
      <c r="H172" s="98" t="s">
        <v>2324</v>
      </c>
      <c r="I172" s="97">
        <v>139272</v>
      </c>
      <c r="J172" s="96">
        <v>5.6000000000000001E-2</v>
      </c>
      <c r="K172" s="96">
        <v>170</v>
      </c>
    </row>
    <row r="173" spans="2:11" x14ac:dyDescent="0.25">
      <c r="B173">
        <v>641</v>
      </c>
      <c r="C173" s="94" t="s">
        <v>1456</v>
      </c>
      <c r="D173" s="94" t="s">
        <v>474</v>
      </c>
      <c r="G173">
        <v>641</v>
      </c>
      <c r="H173" s="98" t="s">
        <v>2325</v>
      </c>
      <c r="I173" s="97">
        <v>136785</v>
      </c>
      <c r="J173" s="96">
        <v>5.5E-2</v>
      </c>
      <c r="K173" s="96">
        <v>171</v>
      </c>
    </row>
    <row r="174" spans="2:11" x14ac:dyDescent="0.25">
      <c r="B174">
        <v>423</v>
      </c>
      <c r="C174" s="94" t="s">
        <v>1457</v>
      </c>
      <c r="D174" s="94" t="s">
        <v>475</v>
      </c>
      <c r="G174">
        <v>423</v>
      </c>
      <c r="H174" s="98" t="s">
        <v>2326</v>
      </c>
      <c r="I174" s="97">
        <v>136785</v>
      </c>
      <c r="J174" s="96">
        <v>5.5E-2</v>
      </c>
      <c r="K174" s="96">
        <v>172</v>
      </c>
    </row>
    <row r="175" spans="2:11" x14ac:dyDescent="0.25">
      <c r="B175">
        <v>621</v>
      </c>
      <c r="C175" s="94" t="s">
        <v>1458</v>
      </c>
      <c r="D175" s="94" t="s">
        <v>476</v>
      </c>
      <c r="G175">
        <v>621</v>
      </c>
      <c r="H175" s="98" t="s">
        <v>1964</v>
      </c>
      <c r="I175" s="97">
        <v>136785</v>
      </c>
      <c r="J175" s="96">
        <v>5.5E-2</v>
      </c>
      <c r="K175" s="96">
        <v>173</v>
      </c>
    </row>
    <row r="176" spans="2:11" x14ac:dyDescent="0.25">
      <c r="B176">
        <v>406</v>
      </c>
      <c r="C176" s="94" t="s">
        <v>1459</v>
      </c>
      <c r="D176" s="94" t="s">
        <v>477</v>
      </c>
      <c r="G176">
        <v>406</v>
      </c>
      <c r="H176" s="98" t="s">
        <v>2327</v>
      </c>
      <c r="I176" s="97">
        <v>136785</v>
      </c>
      <c r="J176" s="96">
        <v>5.5E-2</v>
      </c>
      <c r="K176" s="96">
        <v>174</v>
      </c>
    </row>
    <row r="177" spans="2:11" x14ac:dyDescent="0.25">
      <c r="B177">
        <v>425</v>
      </c>
      <c r="C177" s="94" t="s">
        <v>1460</v>
      </c>
      <c r="D177" s="94" t="s">
        <v>478</v>
      </c>
      <c r="G177">
        <v>425</v>
      </c>
      <c r="H177" s="98" t="s">
        <v>2328</v>
      </c>
      <c r="I177" s="97">
        <v>136785</v>
      </c>
      <c r="J177" s="96">
        <v>5.5E-2</v>
      </c>
      <c r="K177" s="96">
        <v>175</v>
      </c>
    </row>
    <row r="178" spans="2:11" x14ac:dyDescent="0.25">
      <c r="B178">
        <v>441</v>
      </c>
      <c r="C178" s="94" t="s">
        <v>1461</v>
      </c>
      <c r="D178" s="94" t="s">
        <v>479</v>
      </c>
      <c r="G178">
        <v>441</v>
      </c>
      <c r="H178" s="98" t="s">
        <v>2329</v>
      </c>
      <c r="I178" s="97">
        <v>136785</v>
      </c>
      <c r="J178" s="96">
        <v>5.5E-2</v>
      </c>
      <c r="K178" s="96">
        <v>176</v>
      </c>
    </row>
    <row r="179" spans="2:11" x14ac:dyDescent="0.25">
      <c r="B179">
        <v>606</v>
      </c>
      <c r="C179" s="94" t="s">
        <v>597</v>
      </c>
      <c r="D179" s="94" t="s">
        <v>480</v>
      </c>
      <c r="G179">
        <v>606</v>
      </c>
      <c r="H179" s="98" t="s">
        <v>2198</v>
      </c>
      <c r="I179" s="97">
        <v>136785</v>
      </c>
      <c r="J179" s="96">
        <v>5.5E-2</v>
      </c>
      <c r="K179" s="96">
        <v>177</v>
      </c>
    </row>
    <row r="180" spans="2:11" x14ac:dyDescent="0.25">
      <c r="B180">
        <v>607</v>
      </c>
      <c r="C180" s="94" t="s">
        <v>1462</v>
      </c>
      <c r="D180" s="94" t="s">
        <v>481</v>
      </c>
      <c r="G180">
        <v>607</v>
      </c>
      <c r="H180" s="98" t="s">
        <v>2330</v>
      </c>
      <c r="I180" s="97">
        <v>136785</v>
      </c>
      <c r="J180" s="96">
        <v>5.5E-2</v>
      </c>
      <c r="K180" s="96">
        <v>178</v>
      </c>
    </row>
    <row r="181" spans="2:11" x14ac:dyDescent="0.25">
      <c r="B181">
        <v>600</v>
      </c>
      <c r="C181" s="94" t="s">
        <v>1463</v>
      </c>
      <c r="D181" s="94" t="s">
        <v>482</v>
      </c>
      <c r="G181">
        <v>600</v>
      </c>
      <c r="H181" s="98" t="s">
        <v>2331</v>
      </c>
      <c r="I181" s="97">
        <v>134298</v>
      </c>
      <c r="J181" s="96">
        <v>5.3999999999999999E-2</v>
      </c>
      <c r="K181" s="96">
        <v>179</v>
      </c>
    </row>
    <row r="182" spans="2:11" ht="30" x14ac:dyDescent="0.25">
      <c r="B182">
        <v>427</v>
      </c>
      <c r="C182" s="94" t="s">
        <v>1464</v>
      </c>
      <c r="D182" s="94" t="s">
        <v>483</v>
      </c>
      <c r="G182">
        <v>427</v>
      </c>
      <c r="H182" s="98" t="s">
        <v>2332</v>
      </c>
      <c r="I182" s="97">
        <v>134298</v>
      </c>
      <c r="J182" s="96">
        <v>5.3999999999999999E-2</v>
      </c>
      <c r="K182" s="96">
        <v>180</v>
      </c>
    </row>
    <row r="183" spans="2:11" x14ac:dyDescent="0.25">
      <c r="B183">
        <v>624</v>
      </c>
      <c r="C183" s="94" t="s">
        <v>1465</v>
      </c>
      <c r="D183" s="94" t="s">
        <v>484</v>
      </c>
      <c r="G183">
        <v>624</v>
      </c>
      <c r="H183" s="98" t="s">
        <v>1547</v>
      </c>
      <c r="I183" s="97">
        <v>134298</v>
      </c>
      <c r="J183" s="96">
        <v>5.3999999999999999E-2</v>
      </c>
      <c r="K183" s="96">
        <v>181</v>
      </c>
    </row>
    <row r="184" spans="2:11" x14ac:dyDescent="0.25">
      <c r="B184">
        <v>389</v>
      </c>
      <c r="C184" s="94" t="s">
        <v>1466</v>
      </c>
      <c r="D184" s="94" t="s">
        <v>485</v>
      </c>
      <c r="G184">
        <v>389</v>
      </c>
      <c r="H184" s="98" t="s">
        <v>1534</v>
      </c>
      <c r="I184" s="97">
        <v>134298</v>
      </c>
      <c r="J184" s="96">
        <v>5.3999999999999999E-2</v>
      </c>
      <c r="K184" s="96">
        <v>182</v>
      </c>
    </row>
    <row r="185" spans="2:11" x14ac:dyDescent="0.25">
      <c r="B185">
        <v>614</v>
      </c>
      <c r="C185" s="94" t="s">
        <v>1467</v>
      </c>
      <c r="D185" s="94" t="s">
        <v>486</v>
      </c>
      <c r="G185">
        <v>614</v>
      </c>
      <c r="H185" s="98" t="s">
        <v>2333</v>
      </c>
      <c r="I185" s="97">
        <v>134298</v>
      </c>
      <c r="J185" s="96">
        <v>5.3999999999999999E-2</v>
      </c>
      <c r="K185" s="96">
        <v>183</v>
      </c>
    </row>
    <row r="186" spans="2:11" x14ac:dyDescent="0.25">
      <c r="B186">
        <v>617</v>
      </c>
      <c r="C186" s="94" t="s">
        <v>1468</v>
      </c>
      <c r="D186" s="94" t="s">
        <v>487</v>
      </c>
      <c r="G186">
        <v>617</v>
      </c>
      <c r="H186" s="98" t="s">
        <v>2334</v>
      </c>
      <c r="I186" s="97">
        <v>134298</v>
      </c>
      <c r="J186" s="96">
        <v>5.3999999999999999E-2</v>
      </c>
      <c r="K186" s="96">
        <v>184</v>
      </c>
    </row>
    <row r="187" spans="2:11" x14ac:dyDescent="0.25">
      <c r="B187">
        <v>618</v>
      </c>
      <c r="C187" s="94" t="s">
        <v>1469</v>
      </c>
      <c r="D187" s="94" t="s">
        <v>488</v>
      </c>
      <c r="G187">
        <v>618</v>
      </c>
      <c r="H187" s="98" t="s">
        <v>313</v>
      </c>
      <c r="I187" s="97">
        <v>134298</v>
      </c>
      <c r="J187" s="96">
        <v>5.3999999999999999E-2</v>
      </c>
      <c r="K187" s="96">
        <v>185</v>
      </c>
    </row>
    <row r="188" spans="2:11" x14ac:dyDescent="0.25">
      <c r="B188">
        <v>629</v>
      </c>
      <c r="C188" s="94" t="s">
        <v>1470</v>
      </c>
      <c r="D188" s="94" t="s">
        <v>489</v>
      </c>
      <c r="G188">
        <v>629</v>
      </c>
      <c r="H188" s="98" t="s">
        <v>2140</v>
      </c>
      <c r="I188" s="97">
        <v>131811</v>
      </c>
      <c r="J188" s="96">
        <v>5.2999999999999999E-2</v>
      </c>
      <c r="K188" s="96">
        <v>186</v>
      </c>
    </row>
    <row r="189" spans="2:11" x14ac:dyDescent="0.25">
      <c r="B189">
        <v>635</v>
      </c>
      <c r="C189" s="94" t="s">
        <v>1471</v>
      </c>
      <c r="D189" s="94" t="s">
        <v>490</v>
      </c>
      <c r="G189">
        <v>635</v>
      </c>
      <c r="H189" s="98" t="s">
        <v>336</v>
      </c>
      <c r="I189" s="97">
        <v>131811</v>
      </c>
      <c r="J189" s="96">
        <v>5.2999999999999999E-2</v>
      </c>
      <c r="K189" s="96">
        <v>187</v>
      </c>
    </row>
    <row r="190" spans="2:11" x14ac:dyDescent="0.25">
      <c r="B190">
        <v>402</v>
      </c>
      <c r="C190" s="94" t="s">
        <v>1472</v>
      </c>
      <c r="D190" s="94" t="s">
        <v>491</v>
      </c>
      <c r="G190">
        <v>402</v>
      </c>
      <c r="H190" s="98" t="s">
        <v>2335</v>
      </c>
      <c r="I190" s="97">
        <v>131811</v>
      </c>
      <c r="J190" s="96">
        <v>5.2999999999999999E-2</v>
      </c>
      <c r="K190" s="96">
        <v>188</v>
      </c>
    </row>
    <row r="191" spans="2:11" x14ac:dyDescent="0.25">
      <c r="B191">
        <v>413</v>
      </c>
      <c r="C191" s="94" t="s">
        <v>1473</v>
      </c>
      <c r="D191" s="94" t="s">
        <v>492</v>
      </c>
      <c r="G191">
        <v>413</v>
      </c>
      <c r="H191" s="98" t="s">
        <v>2336</v>
      </c>
      <c r="I191" s="97">
        <v>131811</v>
      </c>
      <c r="J191" s="96">
        <v>5.2999999999999999E-2</v>
      </c>
      <c r="K191" s="96">
        <v>189</v>
      </c>
    </row>
    <row r="192" spans="2:11" x14ac:dyDescent="0.25">
      <c r="B192">
        <v>420</v>
      </c>
      <c r="C192" s="94" t="s">
        <v>1474</v>
      </c>
      <c r="D192" s="94" t="s">
        <v>493</v>
      </c>
      <c r="G192">
        <v>420</v>
      </c>
      <c r="H192" s="98" t="s">
        <v>2337</v>
      </c>
      <c r="I192" s="97">
        <v>131811</v>
      </c>
      <c r="J192" s="96">
        <v>5.2999999999999999E-2</v>
      </c>
      <c r="K192" s="96">
        <v>190</v>
      </c>
    </row>
    <row r="193" spans="2:11" x14ac:dyDescent="0.25">
      <c r="B193">
        <v>442</v>
      </c>
      <c r="C193" s="94" t="s">
        <v>1475</v>
      </c>
      <c r="D193" s="94" t="s">
        <v>494</v>
      </c>
      <c r="G193">
        <v>442</v>
      </c>
      <c r="H193" s="98" t="s">
        <v>2338</v>
      </c>
      <c r="I193" s="97">
        <v>131811</v>
      </c>
      <c r="J193" s="96">
        <v>5.2999999999999999E-2</v>
      </c>
      <c r="K193" s="96">
        <v>191</v>
      </c>
    </row>
    <row r="194" spans="2:11" x14ac:dyDescent="0.25">
      <c r="B194">
        <v>615</v>
      </c>
      <c r="C194" s="94" t="s">
        <v>1476</v>
      </c>
      <c r="D194" s="94" t="s">
        <v>495</v>
      </c>
      <c r="G194">
        <v>615</v>
      </c>
      <c r="H194" s="98" t="s">
        <v>1818</v>
      </c>
      <c r="I194" s="97">
        <v>129324</v>
      </c>
      <c r="J194" s="96">
        <v>5.1999999999999998E-2</v>
      </c>
      <c r="K194" s="96">
        <v>192</v>
      </c>
    </row>
    <row r="195" spans="2:11" x14ac:dyDescent="0.25">
      <c r="B195">
        <v>644</v>
      </c>
      <c r="C195" s="94" t="s">
        <v>1477</v>
      </c>
      <c r="D195" s="94" t="s">
        <v>496</v>
      </c>
      <c r="G195">
        <v>644</v>
      </c>
      <c r="H195" s="98" t="s">
        <v>782</v>
      </c>
      <c r="I195" s="97">
        <v>129324</v>
      </c>
      <c r="J195" s="96">
        <v>5.1999999999999998E-2</v>
      </c>
      <c r="K195" s="96">
        <v>193</v>
      </c>
    </row>
    <row r="196" spans="2:11" x14ac:dyDescent="0.25">
      <c r="B196">
        <v>398</v>
      </c>
      <c r="C196" s="94" t="s">
        <v>1478</v>
      </c>
      <c r="D196" s="94" t="s">
        <v>497</v>
      </c>
      <c r="G196">
        <v>398</v>
      </c>
      <c r="H196" s="98" t="s">
        <v>2339</v>
      </c>
      <c r="I196" s="97">
        <v>129324</v>
      </c>
      <c r="J196" s="96">
        <v>5.1999999999999998E-2</v>
      </c>
      <c r="K196" s="96">
        <v>194</v>
      </c>
    </row>
    <row r="197" spans="2:11" x14ac:dyDescent="0.25">
      <c r="B197">
        <v>404</v>
      </c>
      <c r="C197" s="94" t="s">
        <v>1479</v>
      </c>
      <c r="D197" s="94" t="s">
        <v>498</v>
      </c>
      <c r="G197">
        <v>404</v>
      </c>
      <c r="H197" s="98" t="s">
        <v>2340</v>
      </c>
      <c r="I197" s="97">
        <v>129324</v>
      </c>
      <c r="J197" s="96">
        <v>5.1999999999999998E-2</v>
      </c>
      <c r="K197" s="96">
        <v>195</v>
      </c>
    </row>
    <row r="198" spans="2:11" x14ac:dyDescent="0.25">
      <c r="B198">
        <v>649</v>
      </c>
      <c r="C198" s="94" t="s">
        <v>1480</v>
      </c>
      <c r="D198" s="94" t="s">
        <v>499</v>
      </c>
      <c r="G198">
        <v>649</v>
      </c>
      <c r="H198" s="98" t="s">
        <v>1384</v>
      </c>
      <c r="I198" s="97">
        <v>129324</v>
      </c>
      <c r="J198" s="96">
        <v>5.1999999999999998E-2</v>
      </c>
      <c r="K198" s="96">
        <v>196</v>
      </c>
    </row>
    <row r="199" spans="2:11" x14ac:dyDescent="0.25">
      <c r="B199">
        <v>396</v>
      </c>
      <c r="C199" s="94" t="s">
        <v>1481</v>
      </c>
      <c r="D199" s="94" t="s">
        <v>500</v>
      </c>
      <c r="G199">
        <v>396</v>
      </c>
      <c r="H199" s="98" t="s">
        <v>2341</v>
      </c>
      <c r="I199" s="97">
        <v>129324</v>
      </c>
      <c r="J199" s="96">
        <v>5.1999999999999998E-2</v>
      </c>
      <c r="K199" s="96">
        <v>197</v>
      </c>
    </row>
    <row r="200" spans="2:11" x14ac:dyDescent="0.25">
      <c r="B200">
        <v>397</v>
      </c>
      <c r="C200" s="94" t="s">
        <v>1482</v>
      </c>
      <c r="D200" s="94" t="s">
        <v>501</v>
      </c>
      <c r="G200">
        <v>397</v>
      </c>
      <c r="H200" s="98" t="s">
        <v>2342</v>
      </c>
      <c r="I200" s="97">
        <v>129324</v>
      </c>
      <c r="J200" s="96">
        <v>5.1999999999999998E-2</v>
      </c>
      <c r="K200" s="96">
        <v>198</v>
      </c>
    </row>
    <row r="201" spans="2:11" x14ac:dyDescent="0.25">
      <c r="B201">
        <v>633</v>
      </c>
      <c r="C201" s="94" t="s">
        <v>1483</v>
      </c>
      <c r="D201" s="94" t="s">
        <v>502</v>
      </c>
      <c r="G201">
        <v>633</v>
      </c>
      <c r="H201" s="98" t="s">
        <v>1678</v>
      </c>
      <c r="I201" s="97">
        <v>126837</v>
      </c>
      <c r="J201" s="96">
        <v>5.0999999999999997E-2</v>
      </c>
      <c r="K201" s="96">
        <v>199</v>
      </c>
    </row>
    <row r="202" spans="2:11" x14ac:dyDescent="0.25">
      <c r="B202">
        <v>405</v>
      </c>
      <c r="C202" s="94" t="s">
        <v>1484</v>
      </c>
      <c r="D202" s="94" t="s">
        <v>503</v>
      </c>
      <c r="G202">
        <v>405</v>
      </c>
      <c r="H202" s="98" t="s">
        <v>1625</v>
      </c>
      <c r="I202" s="97">
        <v>126837</v>
      </c>
      <c r="J202" s="96">
        <v>5.0999999999999997E-2</v>
      </c>
      <c r="K202" s="96">
        <v>200</v>
      </c>
    </row>
    <row r="203" spans="2:11" x14ac:dyDescent="0.25">
      <c r="B203">
        <v>616</v>
      </c>
      <c r="C203" s="94" t="s">
        <v>1485</v>
      </c>
      <c r="D203" s="94" t="s">
        <v>504</v>
      </c>
      <c r="G203">
        <v>616</v>
      </c>
      <c r="H203" s="98" t="s">
        <v>2343</v>
      </c>
      <c r="I203" s="97">
        <v>126837</v>
      </c>
      <c r="J203" s="96">
        <v>5.0999999999999997E-2</v>
      </c>
      <c r="K203" s="96">
        <v>201</v>
      </c>
    </row>
    <row r="204" spans="2:11" x14ac:dyDescent="0.25">
      <c r="B204">
        <v>626</v>
      </c>
      <c r="C204" s="94" t="s">
        <v>1486</v>
      </c>
      <c r="D204" s="94" t="s">
        <v>505</v>
      </c>
      <c r="G204">
        <v>626</v>
      </c>
      <c r="H204" s="98" t="s">
        <v>2344</v>
      </c>
      <c r="I204" s="97">
        <v>126837</v>
      </c>
      <c r="J204" s="96">
        <v>5.0999999999999997E-2</v>
      </c>
      <c r="K204" s="96">
        <v>202</v>
      </c>
    </row>
    <row r="205" spans="2:11" x14ac:dyDescent="0.25">
      <c r="B205">
        <v>645</v>
      </c>
      <c r="C205" s="94" t="s">
        <v>1487</v>
      </c>
      <c r="D205" s="94" t="s">
        <v>506</v>
      </c>
      <c r="G205">
        <v>645</v>
      </c>
      <c r="H205" s="98" t="s">
        <v>753</v>
      </c>
      <c r="I205" s="97">
        <v>126837</v>
      </c>
      <c r="J205" s="96">
        <v>5.0999999999999997E-2</v>
      </c>
      <c r="K205" s="96">
        <v>203</v>
      </c>
    </row>
    <row r="206" spans="2:11" x14ac:dyDescent="0.25">
      <c r="B206">
        <v>415</v>
      </c>
      <c r="C206" s="94" t="s">
        <v>425</v>
      </c>
      <c r="D206" s="94" t="s">
        <v>507</v>
      </c>
      <c r="G206">
        <v>415</v>
      </c>
      <c r="H206" s="98" t="s">
        <v>2345</v>
      </c>
      <c r="I206" s="97">
        <v>126837</v>
      </c>
      <c r="J206" s="96">
        <v>5.0999999999999997E-2</v>
      </c>
      <c r="K206" s="96">
        <v>204</v>
      </c>
    </row>
    <row r="207" spans="2:11" x14ac:dyDescent="0.25">
      <c r="B207">
        <v>432</v>
      </c>
      <c r="C207" s="94" t="s">
        <v>1488</v>
      </c>
      <c r="D207" s="94" t="s">
        <v>508</v>
      </c>
      <c r="G207">
        <v>432</v>
      </c>
      <c r="H207" s="98" t="s">
        <v>2346</v>
      </c>
      <c r="I207" s="97">
        <v>126837</v>
      </c>
      <c r="J207" s="96">
        <v>5.0999999999999997E-2</v>
      </c>
      <c r="K207" s="96">
        <v>205</v>
      </c>
    </row>
    <row r="208" spans="2:11" x14ac:dyDescent="0.25">
      <c r="B208">
        <v>416</v>
      </c>
      <c r="C208" s="94" t="s">
        <v>1489</v>
      </c>
      <c r="D208" s="94" t="s">
        <v>509</v>
      </c>
      <c r="G208">
        <v>416</v>
      </c>
      <c r="H208" s="98" t="s">
        <v>2347</v>
      </c>
      <c r="I208" s="97">
        <v>126837</v>
      </c>
      <c r="J208" s="96">
        <v>5.0999999999999997E-2</v>
      </c>
      <c r="K208" s="96">
        <v>206</v>
      </c>
    </row>
    <row r="209" spans="2:11" x14ac:dyDescent="0.25">
      <c r="B209">
        <v>658</v>
      </c>
      <c r="C209" s="94" t="s">
        <v>1490</v>
      </c>
      <c r="D209" s="94" t="s">
        <v>510</v>
      </c>
      <c r="G209">
        <v>658</v>
      </c>
      <c r="H209" s="98" t="s">
        <v>2348</v>
      </c>
      <c r="I209" s="97">
        <v>126837</v>
      </c>
      <c r="J209" s="96">
        <v>5.0999999999999997E-2</v>
      </c>
      <c r="K209" s="96">
        <v>207</v>
      </c>
    </row>
    <row r="210" spans="2:11" x14ac:dyDescent="0.25">
      <c r="B210">
        <v>636</v>
      </c>
      <c r="C210" s="94" t="s">
        <v>1491</v>
      </c>
      <c r="D210" s="94" t="s">
        <v>511</v>
      </c>
      <c r="G210">
        <v>636</v>
      </c>
      <c r="H210" s="98" t="s">
        <v>2349</v>
      </c>
      <c r="I210" s="97">
        <v>126837</v>
      </c>
      <c r="J210" s="96">
        <v>5.0999999999999997E-2</v>
      </c>
      <c r="K210" s="96">
        <v>208</v>
      </c>
    </row>
    <row r="211" spans="2:11" x14ac:dyDescent="0.25">
      <c r="B211">
        <v>640</v>
      </c>
      <c r="C211" s="94" t="s">
        <v>1492</v>
      </c>
      <c r="D211" s="94" t="s">
        <v>512</v>
      </c>
      <c r="G211">
        <v>640</v>
      </c>
      <c r="H211" s="98" t="s">
        <v>2350</v>
      </c>
      <c r="I211" s="97">
        <v>124350</v>
      </c>
      <c r="J211" s="96">
        <v>0.05</v>
      </c>
      <c r="K211" s="96">
        <v>209</v>
      </c>
    </row>
    <row r="212" spans="2:11" x14ac:dyDescent="0.25">
      <c r="B212">
        <v>439</v>
      </c>
      <c r="C212" s="94" t="s">
        <v>522</v>
      </c>
      <c r="D212" s="94" t="s">
        <v>513</v>
      </c>
      <c r="G212">
        <v>439</v>
      </c>
      <c r="H212" s="98" t="s">
        <v>1307</v>
      </c>
      <c r="I212" s="97">
        <v>124350</v>
      </c>
      <c r="J212" s="96">
        <v>0.05</v>
      </c>
      <c r="K212" s="96">
        <v>210</v>
      </c>
    </row>
    <row r="213" spans="2:11" ht="30" x14ac:dyDescent="0.25">
      <c r="B213">
        <v>632</v>
      </c>
      <c r="C213" s="94" t="s">
        <v>1493</v>
      </c>
      <c r="D213" s="94" t="s">
        <v>514</v>
      </c>
      <c r="G213">
        <v>632</v>
      </c>
      <c r="H213" s="98" t="s">
        <v>2351</v>
      </c>
      <c r="I213" s="97">
        <v>121863</v>
      </c>
      <c r="J213" s="96">
        <v>4.9000000000000002E-2</v>
      </c>
      <c r="K213" s="96">
        <v>211</v>
      </c>
    </row>
    <row r="214" spans="2:11" x14ac:dyDescent="0.25">
      <c r="B214">
        <v>409</v>
      </c>
      <c r="C214" s="94" t="s">
        <v>322</v>
      </c>
      <c r="D214" s="94" t="s">
        <v>515</v>
      </c>
      <c r="G214">
        <v>409</v>
      </c>
      <c r="H214" s="98" t="s">
        <v>2352</v>
      </c>
      <c r="I214" s="97">
        <v>121863</v>
      </c>
      <c r="J214" s="96">
        <v>4.9000000000000002E-2</v>
      </c>
      <c r="K214" s="96">
        <v>212</v>
      </c>
    </row>
    <row r="215" spans="2:11" x14ac:dyDescent="0.25">
      <c r="B215">
        <v>613</v>
      </c>
      <c r="C215" s="94" t="s">
        <v>1494</v>
      </c>
      <c r="D215" s="94" t="s">
        <v>516</v>
      </c>
      <c r="G215">
        <v>613</v>
      </c>
      <c r="H215" s="98" t="s">
        <v>2353</v>
      </c>
      <c r="I215" s="97">
        <v>121863</v>
      </c>
      <c r="J215" s="96">
        <v>4.9000000000000002E-2</v>
      </c>
      <c r="K215" s="96">
        <v>213</v>
      </c>
    </row>
    <row r="216" spans="2:11" x14ac:dyDescent="0.25">
      <c r="B216">
        <v>400</v>
      </c>
      <c r="C216" s="94" t="s">
        <v>1495</v>
      </c>
      <c r="D216" s="94" t="s">
        <v>517</v>
      </c>
      <c r="G216">
        <v>400</v>
      </c>
      <c r="H216" s="98" t="s">
        <v>2354</v>
      </c>
      <c r="I216" s="97">
        <v>121863</v>
      </c>
      <c r="J216" s="96">
        <v>4.9000000000000002E-2</v>
      </c>
      <c r="K216" s="96">
        <v>214</v>
      </c>
    </row>
    <row r="217" spans="2:11" x14ac:dyDescent="0.25">
      <c r="B217">
        <v>408</v>
      </c>
      <c r="C217" s="94" t="s">
        <v>1496</v>
      </c>
      <c r="D217" s="94" t="s">
        <v>518</v>
      </c>
      <c r="G217">
        <v>408</v>
      </c>
      <c r="H217" s="98" t="s">
        <v>1987</v>
      </c>
      <c r="I217" s="97">
        <v>119376</v>
      </c>
      <c r="J217" s="96">
        <v>4.8000000000000001E-2</v>
      </c>
      <c r="K217" s="96">
        <v>215</v>
      </c>
    </row>
    <row r="218" spans="2:11" x14ac:dyDescent="0.25">
      <c r="B218">
        <v>628</v>
      </c>
      <c r="C218" s="94" t="s">
        <v>1497</v>
      </c>
      <c r="D218" s="94" t="s">
        <v>519</v>
      </c>
      <c r="G218">
        <v>628</v>
      </c>
      <c r="H218" s="98" t="s">
        <v>2355</v>
      </c>
      <c r="I218" s="97">
        <v>119376</v>
      </c>
      <c r="J218" s="96">
        <v>4.8000000000000001E-2</v>
      </c>
      <c r="K218" s="96">
        <v>216</v>
      </c>
    </row>
    <row r="219" spans="2:11" x14ac:dyDescent="0.25">
      <c r="B219">
        <v>625</v>
      </c>
      <c r="C219" s="94" t="s">
        <v>637</v>
      </c>
      <c r="D219" s="94" t="s">
        <v>520</v>
      </c>
      <c r="G219">
        <v>625</v>
      </c>
      <c r="H219" s="98" t="s">
        <v>2199</v>
      </c>
      <c r="I219" s="97">
        <v>119376</v>
      </c>
      <c r="J219" s="96">
        <v>4.8000000000000001E-2</v>
      </c>
      <c r="K219" s="96">
        <v>217</v>
      </c>
    </row>
    <row r="220" spans="2:11" x14ac:dyDescent="0.25">
      <c r="B220">
        <v>639</v>
      </c>
      <c r="C220" s="94" t="s">
        <v>1498</v>
      </c>
      <c r="D220" s="94" t="s">
        <v>521</v>
      </c>
      <c r="G220">
        <v>639</v>
      </c>
      <c r="H220" s="98" t="s">
        <v>2150</v>
      </c>
      <c r="I220" s="97">
        <v>119376</v>
      </c>
      <c r="J220" s="96">
        <v>4.8000000000000001E-2</v>
      </c>
      <c r="K220" s="96">
        <v>218</v>
      </c>
    </row>
    <row r="221" spans="2:11" x14ac:dyDescent="0.25">
      <c r="B221">
        <v>648</v>
      </c>
      <c r="C221" s="94" t="s">
        <v>1499</v>
      </c>
      <c r="D221" s="94" t="s">
        <v>522</v>
      </c>
      <c r="G221">
        <v>648</v>
      </c>
      <c r="H221" s="98" t="s">
        <v>2356</v>
      </c>
      <c r="I221" s="97">
        <v>119376</v>
      </c>
      <c r="J221" s="96">
        <v>4.8000000000000001E-2</v>
      </c>
      <c r="K221" s="96">
        <v>219</v>
      </c>
    </row>
    <row r="222" spans="2:11" x14ac:dyDescent="0.25">
      <c r="B222">
        <v>394</v>
      </c>
      <c r="C222" s="94" t="s">
        <v>1500</v>
      </c>
      <c r="D222" s="94" t="s">
        <v>523</v>
      </c>
      <c r="G222">
        <v>394</v>
      </c>
      <c r="H222" s="98" t="s">
        <v>2357</v>
      </c>
      <c r="I222" s="97">
        <v>119376</v>
      </c>
      <c r="J222" s="96">
        <v>4.8000000000000001E-2</v>
      </c>
      <c r="K222" s="96">
        <v>220</v>
      </c>
    </row>
    <row r="223" spans="2:11" x14ac:dyDescent="0.25">
      <c r="B223">
        <v>638</v>
      </c>
      <c r="C223" s="94" t="s">
        <v>1501</v>
      </c>
      <c r="D223" s="94" t="s">
        <v>524</v>
      </c>
      <c r="G223">
        <v>638</v>
      </c>
      <c r="H223" s="98" t="s">
        <v>2358</v>
      </c>
      <c r="I223" s="97">
        <v>119376</v>
      </c>
      <c r="J223" s="96">
        <v>4.8000000000000001E-2</v>
      </c>
      <c r="K223" s="96">
        <v>221</v>
      </c>
    </row>
    <row r="224" spans="2:11" x14ac:dyDescent="0.25">
      <c r="B224">
        <v>411</v>
      </c>
      <c r="C224" s="94" t="s">
        <v>1502</v>
      </c>
      <c r="D224" s="94" t="s">
        <v>525</v>
      </c>
      <c r="G224">
        <v>411</v>
      </c>
      <c r="H224" s="98" t="s">
        <v>2359</v>
      </c>
      <c r="I224" s="97">
        <v>116889</v>
      </c>
      <c r="J224" s="96">
        <v>4.7E-2</v>
      </c>
      <c r="K224" s="96">
        <v>222</v>
      </c>
    </row>
    <row r="225" spans="2:11" x14ac:dyDescent="0.25">
      <c r="B225">
        <v>634</v>
      </c>
      <c r="C225" s="94" t="s">
        <v>1503</v>
      </c>
      <c r="D225" s="94" t="s">
        <v>526</v>
      </c>
      <c r="G225">
        <v>634</v>
      </c>
      <c r="H225" s="98" t="s">
        <v>2360</v>
      </c>
      <c r="I225" s="97">
        <v>116889</v>
      </c>
      <c r="J225" s="96">
        <v>4.7E-2</v>
      </c>
      <c r="K225" s="96">
        <v>223</v>
      </c>
    </row>
    <row r="226" spans="2:11" x14ac:dyDescent="0.25">
      <c r="B226">
        <v>637</v>
      </c>
      <c r="C226" s="94" t="s">
        <v>1504</v>
      </c>
      <c r="D226" s="94" t="s">
        <v>527</v>
      </c>
      <c r="G226">
        <v>637</v>
      </c>
      <c r="H226" s="98" t="s">
        <v>2361</v>
      </c>
      <c r="I226" s="97">
        <v>116889</v>
      </c>
      <c r="J226" s="96">
        <v>4.7E-2</v>
      </c>
      <c r="K226" s="96">
        <v>224</v>
      </c>
    </row>
    <row r="227" spans="2:11" x14ac:dyDescent="0.25">
      <c r="B227">
        <v>647</v>
      </c>
      <c r="C227" s="94" t="s">
        <v>1505</v>
      </c>
      <c r="D227" s="94" t="s">
        <v>528</v>
      </c>
      <c r="G227">
        <v>647</v>
      </c>
      <c r="H227" s="98" t="s">
        <v>1677</v>
      </c>
      <c r="I227" s="97">
        <v>116889</v>
      </c>
      <c r="J227" s="96">
        <v>4.7E-2</v>
      </c>
      <c r="K227" s="96">
        <v>225</v>
      </c>
    </row>
    <row r="228" spans="2:11" x14ac:dyDescent="0.25">
      <c r="B228">
        <v>667</v>
      </c>
      <c r="C228" s="94" t="s">
        <v>1506</v>
      </c>
      <c r="D228" s="94" t="s">
        <v>529</v>
      </c>
      <c r="G228">
        <v>667</v>
      </c>
      <c r="H228" s="98" t="s">
        <v>2362</v>
      </c>
      <c r="I228" s="97">
        <v>114402</v>
      </c>
      <c r="J228" s="96">
        <v>4.5999999999999999E-2</v>
      </c>
      <c r="K228" s="96">
        <v>226</v>
      </c>
    </row>
    <row r="229" spans="2:11" x14ac:dyDescent="0.25">
      <c r="B229">
        <v>371</v>
      </c>
      <c r="C229" s="94" t="s">
        <v>1507</v>
      </c>
      <c r="D229" s="94" t="s">
        <v>530</v>
      </c>
      <c r="G229">
        <v>371</v>
      </c>
      <c r="H229" s="98" t="s">
        <v>2363</v>
      </c>
      <c r="I229" s="97">
        <v>114402</v>
      </c>
      <c r="J229" s="96">
        <v>4.5999999999999999E-2</v>
      </c>
      <c r="K229" s="96">
        <v>227</v>
      </c>
    </row>
    <row r="230" spans="2:11" x14ac:dyDescent="0.25">
      <c r="B230">
        <v>388</v>
      </c>
      <c r="C230" s="94" t="s">
        <v>1508</v>
      </c>
      <c r="D230" s="94" t="s">
        <v>531</v>
      </c>
      <c r="G230">
        <v>388</v>
      </c>
      <c r="H230" s="98" t="s">
        <v>1970</v>
      </c>
      <c r="I230" s="97">
        <v>114402</v>
      </c>
      <c r="J230" s="96">
        <v>4.5999999999999999E-2</v>
      </c>
      <c r="K230" s="96">
        <v>228</v>
      </c>
    </row>
    <row r="231" spans="2:11" x14ac:dyDescent="0.25">
      <c r="B231">
        <v>654</v>
      </c>
      <c r="C231" s="94" t="s">
        <v>1509</v>
      </c>
      <c r="D231" s="94" t="s">
        <v>532</v>
      </c>
      <c r="G231">
        <v>654</v>
      </c>
      <c r="H231" s="98" t="s">
        <v>2364</v>
      </c>
      <c r="I231" s="97">
        <v>114402</v>
      </c>
      <c r="J231" s="96">
        <v>4.5999999999999999E-2</v>
      </c>
      <c r="K231" s="96">
        <v>229</v>
      </c>
    </row>
    <row r="232" spans="2:11" x14ac:dyDescent="0.25">
      <c r="B232">
        <v>662</v>
      </c>
      <c r="C232" s="94" t="s">
        <v>663</v>
      </c>
      <c r="D232" s="94" t="s">
        <v>533</v>
      </c>
      <c r="G232">
        <v>662</v>
      </c>
      <c r="H232" s="98" t="s">
        <v>1423</v>
      </c>
      <c r="I232" s="97">
        <v>114402</v>
      </c>
      <c r="J232" s="96">
        <v>4.5999999999999999E-2</v>
      </c>
      <c r="K232" s="96">
        <v>230</v>
      </c>
    </row>
    <row r="233" spans="2:11" x14ac:dyDescent="0.25">
      <c r="B233">
        <v>401</v>
      </c>
      <c r="C233" s="94" t="s">
        <v>1510</v>
      </c>
      <c r="D233" s="94" t="s">
        <v>534</v>
      </c>
      <c r="G233">
        <v>401</v>
      </c>
      <c r="H233" s="98" t="s">
        <v>2365</v>
      </c>
      <c r="I233" s="97">
        <v>114402</v>
      </c>
      <c r="J233" s="96">
        <v>4.5999999999999999E-2</v>
      </c>
      <c r="K233" s="96">
        <v>231</v>
      </c>
    </row>
    <row r="234" spans="2:11" x14ac:dyDescent="0.25">
      <c r="B234">
        <v>418</v>
      </c>
      <c r="C234" s="94" t="s">
        <v>1511</v>
      </c>
      <c r="D234" s="94" t="s">
        <v>535</v>
      </c>
      <c r="G234">
        <v>418</v>
      </c>
      <c r="H234" s="98" t="s">
        <v>1588</v>
      </c>
      <c r="I234" s="97">
        <v>114402</v>
      </c>
      <c r="J234" s="96">
        <v>4.5999999999999999E-2</v>
      </c>
      <c r="K234" s="96">
        <v>232</v>
      </c>
    </row>
    <row r="235" spans="2:11" x14ac:dyDescent="0.25">
      <c r="B235">
        <v>369</v>
      </c>
      <c r="C235" s="94" t="s">
        <v>1512</v>
      </c>
      <c r="D235" s="94" t="s">
        <v>536</v>
      </c>
      <c r="G235">
        <v>369</v>
      </c>
      <c r="H235" s="98" t="s">
        <v>2366</v>
      </c>
      <c r="I235" s="97">
        <v>111915</v>
      </c>
      <c r="J235" s="96">
        <v>4.4999999999999998E-2</v>
      </c>
      <c r="K235" s="96">
        <v>233</v>
      </c>
    </row>
    <row r="236" spans="2:11" x14ac:dyDescent="0.25">
      <c r="B236">
        <v>385</v>
      </c>
      <c r="C236" s="94" t="s">
        <v>1513</v>
      </c>
      <c r="D236" s="94" t="s">
        <v>537</v>
      </c>
      <c r="G236">
        <v>385</v>
      </c>
      <c r="H236" s="98" t="s">
        <v>2367</v>
      </c>
      <c r="I236" s="97">
        <v>111915</v>
      </c>
      <c r="J236" s="96">
        <v>4.4999999999999998E-2</v>
      </c>
      <c r="K236" s="96">
        <v>234</v>
      </c>
    </row>
    <row r="237" spans="2:11" x14ac:dyDescent="0.25">
      <c r="B237">
        <v>412</v>
      </c>
      <c r="C237" s="94" t="s">
        <v>1514</v>
      </c>
      <c r="D237" s="94" t="s">
        <v>538</v>
      </c>
      <c r="G237">
        <v>412</v>
      </c>
      <c r="H237" s="98" t="s">
        <v>2368</v>
      </c>
      <c r="I237" s="97">
        <v>111915</v>
      </c>
      <c r="J237" s="96">
        <v>4.4999999999999998E-2</v>
      </c>
      <c r="K237" s="96">
        <v>235</v>
      </c>
    </row>
    <row r="238" spans="2:11" x14ac:dyDescent="0.25">
      <c r="B238">
        <v>656</v>
      </c>
      <c r="C238" s="94" t="s">
        <v>1515</v>
      </c>
      <c r="D238" s="94" t="s">
        <v>539</v>
      </c>
      <c r="G238">
        <v>656</v>
      </c>
      <c r="H238" s="98" t="s">
        <v>1461</v>
      </c>
      <c r="I238" s="97">
        <v>111915</v>
      </c>
      <c r="J238" s="96">
        <v>4.4999999999999998E-2</v>
      </c>
      <c r="K238" s="96">
        <v>236</v>
      </c>
    </row>
    <row r="239" spans="2:11" x14ac:dyDescent="0.25">
      <c r="B239">
        <v>393</v>
      </c>
      <c r="C239" s="94" t="s">
        <v>1516</v>
      </c>
      <c r="D239" s="94" t="s">
        <v>540</v>
      </c>
      <c r="G239">
        <v>393</v>
      </c>
      <c r="H239" s="98" t="s">
        <v>2369</v>
      </c>
      <c r="I239" s="97">
        <v>111915</v>
      </c>
      <c r="J239" s="96">
        <v>4.4999999999999998E-2</v>
      </c>
      <c r="K239" s="96">
        <v>237</v>
      </c>
    </row>
    <row r="240" spans="2:11" x14ac:dyDescent="0.25">
      <c r="B240">
        <v>373</v>
      </c>
      <c r="C240" s="94" t="s">
        <v>589</v>
      </c>
      <c r="D240" s="94" t="s">
        <v>541</v>
      </c>
      <c r="G240">
        <v>373</v>
      </c>
      <c r="H240" s="98" t="s">
        <v>1634</v>
      </c>
      <c r="I240" s="97">
        <v>111915</v>
      </c>
      <c r="J240" s="96">
        <v>4.4999999999999998E-2</v>
      </c>
      <c r="K240" s="96">
        <v>238</v>
      </c>
    </row>
    <row r="241" spans="2:11" x14ac:dyDescent="0.25">
      <c r="B241">
        <v>630</v>
      </c>
      <c r="C241" s="94" t="s">
        <v>1517</v>
      </c>
      <c r="D241" s="94" t="s">
        <v>542</v>
      </c>
      <c r="G241">
        <v>630</v>
      </c>
      <c r="H241" s="98" t="s">
        <v>2370</v>
      </c>
      <c r="I241" s="97">
        <v>111915</v>
      </c>
      <c r="J241" s="96">
        <v>4.4999999999999998E-2</v>
      </c>
      <c r="K241" s="96">
        <v>239</v>
      </c>
    </row>
    <row r="242" spans="2:11" x14ac:dyDescent="0.25">
      <c r="B242">
        <v>646</v>
      </c>
      <c r="C242" s="94" t="s">
        <v>1518</v>
      </c>
      <c r="D242" s="94" t="s">
        <v>543</v>
      </c>
      <c r="G242">
        <v>646</v>
      </c>
      <c r="H242" s="98" t="s">
        <v>2371</v>
      </c>
      <c r="I242" s="97">
        <v>109428</v>
      </c>
      <c r="J242" s="96">
        <v>4.3999999999999997E-2</v>
      </c>
      <c r="K242" s="96">
        <v>240</v>
      </c>
    </row>
    <row r="243" spans="2:11" x14ac:dyDescent="0.25">
      <c r="B243">
        <v>651</v>
      </c>
      <c r="C243" s="94" t="s">
        <v>1519</v>
      </c>
      <c r="D243" s="94" t="s">
        <v>544</v>
      </c>
      <c r="G243">
        <v>651</v>
      </c>
      <c r="H243" s="98" t="s">
        <v>2372</v>
      </c>
      <c r="I243" s="97">
        <v>109428</v>
      </c>
      <c r="J243" s="96">
        <v>4.3999999999999997E-2</v>
      </c>
      <c r="K243" s="96">
        <v>241</v>
      </c>
    </row>
    <row r="244" spans="2:11" x14ac:dyDescent="0.25">
      <c r="B244">
        <v>659</v>
      </c>
      <c r="C244" s="94" t="s">
        <v>1520</v>
      </c>
      <c r="D244" s="94" t="s">
        <v>545</v>
      </c>
      <c r="G244">
        <v>659</v>
      </c>
      <c r="H244" s="98" t="s">
        <v>2373</v>
      </c>
      <c r="I244" s="97">
        <v>109428</v>
      </c>
      <c r="J244" s="96">
        <v>4.3999999999999997E-2</v>
      </c>
      <c r="K244" s="96">
        <v>242</v>
      </c>
    </row>
    <row r="245" spans="2:11" x14ac:dyDescent="0.25">
      <c r="B245">
        <v>377</v>
      </c>
      <c r="C245" s="94" t="s">
        <v>1521</v>
      </c>
      <c r="D245" s="94" t="s">
        <v>546</v>
      </c>
      <c r="G245">
        <v>377</v>
      </c>
      <c r="H245" s="98" t="s">
        <v>2374</v>
      </c>
      <c r="I245" s="97">
        <v>109428</v>
      </c>
      <c r="J245" s="96">
        <v>4.3999999999999997E-2</v>
      </c>
      <c r="K245" s="96">
        <v>243</v>
      </c>
    </row>
    <row r="246" spans="2:11" x14ac:dyDescent="0.25">
      <c r="B246">
        <v>399</v>
      </c>
      <c r="C246" s="94" t="s">
        <v>1522</v>
      </c>
      <c r="D246" s="94" t="s">
        <v>547</v>
      </c>
      <c r="G246">
        <v>399</v>
      </c>
      <c r="H246" s="98" t="s">
        <v>2375</v>
      </c>
      <c r="I246" s="97">
        <v>106941</v>
      </c>
      <c r="J246" s="96">
        <v>4.2999999999999997E-2</v>
      </c>
      <c r="K246" s="96">
        <v>244</v>
      </c>
    </row>
    <row r="247" spans="2:11" x14ac:dyDescent="0.25">
      <c r="B247">
        <v>421</v>
      </c>
      <c r="C247" s="94" t="s">
        <v>1523</v>
      </c>
      <c r="D247" s="94" t="s">
        <v>548</v>
      </c>
      <c r="G247">
        <v>421</v>
      </c>
      <c r="H247" s="98" t="s">
        <v>2376</v>
      </c>
      <c r="I247" s="97">
        <v>106941</v>
      </c>
      <c r="J247" s="96">
        <v>4.2999999999999997E-2</v>
      </c>
      <c r="K247" s="96">
        <v>245</v>
      </c>
    </row>
    <row r="248" spans="2:11" x14ac:dyDescent="0.25">
      <c r="B248">
        <v>655</v>
      </c>
      <c r="C248" s="94" t="s">
        <v>1524</v>
      </c>
      <c r="D248" s="94" t="s">
        <v>549</v>
      </c>
      <c r="G248">
        <v>655</v>
      </c>
      <c r="H248" s="98" t="s">
        <v>2377</v>
      </c>
      <c r="I248" s="97">
        <v>106941</v>
      </c>
      <c r="J248" s="96">
        <v>4.2999999999999997E-2</v>
      </c>
      <c r="K248" s="96">
        <v>246</v>
      </c>
    </row>
    <row r="249" spans="2:11" x14ac:dyDescent="0.25">
      <c r="B249">
        <v>660</v>
      </c>
      <c r="C249" s="94" t="s">
        <v>1525</v>
      </c>
      <c r="D249" s="94" t="s">
        <v>550</v>
      </c>
      <c r="G249">
        <v>660</v>
      </c>
      <c r="H249" s="98" t="s">
        <v>2378</v>
      </c>
      <c r="I249" s="97">
        <v>106941</v>
      </c>
      <c r="J249" s="96">
        <v>4.2999999999999997E-2</v>
      </c>
      <c r="K249" s="96">
        <v>247</v>
      </c>
    </row>
    <row r="250" spans="2:11" x14ac:dyDescent="0.25">
      <c r="B250">
        <v>666</v>
      </c>
      <c r="C250" s="94" t="s">
        <v>1526</v>
      </c>
      <c r="D250" s="94" t="s">
        <v>551</v>
      </c>
      <c r="G250">
        <v>666</v>
      </c>
      <c r="H250" s="98" t="s">
        <v>2379</v>
      </c>
      <c r="I250" s="97">
        <v>106941</v>
      </c>
      <c r="J250" s="96">
        <v>4.2999999999999997E-2</v>
      </c>
      <c r="K250" s="96">
        <v>248</v>
      </c>
    </row>
    <row r="251" spans="2:11" x14ac:dyDescent="0.25">
      <c r="B251">
        <v>407</v>
      </c>
      <c r="C251" s="94" t="s">
        <v>1527</v>
      </c>
      <c r="D251" s="94" t="s">
        <v>552</v>
      </c>
      <c r="G251">
        <v>407</v>
      </c>
      <c r="H251" s="98" t="s">
        <v>2380</v>
      </c>
      <c r="I251" s="97">
        <v>104454</v>
      </c>
      <c r="J251" s="96">
        <v>4.2000000000000003E-2</v>
      </c>
      <c r="K251" s="96">
        <v>249</v>
      </c>
    </row>
    <row r="252" spans="2:11" x14ac:dyDescent="0.25">
      <c r="B252">
        <v>643</v>
      </c>
      <c r="C252" s="94" t="s">
        <v>1528</v>
      </c>
      <c r="D252" s="94" t="s">
        <v>553</v>
      </c>
      <c r="G252">
        <v>643</v>
      </c>
      <c r="H252" s="98" t="s">
        <v>2381</v>
      </c>
      <c r="I252" s="97">
        <v>104454</v>
      </c>
      <c r="J252" s="96">
        <v>4.2000000000000003E-2</v>
      </c>
      <c r="K252" s="96">
        <v>250</v>
      </c>
    </row>
    <row r="253" spans="2:11" x14ac:dyDescent="0.25">
      <c r="B253">
        <v>386</v>
      </c>
      <c r="C253" s="94" t="s">
        <v>1529</v>
      </c>
      <c r="D253" s="94" t="s">
        <v>554</v>
      </c>
      <c r="G253">
        <v>386</v>
      </c>
      <c r="H253" s="98" t="s">
        <v>2382</v>
      </c>
      <c r="I253" s="97">
        <v>104454</v>
      </c>
      <c r="J253" s="96">
        <v>4.2000000000000003E-2</v>
      </c>
      <c r="K253" s="96">
        <v>251</v>
      </c>
    </row>
    <row r="254" spans="2:11" x14ac:dyDescent="0.25">
      <c r="B254">
        <v>387</v>
      </c>
      <c r="C254" s="94" t="s">
        <v>1530</v>
      </c>
      <c r="D254" s="94" t="s">
        <v>555</v>
      </c>
      <c r="G254">
        <v>387</v>
      </c>
      <c r="H254" s="98" t="s">
        <v>2383</v>
      </c>
      <c r="I254" s="97">
        <v>104454</v>
      </c>
      <c r="J254" s="96">
        <v>4.2000000000000003E-2</v>
      </c>
      <c r="K254" s="96">
        <v>252</v>
      </c>
    </row>
    <row r="255" spans="2:11" x14ac:dyDescent="0.25">
      <c r="B255">
        <v>391</v>
      </c>
      <c r="C255" s="94" t="s">
        <v>1531</v>
      </c>
      <c r="D255" s="94" t="s">
        <v>556</v>
      </c>
      <c r="G255">
        <v>391</v>
      </c>
      <c r="H255" s="98" t="s">
        <v>2384</v>
      </c>
      <c r="I255" s="97">
        <v>104454</v>
      </c>
      <c r="J255" s="96">
        <v>4.2000000000000003E-2</v>
      </c>
      <c r="K255" s="96">
        <v>253</v>
      </c>
    </row>
    <row r="256" spans="2:11" x14ac:dyDescent="0.25">
      <c r="B256">
        <v>663</v>
      </c>
      <c r="C256" s="94" t="s">
        <v>1532</v>
      </c>
      <c r="D256" s="94" t="s">
        <v>557</v>
      </c>
      <c r="G256">
        <v>663</v>
      </c>
      <c r="H256" s="98" t="s">
        <v>2385</v>
      </c>
      <c r="I256" s="97">
        <v>104454</v>
      </c>
      <c r="J256" s="96">
        <v>4.2000000000000003E-2</v>
      </c>
      <c r="K256" s="96">
        <v>254</v>
      </c>
    </row>
    <row r="257" spans="2:11" x14ac:dyDescent="0.25">
      <c r="B257">
        <v>384</v>
      </c>
      <c r="C257" s="94" t="s">
        <v>1533</v>
      </c>
      <c r="D257" s="94" t="s">
        <v>558</v>
      </c>
      <c r="G257">
        <v>384</v>
      </c>
      <c r="H257" s="98" t="s">
        <v>2386</v>
      </c>
      <c r="I257" s="97">
        <v>104454</v>
      </c>
      <c r="J257" s="96">
        <v>4.2000000000000003E-2</v>
      </c>
      <c r="K257" s="96">
        <v>255</v>
      </c>
    </row>
    <row r="258" spans="2:11" x14ac:dyDescent="0.25">
      <c r="B258">
        <v>379</v>
      </c>
      <c r="C258" s="94" t="s">
        <v>1534</v>
      </c>
      <c r="D258" s="94" t="s">
        <v>559</v>
      </c>
      <c r="G258">
        <v>379</v>
      </c>
      <c r="H258" s="98" t="s">
        <v>1014</v>
      </c>
      <c r="I258" s="97">
        <v>104454</v>
      </c>
      <c r="J258" s="96">
        <v>4.2000000000000003E-2</v>
      </c>
      <c r="K258" s="96">
        <v>256</v>
      </c>
    </row>
    <row r="259" spans="2:11" x14ac:dyDescent="0.25">
      <c r="B259">
        <v>650</v>
      </c>
      <c r="C259" s="94" t="s">
        <v>1535</v>
      </c>
      <c r="D259" s="94" t="s">
        <v>560</v>
      </c>
      <c r="G259">
        <v>650</v>
      </c>
      <c r="H259" s="98" t="s">
        <v>1973</v>
      </c>
      <c r="I259" s="97">
        <v>101967</v>
      </c>
      <c r="J259" s="96">
        <v>4.1000000000000002E-2</v>
      </c>
      <c r="K259" s="96">
        <v>257</v>
      </c>
    </row>
    <row r="260" spans="2:11" x14ac:dyDescent="0.25">
      <c r="B260">
        <v>661</v>
      </c>
      <c r="C260" s="94" t="s">
        <v>336</v>
      </c>
      <c r="D260" s="94" t="s">
        <v>561</v>
      </c>
      <c r="G260">
        <v>661</v>
      </c>
      <c r="H260" s="98" t="s">
        <v>2387</v>
      </c>
      <c r="I260" s="97">
        <v>101967</v>
      </c>
      <c r="J260" s="96">
        <v>4.1000000000000002E-2</v>
      </c>
      <c r="K260" s="96">
        <v>258</v>
      </c>
    </row>
    <row r="261" spans="2:11" x14ac:dyDescent="0.25">
      <c r="B261">
        <v>669</v>
      </c>
      <c r="C261" s="94" t="s">
        <v>1536</v>
      </c>
      <c r="D261" s="94" t="s">
        <v>562</v>
      </c>
      <c r="G261">
        <v>669</v>
      </c>
      <c r="H261" s="98" t="s">
        <v>1576</v>
      </c>
      <c r="I261" s="97">
        <v>101967</v>
      </c>
      <c r="J261" s="96">
        <v>4.1000000000000002E-2</v>
      </c>
      <c r="K261" s="96">
        <v>259</v>
      </c>
    </row>
    <row r="262" spans="2:11" x14ac:dyDescent="0.25">
      <c r="B262">
        <v>390</v>
      </c>
      <c r="C262" s="94" t="s">
        <v>1537</v>
      </c>
      <c r="D262" s="94" t="s">
        <v>563</v>
      </c>
      <c r="G262">
        <v>390</v>
      </c>
      <c r="H262" s="98" t="s">
        <v>2388</v>
      </c>
      <c r="I262" s="97">
        <v>101967</v>
      </c>
      <c r="J262" s="96">
        <v>4.1000000000000002E-2</v>
      </c>
      <c r="K262" s="96">
        <v>260</v>
      </c>
    </row>
    <row r="263" spans="2:11" x14ac:dyDescent="0.25">
      <c r="B263">
        <v>383</v>
      </c>
      <c r="C263" s="94" t="s">
        <v>1538</v>
      </c>
      <c r="D263" s="94" t="s">
        <v>564</v>
      </c>
      <c r="G263">
        <v>383</v>
      </c>
      <c r="H263" s="98" t="s">
        <v>2389</v>
      </c>
      <c r="I263" s="97">
        <v>101967</v>
      </c>
      <c r="J263" s="96">
        <v>4.1000000000000002E-2</v>
      </c>
      <c r="K263" s="96">
        <v>261</v>
      </c>
    </row>
    <row r="264" spans="2:11" x14ac:dyDescent="0.25">
      <c r="B264">
        <v>376</v>
      </c>
      <c r="C264" s="94" t="s">
        <v>1539</v>
      </c>
      <c r="D264" s="94" t="s">
        <v>565</v>
      </c>
      <c r="G264">
        <v>376</v>
      </c>
      <c r="H264" s="98" t="s">
        <v>2390</v>
      </c>
      <c r="I264" s="97">
        <v>101967</v>
      </c>
      <c r="J264" s="96">
        <v>4.1000000000000002E-2</v>
      </c>
      <c r="K264" s="96">
        <v>262</v>
      </c>
    </row>
    <row r="265" spans="2:11" x14ac:dyDescent="0.25">
      <c r="B265">
        <v>395</v>
      </c>
      <c r="C265" s="94" t="s">
        <v>1540</v>
      </c>
      <c r="D265" s="94" t="s">
        <v>566</v>
      </c>
      <c r="G265">
        <v>395</v>
      </c>
      <c r="H265" s="98" t="s">
        <v>2391</v>
      </c>
      <c r="I265" s="97">
        <v>101967</v>
      </c>
      <c r="J265" s="96">
        <v>4.1000000000000002E-2</v>
      </c>
      <c r="K265" s="96">
        <v>263</v>
      </c>
    </row>
    <row r="266" spans="2:11" x14ac:dyDescent="0.25">
      <c r="B266">
        <v>361</v>
      </c>
      <c r="C266" s="94" t="s">
        <v>1541</v>
      </c>
      <c r="D266" s="94" t="s">
        <v>567</v>
      </c>
      <c r="G266">
        <v>361</v>
      </c>
      <c r="H266" s="98" t="s">
        <v>2392</v>
      </c>
      <c r="I266" s="97">
        <v>99480</v>
      </c>
      <c r="J266" s="96">
        <v>0.04</v>
      </c>
      <c r="K266" s="96">
        <v>264</v>
      </c>
    </row>
    <row r="267" spans="2:11" x14ac:dyDescent="0.25">
      <c r="B267">
        <v>671</v>
      </c>
      <c r="C267" s="94" t="s">
        <v>1542</v>
      </c>
      <c r="D267" s="94" t="s">
        <v>568</v>
      </c>
      <c r="G267">
        <v>671</v>
      </c>
      <c r="H267" s="98" t="s">
        <v>2155</v>
      </c>
      <c r="I267" s="97">
        <v>99480</v>
      </c>
      <c r="J267" s="96">
        <v>0.04</v>
      </c>
      <c r="K267" s="96">
        <v>265</v>
      </c>
    </row>
    <row r="268" spans="2:11" x14ac:dyDescent="0.25">
      <c r="B268">
        <v>670</v>
      </c>
      <c r="C268" s="94" t="s">
        <v>1543</v>
      </c>
      <c r="D268" s="94" t="s">
        <v>569</v>
      </c>
      <c r="G268">
        <v>670</v>
      </c>
      <c r="H268" s="98" t="s">
        <v>2393</v>
      </c>
      <c r="I268" s="97">
        <v>99480</v>
      </c>
      <c r="J268" s="96">
        <v>0.04</v>
      </c>
      <c r="K268" s="96">
        <v>266</v>
      </c>
    </row>
    <row r="269" spans="2:11" x14ac:dyDescent="0.25">
      <c r="B269">
        <v>691</v>
      </c>
      <c r="C269" s="94" t="s">
        <v>458</v>
      </c>
      <c r="D269" s="94" t="s">
        <v>570</v>
      </c>
      <c r="G269">
        <v>691</v>
      </c>
      <c r="H269" s="98" t="s">
        <v>1610</v>
      </c>
      <c r="I269" s="97">
        <v>99480</v>
      </c>
      <c r="J269" s="96">
        <v>0.04</v>
      </c>
      <c r="K269" s="96">
        <v>267</v>
      </c>
    </row>
    <row r="270" spans="2:11" x14ac:dyDescent="0.25">
      <c r="B270">
        <v>357</v>
      </c>
      <c r="C270" s="94" t="s">
        <v>1544</v>
      </c>
      <c r="D270" s="94" t="s">
        <v>571</v>
      </c>
      <c r="G270">
        <v>357</v>
      </c>
      <c r="H270" s="98" t="s">
        <v>2394</v>
      </c>
      <c r="I270" s="97">
        <v>99480</v>
      </c>
      <c r="J270" s="96">
        <v>0.04</v>
      </c>
      <c r="K270" s="96">
        <v>268</v>
      </c>
    </row>
    <row r="271" spans="2:11" x14ac:dyDescent="0.25">
      <c r="B271">
        <v>362</v>
      </c>
      <c r="C271" s="94" t="s">
        <v>1545</v>
      </c>
      <c r="D271" s="94" t="s">
        <v>572</v>
      </c>
      <c r="G271">
        <v>362</v>
      </c>
      <c r="H271" s="98" t="s">
        <v>2395</v>
      </c>
      <c r="I271" s="97">
        <v>99480</v>
      </c>
      <c r="J271" s="96">
        <v>0.04</v>
      </c>
      <c r="K271" s="96">
        <v>269</v>
      </c>
    </row>
    <row r="272" spans="2:11" x14ac:dyDescent="0.25">
      <c r="B272">
        <v>366</v>
      </c>
      <c r="C272" s="94" t="s">
        <v>1546</v>
      </c>
      <c r="D272" s="94" t="s">
        <v>573</v>
      </c>
      <c r="G272">
        <v>366</v>
      </c>
      <c r="H272" s="98" t="s">
        <v>1942</v>
      </c>
      <c r="I272" s="97">
        <v>99480</v>
      </c>
      <c r="J272" s="96">
        <v>0.04</v>
      </c>
      <c r="K272" s="96">
        <v>270</v>
      </c>
    </row>
    <row r="273" spans="2:11" x14ac:dyDescent="0.25">
      <c r="B273">
        <v>673</v>
      </c>
      <c r="C273" s="94" t="s">
        <v>933</v>
      </c>
      <c r="D273" s="94" t="s">
        <v>574</v>
      </c>
      <c r="G273">
        <v>673</v>
      </c>
      <c r="H273" s="98" t="s">
        <v>2396</v>
      </c>
      <c r="I273" s="97">
        <v>96993</v>
      </c>
      <c r="J273" s="96">
        <v>3.9E-2</v>
      </c>
      <c r="K273" s="96">
        <v>271</v>
      </c>
    </row>
    <row r="274" spans="2:11" x14ac:dyDescent="0.25">
      <c r="B274">
        <v>378</v>
      </c>
      <c r="C274" s="94" t="s">
        <v>1547</v>
      </c>
      <c r="D274" s="94" t="s">
        <v>575</v>
      </c>
      <c r="G274">
        <v>378</v>
      </c>
      <c r="H274" s="98" t="s">
        <v>2397</v>
      </c>
      <c r="I274" s="97">
        <v>96993</v>
      </c>
      <c r="J274" s="96">
        <v>3.9E-2</v>
      </c>
      <c r="K274" s="96">
        <v>272</v>
      </c>
    </row>
    <row r="275" spans="2:11" x14ac:dyDescent="0.25">
      <c r="B275">
        <v>680</v>
      </c>
      <c r="C275" s="94" t="s">
        <v>1548</v>
      </c>
      <c r="D275" s="94" t="s">
        <v>576</v>
      </c>
      <c r="G275">
        <v>680</v>
      </c>
      <c r="H275" s="98" t="s">
        <v>2398</v>
      </c>
      <c r="I275" s="97">
        <v>96993</v>
      </c>
      <c r="J275" s="96">
        <v>3.9E-2</v>
      </c>
      <c r="K275" s="96">
        <v>273</v>
      </c>
    </row>
    <row r="276" spans="2:11" x14ac:dyDescent="0.25">
      <c r="B276">
        <v>652</v>
      </c>
      <c r="C276" s="94" t="s">
        <v>1549</v>
      </c>
      <c r="D276" s="94" t="s">
        <v>577</v>
      </c>
      <c r="G276">
        <v>652</v>
      </c>
      <c r="H276" s="98" t="s">
        <v>2399</v>
      </c>
      <c r="I276" s="97">
        <v>96993</v>
      </c>
      <c r="J276" s="96">
        <v>3.9E-2</v>
      </c>
      <c r="K276" s="96">
        <v>274</v>
      </c>
    </row>
    <row r="277" spans="2:11" x14ac:dyDescent="0.25">
      <c r="B277">
        <v>374</v>
      </c>
      <c r="C277" s="94" t="s">
        <v>1550</v>
      </c>
      <c r="D277" s="94" t="s">
        <v>578</v>
      </c>
      <c r="G277">
        <v>374</v>
      </c>
      <c r="H277" s="98" t="s">
        <v>2400</v>
      </c>
      <c r="I277" s="97">
        <v>96993</v>
      </c>
      <c r="J277" s="96">
        <v>3.9E-2</v>
      </c>
      <c r="K277" s="96">
        <v>275</v>
      </c>
    </row>
    <row r="278" spans="2:11" x14ac:dyDescent="0.25">
      <c r="B278">
        <v>380</v>
      </c>
      <c r="C278" s="94" t="s">
        <v>1551</v>
      </c>
      <c r="D278" s="94" t="s">
        <v>579</v>
      </c>
      <c r="G278">
        <v>380</v>
      </c>
      <c r="H278" s="98" t="s">
        <v>2401</v>
      </c>
      <c r="I278" s="97">
        <v>96993</v>
      </c>
      <c r="J278" s="96">
        <v>3.9E-2</v>
      </c>
      <c r="K278" s="96">
        <v>276</v>
      </c>
    </row>
    <row r="279" spans="2:11" x14ac:dyDescent="0.25">
      <c r="B279">
        <v>364</v>
      </c>
      <c r="C279" s="94" t="s">
        <v>1552</v>
      </c>
      <c r="D279" s="94" t="s">
        <v>580</v>
      </c>
      <c r="G279">
        <v>364</v>
      </c>
      <c r="H279" s="98" t="s">
        <v>2402</v>
      </c>
      <c r="I279" s="97">
        <v>96993</v>
      </c>
      <c r="J279" s="96">
        <v>3.9E-2</v>
      </c>
      <c r="K279" s="96">
        <v>277</v>
      </c>
    </row>
    <row r="280" spans="2:11" x14ac:dyDescent="0.25">
      <c r="B280">
        <v>686</v>
      </c>
      <c r="C280" s="94" t="s">
        <v>1553</v>
      </c>
      <c r="D280" s="94" t="s">
        <v>581</v>
      </c>
      <c r="G280">
        <v>686</v>
      </c>
      <c r="H280" s="98" t="s">
        <v>2403</v>
      </c>
      <c r="I280" s="97">
        <v>96993</v>
      </c>
      <c r="J280" s="96">
        <v>3.9E-2</v>
      </c>
      <c r="K280" s="96">
        <v>278</v>
      </c>
    </row>
    <row r="281" spans="2:11" x14ac:dyDescent="0.25">
      <c r="B281">
        <v>695</v>
      </c>
      <c r="C281" s="94" t="s">
        <v>1554</v>
      </c>
      <c r="D281" s="94" t="s">
        <v>582</v>
      </c>
      <c r="G281">
        <v>695</v>
      </c>
      <c r="H281" s="98" t="s">
        <v>2404</v>
      </c>
      <c r="I281" s="97">
        <v>96993</v>
      </c>
      <c r="J281" s="96">
        <v>3.9E-2</v>
      </c>
      <c r="K281" s="96">
        <v>279</v>
      </c>
    </row>
    <row r="282" spans="2:11" x14ac:dyDescent="0.25">
      <c r="B282">
        <v>367</v>
      </c>
      <c r="C282" s="94" t="s">
        <v>1555</v>
      </c>
      <c r="D282" s="94" t="s">
        <v>583</v>
      </c>
      <c r="G282">
        <v>367</v>
      </c>
      <c r="H282" s="98" t="s">
        <v>1475</v>
      </c>
      <c r="I282" s="97">
        <v>96993</v>
      </c>
      <c r="J282" s="96">
        <v>3.9E-2</v>
      </c>
      <c r="K282" s="96">
        <v>280</v>
      </c>
    </row>
    <row r="283" spans="2:11" x14ac:dyDescent="0.25">
      <c r="B283">
        <v>684</v>
      </c>
      <c r="C283" s="94" t="s">
        <v>1556</v>
      </c>
      <c r="D283" s="94" t="s">
        <v>584</v>
      </c>
      <c r="G283">
        <v>684</v>
      </c>
      <c r="H283" s="98" t="s">
        <v>2405</v>
      </c>
      <c r="I283" s="97">
        <v>96993</v>
      </c>
      <c r="J283" s="96">
        <v>3.9E-2</v>
      </c>
      <c r="K283" s="96">
        <v>281</v>
      </c>
    </row>
    <row r="284" spans="2:11" x14ac:dyDescent="0.25">
      <c r="B284">
        <v>677</v>
      </c>
      <c r="C284" s="94" t="s">
        <v>1557</v>
      </c>
      <c r="D284" s="94" t="s">
        <v>585</v>
      </c>
      <c r="G284">
        <v>677</v>
      </c>
      <c r="H284" s="98" t="s">
        <v>2406</v>
      </c>
      <c r="I284" s="97">
        <v>96993</v>
      </c>
      <c r="J284" s="96">
        <v>3.9E-2</v>
      </c>
      <c r="K284" s="96">
        <v>282</v>
      </c>
    </row>
    <row r="285" spans="2:11" x14ac:dyDescent="0.25">
      <c r="B285">
        <v>338</v>
      </c>
      <c r="C285" s="94" t="s">
        <v>1558</v>
      </c>
      <c r="D285" s="94" t="s">
        <v>586</v>
      </c>
      <c r="G285">
        <v>338</v>
      </c>
      <c r="H285" s="98" t="s">
        <v>626</v>
      </c>
      <c r="I285" s="97">
        <v>94506</v>
      </c>
      <c r="J285" s="96">
        <v>3.7999999999999999E-2</v>
      </c>
      <c r="K285" s="96">
        <v>283</v>
      </c>
    </row>
    <row r="286" spans="2:11" x14ac:dyDescent="0.25">
      <c r="B286">
        <v>375</v>
      </c>
      <c r="C286" s="94" t="s">
        <v>1559</v>
      </c>
      <c r="D286" s="94" t="s">
        <v>587</v>
      </c>
      <c r="G286">
        <v>375</v>
      </c>
      <c r="H286" s="98" t="s">
        <v>1694</v>
      </c>
      <c r="I286" s="97">
        <v>94506</v>
      </c>
      <c r="J286" s="96">
        <v>3.7999999999999999E-2</v>
      </c>
      <c r="K286" s="96">
        <v>284</v>
      </c>
    </row>
    <row r="287" spans="2:11" x14ac:dyDescent="0.25">
      <c r="B287">
        <v>675</v>
      </c>
      <c r="C287" s="94" t="s">
        <v>1560</v>
      </c>
      <c r="D287" s="94" t="s">
        <v>588</v>
      </c>
      <c r="G287">
        <v>675</v>
      </c>
      <c r="H287" s="98" t="s">
        <v>2407</v>
      </c>
      <c r="I287" s="97">
        <v>94506</v>
      </c>
      <c r="J287" s="96">
        <v>3.7999999999999999E-2</v>
      </c>
      <c r="K287" s="96">
        <v>285</v>
      </c>
    </row>
    <row r="288" spans="2:11" x14ac:dyDescent="0.25">
      <c r="B288">
        <v>682</v>
      </c>
      <c r="C288" s="94" t="s">
        <v>1561</v>
      </c>
      <c r="D288" s="94" t="s">
        <v>589</v>
      </c>
      <c r="G288">
        <v>682</v>
      </c>
      <c r="H288" s="98" t="s">
        <v>1312</v>
      </c>
      <c r="I288" s="97">
        <v>94506</v>
      </c>
      <c r="J288" s="96">
        <v>3.7999999999999999E-2</v>
      </c>
      <c r="K288" s="96">
        <v>286</v>
      </c>
    </row>
    <row r="289" spans="2:11" x14ac:dyDescent="0.25">
      <c r="B289">
        <v>668</v>
      </c>
      <c r="C289" s="94" t="s">
        <v>1562</v>
      </c>
      <c r="D289" s="94" t="s">
        <v>590</v>
      </c>
      <c r="G289">
        <v>668</v>
      </c>
      <c r="H289" s="98" t="s">
        <v>1358</v>
      </c>
      <c r="I289" s="97">
        <v>94506</v>
      </c>
      <c r="J289" s="96">
        <v>3.7999999999999999E-2</v>
      </c>
      <c r="K289" s="96">
        <v>287</v>
      </c>
    </row>
    <row r="290" spans="2:11" x14ac:dyDescent="0.25">
      <c r="B290">
        <v>340</v>
      </c>
      <c r="C290" s="94" t="s">
        <v>1563</v>
      </c>
      <c r="D290" s="94" t="s">
        <v>591</v>
      </c>
      <c r="G290">
        <v>340</v>
      </c>
      <c r="H290" s="98" t="s">
        <v>2408</v>
      </c>
      <c r="I290" s="97">
        <v>94506</v>
      </c>
      <c r="J290" s="96">
        <v>3.7999999999999999E-2</v>
      </c>
      <c r="K290" s="96">
        <v>288</v>
      </c>
    </row>
    <row r="291" spans="2:11" x14ac:dyDescent="0.25">
      <c r="B291">
        <v>382</v>
      </c>
      <c r="C291" s="94" t="s">
        <v>1564</v>
      </c>
      <c r="D291" s="94" t="s">
        <v>592</v>
      </c>
      <c r="G291">
        <v>382</v>
      </c>
      <c r="H291" s="98" t="s">
        <v>2409</v>
      </c>
      <c r="I291" s="97">
        <v>92019</v>
      </c>
      <c r="J291" s="96">
        <v>3.6999999999999998E-2</v>
      </c>
      <c r="K291" s="96">
        <v>289</v>
      </c>
    </row>
    <row r="292" spans="2:11" x14ac:dyDescent="0.25">
      <c r="B292">
        <v>676</v>
      </c>
      <c r="C292" s="94" t="s">
        <v>1565</v>
      </c>
      <c r="D292" s="94" t="s">
        <v>593</v>
      </c>
      <c r="G292">
        <v>676</v>
      </c>
      <c r="H292" s="98" t="s">
        <v>2410</v>
      </c>
      <c r="I292" s="97">
        <v>92019</v>
      </c>
      <c r="J292" s="96">
        <v>3.6999999999999998E-2</v>
      </c>
      <c r="K292" s="96">
        <v>290</v>
      </c>
    </row>
    <row r="293" spans="2:11" x14ac:dyDescent="0.25">
      <c r="B293">
        <v>678</v>
      </c>
      <c r="C293" s="94" t="s">
        <v>890</v>
      </c>
      <c r="D293" s="94" t="s">
        <v>594</v>
      </c>
      <c r="G293">
        <v>678</v>
      </c>
      <c r="H293" s="98" t="s">
        <v>2411</v>
      </c>
      <c r="I293" s="97">
        <v>92019</v>
      </c>
      <c r="J293" s="96">
        <v>3.6999999999999998E-2</v>
      </c>
      <c r="K293" s="96">
        <v>291</v>
      </c>
    </row>
    <row r="294" spans="2:11" x14ac:dyDescent="0.25">
      <c r="B294">
        <v>368</v>
      </c>
      <c r="C294" s="94" t="s">
        <v>1566</v>
      </c>
      <c r="D294" s="94" t="s">
        <v>595</v>
      </c>
      <c r="G294">
        <v>368</v>
      </c>
      <c r="H294" s="98" t="s">
        <v>2412</v>
      </c>
      <c r="I294" s="97">
        <v>92019</v>
      </c>
      <c r="J294" s="96">
        <v>3.6999999999999998E-2</v>
      </c>
      <c r="K294" s="96">
        <v>292</v>
      </c>
    </row>
    <row r="295" spans="2:11" x14ac:dyDescent="0.25">
      <c r="B295">
        <v>672</v>
      </c>
      <c r="C295" s="94" t="s">
        <v>1567</v>
      </c>
      <c r="D295" s="94" t="s">
        <v>596</v>
      </c>
      <c r="G295">
        <v>672</v>
      </c>
      <c r="H295" s="98" t="s">
        <v>1901</v>
      </c>
      <c r="I295" s="97">
        <v>92019</v>
      </c>
      <c r="J295" s="96">
        <v>3.6999999999999998E-2</v>
      </c>
      <c r="K295" s="96">
        <v>293</v>
      </c>
    </row>
    <row r="296" spans="2:11" x14ac:dyDescent="0.25">
      <c r="B296">
        <v>692</v>
      </c>
      <c r="C296" s="94" t="s">
        <v>1568</v>
      </c>
      <c r="D296" s="94" t="s">
        <v>597</v>
      </c>
      <c r="G296">
        <v>692</v>
      </c>
      <c r="H296" s="98" t="s">
        <v>2413</v>
      </c>
      <c r="I296" s="97">
        <v>92019</v>
      </c>
      <c r="J296" s="96">
        <v>3.6999999999999998E-2</v>
      </c>
      <c r="K296" s="96">
        <v>294</v>
      </c>
    </row>
    <row r="297" spans="2:11" x14ac:dyDescent="0.25">
      <c r="B297">
        <v>665</v>
      </c>
      <c r="C297" s="94" t="s">
        <v>1569</v>
      </c>
      <c r="D297" s="94" t="s">
        <v>598</v>
      </c>
      <c r="G297">
        <v>665</v>
      </c>
      <c r="H297" s="98" t="s">
        <v>2414</v>
      </c>
      <c r="I297" s="97">
        <v>92019</v>
      </c>
      <c r="J297" s="96">
        <v>3.6999999999999998E-2</v>
      </c>
      <c r="K297" s="96">
        <v>295</v>
      </c>
    </row>
    <row r="298" spans="2:11" x14ac:dyDescent="0.25">
      <c r="B298">
        <v>681</v>
      </c>
      <c r="C298" s="94" t="s">
        <v>1570</v>
      </c>
      <c r="D298" s="94" t="s">
        <v>599</v>
      </c>
      <c r="G298">
        <v>681</v>
      </c>
      <c r="H298" s="98" t="s">
        <v>2415</v>
      </c>
      <c r="I298" s="97">
        <v>92019</v>
      </c>
      <c r="J298" s="96">
        <v>3.6999999999999998E-2</v>
      </c>
      <c r="K298" s="96">
        <v>296</v>
      </c>
    </row>
    <row r="299" spans="2:11" x14ac:dyDescent="0.25">
      <c r="B299">
        <v>355</v>
      </c>
      <c r="C299" s="94" t="s">
        <v>1571</v>
      </c>
      <c r="D299" s="94" t="s">
        <v>600</v>
      </c>
      <c r="G299">
        <v>355</v>
      </c>
      <c r="H299" s="98" t="s">
        <v>2416</v>
      </c>
      <c r="I299" s="97">
        <v>92019</v>
      </c>
      <c r="J299" s="96">
        <v>3.6999999999999998E-2</v>
      </c>
      <c r="K299" s="96">
        <v>297</v>
      </c>
    </row>
    <row r="300" spans="2:11" x14ac:dyDescent="0.25">
      <c r="B300">
        <v>358</v>
      </c>
      <c r="C300" s="94" t="s">
        <v>1572</v>
      </c>
      <c r="D300" s="94" t="s">
        <v>601</v>
      </c>
      <c r="G300">
        <v>358</v>
      </c>
      <c r="H300" s="98" t="s">
        <v>2417</v>
      </c>
      <c r="I300" s="97">
        <v>92019</v>
      </c>
      <c r="J300" s="96">
        <v>3.6999999999999998E-2</v>
      </c>
      <c r="K300" s="96">
        <v>298</v>
      </c>
    </row>
    <row r="301" spans="2:11" x14ac:dyDescent="0.25">
      <c r="B301">
        <v>694</v>
      </c>
      <c r="C301" s="94" t="s">
        <v>1573</v>
      </c>
      <c r="D301" s="94" t="s">
        <v>602</v>
      </c>
      <c r="G301">
        <v>694</v>
      </c>
      <c r="H301" s="98" t="s">
        <v>2418</v>
      </c>
      <c r="I301" s="97">
        <v>92019</v>
      </c>
      <c r="J301" s="96">
        <v>3.6999999999999998E-2</v>
      </c>
      <c r="K301" s="96">
        <v>299</v>
      </c>
    </row>
    <row r="302" spans="2:11" x14ac:dyDescent="0.25">
      <c r="B302">
        <v>354</v>
      </c>
      <c r="C302" s="94" t="s">
        <v>1574</v>
      </c>
      <c r="D302" s="94" t="s">
        <v>603</v>
      </c>
      <c r="G302">
        <v>354</v>
      </c>
      <c r="H302" s="98" t="s">
        <v>2419</v>
      </c>
      <c r="I302" s="97">
        <v>89532</v>
      </c>
      <c r="J302" s="96">
        <v>3.5999999999999997E-2</v>
      </c>
      <c r="K302" s="96">
        <v>300</v>
      </c>
    </row>
    <row r="303" spans="2:11" x14ac:dyDescent="0.25">
      <c r="B303">
        <v>688</v>
      </c>
      <c r="C303" s="94" t="s">
        <v>1575</v>
      </c>
      <c r="D303" s="94" t="s">
        <v>604</v>
      </c>
      <c r="G303">
        <v>688</v>
      </c>
      <c r="H303" s="98" t="s">
        <v>2420</v>
      </c>
      <c r="I303" s="97">
        <v>89532</v>
      </c>
      <c r="J303" s="96">
        <v>3.5999999999999997E-2</v>
      </c>
      <c r="K303" s="96">
        <v>301</v>
      </c>
    </row>
    <row r="304" spans="2:11" x14ac:dyDescent="0.25">
      <c r="B304">
        <v>342</v>
      </c>
      <c r="C304" s="94" t="s">
        <v>1576</v>
      </c>
      <c r="D304" s="94" t="s">
        <v>605</v>
      </c>
      <c r="G304">
        <v>342</v>
      </c>
      <c r="H304" s="98" t="s">
        <v>2421</v>
      </c>
      <c r="I304" s="97">
        <v>89532</v>
      </c>
      <c r="J304" s="96">
        <v>3.5999999999999997E-2</v>
      </c>
      <c r="K304" s="96">
        <v>302</v>
      </c>
    </row>
    <row r="305" spans="2:11" x14ac:dyDescent="0.25">
      <c r="B305">
        <v>349</v>
      </c>
      <c r="C305" s="94" t="s">
        <v>1577</v>
      </c>
      <c r="D305" s="94" t="s">
        <v>606</v>
      </c>
      <c r="G305">
        <v>349</v>
      </c>
      <c r="H305" s="98" t="s">
        <v>2422</v>
      </c>
      <c r="I305" s="97">
        <v>89532</v>
      </c>
      <c r="J305" s="96">
        <v>3.5999999999999997E-2</v>
      </c>
      <c r="K305" s="96">
        <v>303</v>
      </c>
    </row>
    <row r="306" spans="2:11" x14ac:dyDescent="0.25">
      <c r="B306">
        <v>372</v>
      </c>
      <c r="C306" s="94" t="s">
        <v>504</v>
      </c>
      <c r="D306" s="94" t="s">
        <v>607</v>
      </c>
      <c r="G306">
        <v>372</v>
      </c>
      <c r="H306" s="98" t="s">
        <v>2423</v>
      </c>
      <c r="I306" s="97">
        <v>89532</v>
      </c>
      <c r="J306" s="96">
        <v>3.5999999999999997E-2</v>
      </c>
      <c r="K306" s="96">
        <v>304</v>
      </c>
    </row>
    <row r="307" spans="2:11" x14ac:dyDescent="0.25">
      <c r="B307">
        <v>347</v>
      </c>
      <c r="C307" s="94" t="s">
        <v>1578</v>
      </c>
      <c r="D307" s="94" t="s">
        <v>608</v>
      </c>
      <c r="G307">
        <v>347</v>
      </c>
      <c r="H307" s="98" t="s">
        <v>2424</v>
      </c>
      <c r="I307" s="97">
        <v>89532</v>
      </c>
      <c r="J307" s="96">
        <v>3.5999999999999997E-2</v>
      </c>
      <c r="K307" s="96">
        <v>305</v>
      </c>
    </row>
    <row r="308" spans="2:11" x14ac:dyDescent="0.25">
      <c r="B308">
        <v>657</v>
      </c>
      <c r="C308" s="94" t="s">
        <v>1579</v>
      </c>
      <c r="D308" s="94" t="s">
        <v>609</v>
      </c>
      <c r="G308">
        <v>657</v>
      </c>
      <c r="H308" s="98" t="s">
        <v>2425</v>
      </c>
      <c r="I308" s="97">
        <v>87045</v>
      </c>
      <c r="J308" s="96">
        <v>3.5000000000000003E-2</v>
      </c>
      <c r="K308" s="96">
        <v>306</v>
      </c>
    </row>
    <row r="309" spans="2:11" x14ac:dyDescent="0.25">
      <c r="B309">
        <v>704</v>
      </c>
      <c r="C309" s="94" t="s">
        <v>1580</v>
      </c>
      <c r="D309" s="94" t="s">
        <v>610</v>
      </c>
      <c r="G309">
        <v>704</v>
      </c>
      <c r="H309" s="98" t="s">
        <v>1481</v>
      </c>
      <c r="I309" s="97">
        <v>87045</v>
      </c>
      <c r="J309" s="96">
        <v>3.5000000000000003E-2</v>
      </c>
      <c r="K309" s="96">
        <v>307</v>
      </c>
    </row>
    <row r="310" spans="2:11" x14ac:dyDescent="0.25">
      <c r="B310">
        <v>687</v>
      </c>
      <c r="C310" s="94" t="s">
        <v>1581</v>
      </c>
      <c r="D310" s="94" t="s">
        <v>611</v>
      </c>
      <c r="G310">
        <v>687</v>
      </c>
      <c r="H310" s="98" t="s">
        <v>1368</v>
      </c>
      <c r="I310" s="97">
        <v>87045</v>
      </c>
      <c r="J310" s="96">
        <v>3.5000000000000003E-2</v>
      </c>
      <c r="K310" s="96">
        <v>308</v>
      </c>
    </row>
    <row r="311" spans="2:11" x14ac:dyDescent="0.25">
      <c r="B311">
        <v>689</v>
      </c>
      <c r="C311" s="94" t="s">
        <v>1582</v>
      </c>
      <c r="D311" s="94" t="s">
        <v>612</v>
      </c>
      <c r="G311">
        <v>689</v>
      </c>
      <c r="H311" s="98" t="s">
        <v>2426</v>
      </c>
      <c r="I311" s="97">
        <v>87045</v>
      </c>
      <c r="J311" s="96">
        <v>3.5000000000000003E-2</v>
      </c>
      <c r="K311" s="96">
        <v>309</v>
      </c>
    </row>
    <row r="312" spans="2:11" x14ac:dyDescent="0.25">
      <c r="B312">
        <v>690</v>
      </c>
      <c r="C312" s="94" t="s">
        <v>1583</v>
      </c>
      <c r="D312" s="94" t="s">
        <v>613</v>
      </c>
      <c r="G312">
        <v>690</v>
      </c>
      <c r="H312" s="98" t="s">
        <v>2427</v>
      </c>
      <c r="I312" s="97">
        <v>87045</v>
      </c>
      <c r="J312" s="96">
        <v>3.5000000000000003E-2</v>
      </c>
      <c r="K312" s="96">
        <v>310</v>
      </c>
    </row>
    <row r="313" spans="2:11" x14ac:dyDescent="0.25">
      <c r="B313">
        <v>700</v>
      </c>
      <c r="C313" s="94" t="s">
        <v>1584</v>
      </c>
      <c r="D313" s="94" t="s">
        <v>614</v>
      </c>
      <c r="G313">
        <v>700</v>
      </c>
      <c r="H313" s="98" t="s">
        <v>2428</v>
      </c>
      <c r="I313" s="97">
        <v>87045</v>
      </c>
      <c r="J313" s="96">
        <v>3.5000000000000003E-2</v>
      </c>
      <c r="K313" s="96">
        <v>311</v>
      </c>
    </row>
    <row r="314" spans="2:11" x14ac:dyDescent="0.25">
      <c r="B314">
        <v>352</v>
      </c>
      <c r="C314" s="94" t="s">
        <v>1585</v>
      </c>
      <c r="D314" s="94" t="s">
        <v>615</v>
      </c>
      <c r="G314">
        <v>352</v>
      </c>
      <c r="H314" s="98" t="s">
        <v>2429</v>
      </c>
      <c r="I314" s="97">
        <v>87045</v>
      </c>
      <c r="J314" s="96">
        <v>3.5000000000000003E-2</v>
      </c>
      <c r="K314" s="96">
        <v>312</v>
      </c>
    </row>
    <row r="315" spans="2:11" x14ac:dyDescent="0.25">
      <c r="B315">
        <v>363</v>
      </c>
      <c r="C315" s="94" t="s">
        <v>1586</v>
      </c>
      <c r="D315" s="94" t="s">
        <v>616</v>
      </c>
      <c r="G315">
        <v>363</v>
      </c>
      <c r="H315" s="98" t="s">
        <v>2430</v>
      </c>
      <c r="I315" s="97">
        <v>87045</v>
      </c>
      <c r="J315" s="96">
        <v>3.5000000000000003E-2</v>
      </c>
      <c r="K315" s="96">
        <v>313</v>
      </c>
    </row>
    <row r="316" spans="2:11" x14ac:dyDescent="0.25">
      <c r="B316">
        <v>693</v>
      </c>
      <c r="C316" s="94" t="s">
        <v>1587</v>
      </c>
      <c r="D316" s="94" t="s">
        <v>617</v>
      </c>
      <c r="G316">
        <v>693</v>
      </c>
      <c r="H316" s="98" t="s">
        <v>2431</v>
      </c>
      <c r="I316" s="97">
        <v>87045</v>
      </c>
      <c r="J316" s="96">
        <v>3.5000000000000003E-2</v>
      </c>
      <c r="K316" s="96">
        <v>314</v>
      </c>
    </row>
    <row r="317" spans="2:11" x14ac:dyDescent="0.25">
      <c r="B317">
        <v>351</v>
      </c>
      <c r="C317" s="94" t="s">
        <v>1588</v>
      </c>
      <c r="D317" s="94" t="s">
        <v>618</v>
      </c>
      <c r="G317">
        <v>351</v>
      </c>
      <c r="H317" s="98" t="s">
        <v>2432</v>
      </c>
      <c r="I317" s="97">
        <v>87045</v>
      </c>
      <c r="J317" s="96">
        <v>3.5000000000000003E-2</v>
      </c>
      <c r="K317" s="96">
        <v>315</v>
      </c>
    </row>
    <row r="318" spans="2:11" x14ac:dyDescent="0.25">
      <c r="B318">
        <v>365</v>
      </c>
      <c r="C318" s="94" t="s">
        <v>1589</v>
      </c>
      <c r="D318" s="94" t="s">
        <v>619</v>
      </c>
      <c r="G318">
        <v>365</v>
      </c>
      <c r="H318" s="98" t="s">
        <v>2433</v>
      </c>
      <c r="I318" s="97">
        <v>87045</v>
      </c>
      <c r="J318" s="96">
        <v>3.5000000000000003E-2</v>
      </c>
      <c r="K318" s="96">
        <v>316</v>
      </c>
    </row>
    <row r="319" spans="2:11" x14ac:dyDescent="0.25">
      <c r="B319">
        <v>679</v>
      </c>
      <c r="C319" s="94" t="s">
        <v>1590</v>
      </c>
      <c r="D319" s="94" t="s">
        <v>620</v>
      </c>
      <c r="G319">
        <v>679</v>
      </c>
      <c r="H319" s="98" t="s">
        <v>2434</v>
      </c>
      <c r="I319" s="97">
        <v>84558</v>
      </c>
      <c r="J319" s="96">
        <v>3.4000000000000002E-2</v>
      </c>
      <c r="K319" s="96">
        <v>317</v>
      </c>
    </row>
    <row r="320" spans="2:11" x14ac:dyDescent="0.25">
      <c r="B320">
        <v>683</v>
      </c>
      <c r="C320" s="94" t="s">
        <v>1591</v>
      </c>
      <c r="D320" s="94" t="s">
        <v>621</v>
      </c>
      <c r="G320">
        <v>683</v>
      </c>
      <c r="H320" s="98" t="s">
        <v>2435</v>
      </c>
      <c r="I320" s="97">
        <v>84558</v>
      </c>
      <c r="J320" s="96">
        <v>3.4000000000000002E-2</v>
      </c>
      <c r="K320" s="96">
        <v>318</v>
      </c>
    </row>
    <row r="321" spans="2:11" x14ac:dyDescent="0.25">
      <c r="B321">
        <v>356</v>
      </c>
      <c r="C321" s="94" t="s">
        <v>1592</v>
      </c>
      <c r="D321" s="94" t="s">
        <v>622</v>
      </c>
      <c r="G321">
        <v>356</v>
      </c>
      <c r="H321" s="98" t="s">
        <v>2436</v>
      </c>
      <c r="I321" s="97">
        <v>84558</v>
      </c>
      <c r="J321" s="96">
        <v>3.4000000000000002E-2</v>
      </c>
      <c r="K321" s="96">
        <v>319</v>
      </c>
    </row>
    <row r="322" spans="2:11" x14ac:dyDescent="0.25">
      <c r="B322">
        <v>702</v>
      </c>
      <c r="C322" s="94" t="s">
        <v>1593</v>
      </c>
      <c r="D322" s="94" t="s">
        <v>623</v>
      </c>
      <c r="G322">
        <v>702</v>
      </c>
      <c r="H322" s="98" t="s">
        <v>2437</v>
      </c>
      <c r="I322" s="97">
        <v>84558</v>
      </c>
      <c r="J322" s="96">
        <v>3.4000000000000002E-2</v>
      </c>
      <c r="K322" s="96">
        <v>320</v>
      </c>
    </row>
    <row r="323" spans="2:11" x14ac:dyDescent="0.25">
      <c r="B323">
        <v>334</v>
      </c>
      <c r="C323" s="94" t="s">
        <v>1594</v>
      </c>
      <c r="D323" s="94" t="s">
        <v>624</v>
      </c>
      <c r="G323">
        <v>334</v>
      </c>
      <c r="H323" s="98" t="s">
        <v>2438</v>
      </c>
      <c r="I323" s="97">
        <v>84558</v>
      </c>
      <c r="J323" s="96">
        <v>3.4000000000000002E-2</v>
      </c>
      <c r="K323" s="96">
        <v>321</v>
      </c>
    </row>
    <row r="324" spans="2:11" x14ac:dyDescent="0.25">
      <c r="B324">
        <v>345</v>
      </c>
      <c r="C324" s="94" t="s">
        <v>1595</v>
      </c>
      <c r="D324" s="94" t="s">
        <v>625</v>
      </c>
      <c r="G324">
        <v>345</v>
      </c>
      <c r="H324" s="98" t="s">
        <v>1280</v>
      </c>
      <c r="I324" s="97">
        <v>84558</v>
      </c>
      <c r="J324" s="96">
        <v>3.4000000000000002E-2</v>
      </c>
      <c r="K324" s="96">
        <v>322</v>
      </c>
    </row>
    <row r="325" spans="2:11" x14ac:dyDescent="0.25">
      <c r="B325">
        <v>720</v>
      </c>
      <c r="C325" s="94" t="s">
        <v>1596</v>
      </c>
      <c r="D325" s="94" t="s">
        <v>626</v>
      </c>
      <c r="G325">
        <v>720</v>
      </c>
      <c r="H325" s="98" t="s">
        <v>2439</v>
      </c>
      <c r="I325" s="97">
        <v>84558</v>
      </c>
      <c r="J325" s="96">
        <v>3.4000000000000002E-2</v>
      </c>
      <c r="K325" s="96">
        <v>323</v>
      </c>
    </row>
    <row r="326" spans="2:11" x14ac:dyDescent="0.25">
      <c r="B326">
        <v>697</v>
      </c>
      <c r="C326" s="94" t="s">
        <v>1597</v>
      </c>
      <c r="D326" s="94" t="s">
        <v>627</v>
      </c>
      <c r="G326">
        <v>697</v>
      </c>
      <c r="H326" s="98" t="s">
        <v>1882</v>
      </c>
      <c r="I326" s="97">
        <v>84558</v>
      </c>
      <c r="J326" s="96">
        <v>3.4000000000000002E-2</v>
      </c>
      <c r="K326" s="96">
        <v>324</v>
      </c>
    </row>
    <row r="327" spans="2:11" x14ac:dyDescent="0.25">
      <c r="B327">
        <v>344</v>
      </c>
      <c r="C327" s="94" t="s">
        <v>926</v>
      </c>
      <c r="D327" s="94" t="s">
        <v>628</v>
      </c>
      <c r="G327">
        <v>344</v>
      </c>
      <c r="H327" s="98" t="s">
        <v>2440</v>
      </c>
      <c r="I327" s="97">
        <v>82071</v>
      </c>
      <c r="J327" s="96">
        <v>3.3000000000000002E-2</v>
      </c>
      <c r="K327" s="96">
        <v>325</v>
      </c>
    </row>
    <row r="328" spans="2:11" x14ac:dyDescent="0.25">
      <c r="B328">
        <v>699</v>
      </c>
      <c r="C328" s="94" t="s">
        <v>1598</v>
      </c>
      <c r="D328" s="94" t="s">
        <v>629</v>
      </c>
      <c r="G328">
        <v>699</v>
      </c>
      <c r="H328" s="98" t="s">
        <v>2441</v>
      </c>
      <c r="I328" s="97">
        <v>82071</v>
      </c>
      <c r="J328" s="96">
        <v>3.3000000000000002E-2</v>
      </c>
      <c r="K328" s="96">
        <v>326</v>
      </c>
    </row>
    <row r="329" spans="2:11" x14ac:dyDescent="0.25">
      <c r="B329">
        <v>336</v>
      </c>
      <c r="C329" s="94" t="s">
        <v>1173</v>
      </c>
      <c r="D329" s="94" t="s">
        <v>630</v>
      </c>
      <c r="G329">
        <v>336</v>
      </c>
      <c r="H329" s="98" t="s">
        <v>2442</v>
      </c>
      <c r="I329" s="97">
        <v>82071</v>
      </c>
      <c r="J329" s="96">
        <v>3.3000000000000002E-2</v>
      </c>
      <c r="K329" s="96">
        <v>327</v>
      </c>
    </row>
    <row r="330" spans="2:11" x14ac:dyDescent="0.25">
      <c r="B330">
        <v>716</v>
      </c>
      <c r="C330" s="94" t="s">
        <v>1599</v>
      </c>
      <c r="D330" s="94" t="s">
        <v>631</v>
      </c>
      <c r="G330">
        <v>716</v>
      </c>
      <c r="H330" s="98" t="s">
        <v>2443</v>
      </c>
      <c r="I330" s="97">
        <v>82071</v>
      </c>
      <c r="J330" s="96">
        <v>3.3000000000000002E-2</v>
      </c>
      <c r="K330" s="96">
        <v>328</v>
      </c>
    </row>
    <row r="331" spans="2:11" x14ac:dyDescent="0.25">
      <c r="B331">
        <v>703</v>
      </c>
      <c r="C331" s="94" t="s">
        <v>1600</v>
      </c>
      <c r="D331" s="94" t="s">
        <v>632</v>
      </c>
      <c r="G331">
        <v>703</v>
      </c>
      <c r="H331" s="98" t="s">
        <v>2444</v>
      </c>
      <c r="I331" s="97">
        <v>82071</v>
      </c>
      <c r="J331" s="96">
        <v>3.3000000000000002E-2</v>
      </c>
      <c r="K331" s="96">
        <v>329</v>
      </c>
    </row>
    <row r="332" spans="2:11" x14ac:dyDescent="0.25">
      <c r="B332">
        <v>710</v>
      </c>
      <c r="C332" s="94" t="s">
        <v>760</v>
      </c>
      <c r="D332" s="94" t="s">
        <v>633</v>
      </c>
      <c r="G332">
        <v>710</v>
      </c>
      <c r="H332" s="98" t="s">
        <v>2445</v>
      </c>
      <c r="I332" s="97">
        <v>82071</v>
      </c>
      <c r="J332" s="96">
        <v>3.3000000000000002E-2</v>
      </c>
      <c r="K332" s="96">
        <v>330</v>
      </c>
    </row>
    <row r="333" spans="2:11" x14ac:dyDescent="0.25">
      <c r="B333">
        <v>708</v>
      </c>
      <c r="C333" s="94" t="s">
        <v>1601</v>
      </c>
      <c r="D333" s="94" t="s">
        <v>634</v>
      </c>
      <c r="G333">
        <v>708</v>
      </c>
      <c r="H333" s="98" t="s">
        <v>1805</v>
      </c>
      <c r="I333" s="97">
        <v>82071</v>
      </c>
      <c r="J333" s="96">
        <v>3.3000000000000002E-2</v>
      </c>
      <c r="K333" s="96">
        <v>331</v>
      </c>
    </row>
    <row r="334" spans="2:11" x14ac:dyDescent="0.25">
      <c r="B334">
        <v>353</v>
      </c>
      <c r="C334" s="94" t="s">
        <v>1602</v>
      </c>
      <c r="D334" s="94" t="s">
        <v>635</v>
      </c>
      <c r="G334">
        <v>353</v>
      </c>
      <c r="H334" s="98" t="s">
        <v>2446</v>
      </c>
      <c r="I334" s="97">
        <v>82071</v>
      </c>
      <c r="J334" s="96">
        <v>3.3000000000000002E-2</v>
      </c>
      <c r="K334" s="96">
        <v>332</v>
      </c>
    </row>
    <row r="335" spans="2:11" x14ac:dyDescent="0.25">
      <c r="B335">
        <v>350</v>
      </c>
      <c r="C335" s="94" t="s">
        <v>1603</v>
      </c>
      <c r="D335" s="94" t="s">
        <v>636</v>
      </c>
      <c r="G335">
        <v>350</v>
      </c>
      <c r="H335" s="98" t="s">
        <v>1659</v>
      </c>
      <c r="I335" s="97">
        <v>82071</v>
      </c>
      <c r="J335" s="96">
        <v>3.3000000000000002E-2</v>
      </c>
      <c r="K335" s="96">
        <v>333</v>
      </c>
    </row>
    <row r="336" spans="2:11" x14ac:dyDescent="0.25">
      <c r="B336">
        <v>706</v>
      </c>
      <c r="C336" s="94" t="s">
        <v>1604</v>
      </c>
      <c r="D336" s="94" t="s">
        <v>637</v>
      </c>
      <c r="G336">
        <v>706</v>
      </c>
      <c r="H336" s="98" t="s">
        <v>1318</v>
      </c>
      <c r="I336" s="97">
        <v>82071</v>
      </c>
      <c r="J336" s="96">
        <v>3.3000000000000002E-2</v>
      </c>
      <c r="K336" s="96">
        <v>334</v>
      </c>
    </row>
    <row r="337" spans="2:11" x14ac:dyDescent="0.25">
      <c r="B337">
        <v>333</v>
      </c>
      <c r="C337" s="94" t="s">
        <v>1605</v>
      </c>
      <c r="D337" s="94" t="s">
        <v>638</v>
      </c>
      <c r="G337">
        <v>333</v>
      </c>
      <c r="H337" s="98" t="s">
        <v>2447</v>
      </c>
      <c r="I337" s="97">
        <v>79584</v>
      </c>
      <c r="J337" s="96">
        <v>3.2000000000000001E-2</v>
      </c>
      <c r="K337" s="96">
        <v>335</v>
      </c>
    </row>
    <row r="338" spans="2:11" x14ac:dyDescent="0.25">
      <c r="B338">
        <v>698</v>
      </c>
      <c r="C338" s="94" t="s">
        <v>1606</v>
      </c>
      <c r="D338" s="94" t="s">
        <v>639</v>
      </c>
      <c r="G338">
        <v>698</v>
      </c>
      <c r="H338" s="98" t="s">
        <v>2448</v>
      </c>
      <c r="I338" s="97">
        <v>79584</v>
      </c>
      <c r="J338" s="96">
        <v>3.2000000000000001E-2</v>
      </c>
      <c r="K338" s="96">
        <v>336</v>
      </c>
    </row>
    <row r="339" spans="2:11" x14ac:dyDescent="0.25">
      <c r="B339">
        <v>319</v>
      </c>
      <c r="C339" s="94" t="s">
        <v>1607</v>
      </c>
      <c r="D339" s="94" t="s">
        <v>640</v>
      </c>
      <c r="G339">
        <v>319</v>
      </c>
      <c r="H339" s="98" t="s">
        <v>2449</v>
      </c>
      <c r="I339" s="97">
        <v>79584</v>
      </c>
      <c r="J339" s="96">
        <v>3.2000000000000001E-2</v>
      </c>
      <c r="K339" s="96">
        <v>337</v>
      </c>
    </row>
    <row r="340" spans="2:11" x14ac:dyDescent="0.25">
      <c r="B340">
        <v>701</v>
      </c>
      <c r="C340" s="94" t="s">
        <v>1608</v>
      </c>
      <c r="D340" s="94" t="s">
        <v>641</v>
      </c>
      <c r="G340">
        <v>701</v>
      </c>
      <c r="H340" s="98" t="s">
        <v>2450</v>
      </c>
      <c r="I340" s="97">
        <v>79584</v>
      </c>
      <c r="J340" s="96">
        <v>3.2000000000000001E-2</v>
      </c>
      <c r="K340" s="96">
        <v>338</v>
      </c>
    </row>
    <row r="341" spans="2:11" x14ac:dyDescent="0.25">
      <c r="B341">
        <v>709</v>
      </c>
      <c r="C341" s="94" t="s">
        <v>1609</v>
      </c>
      <c r="D341" s="94" t="s">
        <v>642</v>
      </c>
      <c r="G341">
        <v>709</v>
      </c>
      <c r="H341" s="98" t="s">
        <v>2451</v>
      </c>
      <c r="I341" s="97">
        <v>79584</v>
      </c>
      <c r="J341" s="96">
        <v>3.2000000000000001E-2</v>
      </c>
      <c r="K341" s="96">
        <v>339</v>
      </c>
    </row>
    <row r="342" spans="2:11" x14ac:dyDescent="0.25">
      <c r="B342">
        <v>341</v>
      </c>
      <c r="C342" s="94" t="s">
        <v>1610</v>
      </c>
      <c r="D342" s="94" t="s">
        <v>643</v>
      </c>
      <c r="G342">
        <v>341</v>
      </c>
      <c r="H342" s="98" t="s">
        <v>2452</v>
      </c>
      <c r="I342" s="97">
        <v>79584</v>
      </c>
      <c r="J342" s="96">
        <v>3.2000000000000001E-2</v>
      </c>
      <c r="K342" s="96">
        <v>340</v>
      </c>
    </row>
    <row r="343" spans="2:11" x14ac:dyDescent="0.25">
      <c r="B343">
        <v>329</v>
      </c>
      <c r="C343" s="94" t="s">
        <v>1611</v>
      </c>
      <c r="D343" s="94" t="s">
        <v>644</v>
      </c>
      <c r="G343">
        <v>329</v>
      </c>
      <c r="H343" s="98" t="s">
        <v>2453</v>
      </c>
      <c r="I343" s="97">
        <v>79584</v>
      </c>
      <c r="J343" s="96">
        <v>3.2000000000000001E-2</v>
      </c>
      <c r="K343" s="96">
        <v>341</v>
      </c>
    </row>
    <row r="344" spans="2:11" x14ac:dyDescent="0.25">
      <c r="B344">
        <v>705</v>
      </c>
      <c r="C344" s="94" t="s">
        <v>1612</v>
      </c>
      <c r="D344" s="94" t="s">
        <v>645</v>
      </c>
      <c r="G344">
        <v>705</v>
      </c>
      <c r="H344" s="98" t="s">
        <v>2454</v>
      </c>
      <c r="I344" s="97">
        <v>79584</v>
      </c>
      <c r="J344" s="96">
        <v>3.2000000000000001E-2</v>
      </c>
      <c r="K344" s="96">
        <v>342</v>
      </c>
    </row>
    <row r="345" spans="2:11" x14ac:dyDescent="0.25">
      <c r="B345">
        <v>330</v>
      </c>
      <c r="C345" s="94" t="s">
        <v>1613</v>
      </c>
      <c r="D345" s="94" t="s">
        <v>646</v>
      </c>
      <c r="G345">
        <v>330</v>
      </c>
      <c r="H345" s="98" t="s">
        <v>2455</v>
      </c>
      <c r="I345" s="97">
        <v>79584</v>
      </c>
      <c r="J345" s="96">
        <v>3.2000000000000001E-2</v>
      </c>
      <c r="K345" s="96">
        <v>343</v>
      </c>
    </row>
    <row r="346" spans="2:11" x14ac:dyDescent="0.25">
      <c r="B346">
        <v>724</v>
      </c>
      <c r="C346" s="94" t="s">
        <v>1614</v>
      </c>
      <c r="D346" s="94" t="s">
        <v>647</v>
      </c>
      <c r="G346">
        <v>724</v>
      </c>
      <c r="H346" s="98" t="s">
        <v>2456</v>
      </c>
      <c r="I346" s="97">
        <v>77097</v>
      </c>
      <c r="J346" s="96">
        <v>3.1E-2</v>
      </c>
      <c r="K346" s="96">
        <v>344</v>
      </c>
    </row>
    <row r="347" spans="2:11" x14ac:dyDescent="0.25">
      <c r="B347">
        <v>324</v>
      </c>
      <c r="C347" s="94" t="s">
        <v>1615</v>
      </c>
      <c r="D347" s="94" t="s">
        <v>648</v>
      </c>
      <c r="G347">
        <v>324</v>
      </c>
      <c r="H347" s="98" t="s">
        <v>2457</v>
      </c>
      <c r="I347" s="97">
        <v>77097</v>
      </c>
      <c r="J347" s="96">
        <v>3.1E-2</v>
      </c>
      <c r="K347" s="96">
        <v>345</v>
      </c>
    </row>
    <row r="348" spans="2:11" x14ac:dyDescent="0.25">
      <c r="B348">
        <v>326</v>
      </c>
      <c r="C348" s="94" t="s">
        <v>1616</v>
      </c>
      <c r="D348" s="94" t="s">
        <v>649</v>
      </c>
      <c r="G348">
        <v>326</v>
      </c>
      <c r="H348" s="98" t="s">
        <v>2458</v>
      </c>
      <c r="I348" s="97">
        <v>77097</v>
      </c>
      <c r="J348" s="96">
        <v>3.1E-2</v>
      </c>
      <c r="K348" s="96">
        <v>346</v>
      </c>
    </row>
    <row r="349" spans="2:11" x14ac:dyDescent="0.25">
      <c r="B349">
        <v>346</v>
      </c>
      <c r="C349" s="94" t="s">
        <v>1617</v>
      </c>
      <c r="D349" s="94" t="s">
        <v>650</v>
      </c>
      <c r="G349">
        <v>346</v>
      </c>
      <c r="H349" s="98" t="s">
        <v>2137</v>
      </c>
      <c r="I349" s="97">
        <v>77097</v>
      </c>
      <c r="J349" s="96">
        <v>3.1E-2</v>
      </c>
      <c r="K349" s="96">
        <v>347</v>
      </c>
    </row>
    <row r="350" spans="2:11" x14ac:dyDescent="0.25">
      <c r="B350">
        <v>360</v>
      </c>
      <c r="C350" s="94" t="s">
        <v>564</v>
      </c>
      <c r="D350" s="94" t="s">
        <v>651</v>
      </c>
      <c r="G350">
        <v>360</v>
      </c>
      <c r="H350" s="98" t="s">
        <v>1622</v>
      </c>
      <c r="I350" s="97">
        <v>77097</v>
      </c>
      <c r="J350" s="96">
        <v>3.1E-2</v>
      </c>
      <c r="K350" s="96">
        <v>348</v>
      </c>
    </row>
    <row r="351" spans="2:11" x14ac:dyDescent="0.25">
      <c r="B351">
        <v>721</v>
      </c>
      <c r="C351" s="94" t="s">
        <v>1618</v>
      </c>
      <c r="D351" s="94" t="s">
        <v>652</v>
      </c>
      <c r="G351">
        <v>721</v>
      </c>
      <c r="H351" s="98" t="s">
        <v>2459</v>
      </c>
      <c r="I351" s="97">
        <v>77097</v>
      </c>
      <c r="J351" s="96">
        <v>3.1E-2</v>
      </c>
      <c r="K351" s="96">
        <v>349</v>
      </c>
    </row>
    <row r="352" spans="2:11" x14ac:dyDescent="0.25">
      <c r="B352">
        <v>325</v>
      </c>
      <c r="C352" s="94" t="s">
        <v>1619</v>
      </c>
      <c r="D352" s="94" t="s">
        <v>653</v>
      </c>
      <c r="G352">
        <v>325</v>
      </c>
      <c r="H352" s="98" t="s">
        <v>2460</v>
      </c>
      <c r="I352" s="97">
        <v>77097</v>
      </c>
      <c r="J352" s="96">
        <v>3.1E-2</v>
      </c>
      <c r="K352" s="96">
        <v>350</v>
      </c>
    </row>
    <row r="353" spans="2:11" x14ac:dyDescent="0.25">
      <c r="B353">
        <v>343</v>
      </c>
      <c r="C353" s="94" t="s">
        <v>1620</v>
      </c>
      <c r="D353" s="94" t="s">
        <v>654</v>
      </c>
      <c r="G353">
        <v>343</v>
      </c>
      <c r="H353" s="98" t="s">
        <v>2461</v>
      </c>
      <c r="I353" s="97">
        <v>77097</v>
      </c>
      <c r="J353" s="96">
        <v>3.1E-2</v>
      </c>
      <c r="K353" s="96">
        <v>351</v>
      </c>
    </row>
    <row r="354" spans="2:11" x14ac:dyDescent="0.25">
      <c r="B354">
        <v>312</v>
      </c>
      <c r="C354" s="94" t="s">
        <v>1621</v>
      </c>
      <c r="D354" s="94" t="s">
        <v>655</v>
      </c>
      <c r="G354">
        <v>312</v>
      </c>
      <c r="H354" s="98" t="s">
        <v>1757</v>
      </c>
      <c r="I354" s="97">
        <v>77097</v>
      </c>
      <c r="J354" s="96">
        <v>3.1E-2</v>
      </c>
      <c r="K354" s="96">
        <v>352</v>
      </c>
    </row>
    <row r="355" spans="2:11" x14ac:dyDescent="0.25">
      <c r="B355">
        <v>322</v>
      </c>
      <c r="C355" s="94" t="s">
        <v>1622</v>
      </c>
      <c r="D355" s="94" t="s">
        <v>656</v>
      </c>
      <c r="G355">
        <v>322</v>
      </c>
      <c r="H355" s="98" t="s">
        <v>2462</v>
      </c>
      <c r="I355" s="97">
        <v>77097</v>
      </c>
      <c r="J355" s="96">
        <v>3.1E-2</v>
      </c>
      <c r="K355" s="96">
        <v>353</v>
      </c>
    </row>
    <row r="356" spans="2:11" x14ac:dyDescent="0.25">
      <c r="B356">
        <v>328</v>
      </c>
      <c r="C356" s="94" t="s">
        <v>1623</v>
      </c>
      <c r="D356" s="94" t="s">
        <v>657</v>
      </c>
      <c r="G356">
        <v>328</v>
      </c>
      <c r="H356" s="98" t="s">
        <v>2463</v>
      </c>
      <c r="I356" s="97">
        <v>77097</v>
      </c>
      <c r="J356" s="96">
        <v>3.1E-2</v>
      </c>
      <c r="K356" s="96">
        <v>354</v>
      </c>
    </row>
    <row r="357" spans="2:11" x14ac:dyDescent="0.25">
      <c r="B357">
        <v>339</v>
      </c>
      <c r="C357" s="94" t="s">
        <v>1624</v>
      </c>
      <c r="D357" s="94" t="s">
        <v>658</v>
      </c>
      <c r="G357">
        <v>339</v>
      </c>
      <c r="H357" s="98" t="s">
        <v>1893</v>
      </c>
      <c r="I357" s="97">
        <v>77097</v>
      </c>
      <c r="J357" s="96">
        <v>3.1E-2</v>
      </c>
      <c r="K357" s="96">
        <v>355</v>
      </c>
    </row>
    <row r="358" spans="2:11" x14ac:dyDescent="0.25">
      <c r="B358">
        <v>712</v>
      </c>
      <c r="C358" s="94" t="s">
        <v>800</v>
      </c>
      <c r="D358" s="94" t="s">
        <v>659</v>
      </c>
      <c r="G358">
        <v>712</v>
      </c>
      <c r="H358" s="98" t="s">
        <v>2464</v>
      </c>
      <c r="I358" s="97">
        <v>77097</v>
      </c>
      <c r="J358" s="96">
        <v>3.1E-2</v>
      </c>
      <c r="K358" s="96">
        <v>356</v>
      </c>
    </row>
    <row r="359" spans="2:11" x14ac:dyDescent="0.25">
      <c r="B359">
        <v>714</v>
      </c>
      <c r="C359" s="94" t="s">
        <v>1625</v>
      </c>
      <c r="D359" s="94" t="s">
        <v>660</v>
      </c>
      <c r="G359">
        <v>714</v>
      </c>
      <c r="H359" s="98" t="s">
        <v>2465</v>
      </c>
      <c r="I359" s="97">
        <v>74610</v>
      </c>
      <c r="J359" s="96">
        <v>0.03</v>
      </c>
      <c r="K359" s="96">
        <v>357</v>
      </c>
    </row>
    <row r="360" spans="2:11" x14ac:dyDescent="0.25">
      <c r="B360">
        <v>713</v>
      </c>
      <c r="C360" s="94" t="s">
        <v>1626</v>
      </c>
      <c r="D360" s="94" t="s">
        <v>661</v>
      </c>
      <c r="G360">
        <v>713</v>
      </c>
      <c r="H360" s="98" t="s">
        <v>2466</v>
      </c>
      <c r="I360" s="97">
        <v>74610</v>
      </c>
      <c r="J360" s="96">
        <v>0.03</v>
      </c>
      <c r="K360" s="96">
        <v>358</v>
      </c>
    </row>
    <row r="361" spans="2:11" x14ac:dyDescent="0.25">
      <c r="B361">
        <v>734</v>
      </c>
      <c r="C361" s="94" t="s">
        <v>1627</v>
      </c>
      <c r="D361" s="94" t="s">
        <v>662</v>
      </c>
      <c r="G361">
        <v>734</v>
      </c>
      <c r="H361" s="98" t="s">
        <v>2467</v>
      </c>
      <c r="I361" s="97">
        <v>74610</v>
      </c>
      <c r="J361" s="96">
        <v>0.03</v>
      </c>
      <c r="K361" s="96">
        <v>359</v>
      </c>
    </row>
    <row r="362" spans="2:11" x14ac:dyDescent="0.25">
      <c r="B362">
        <v>722</v>
      </c>
      <c r="C362" s="94" t="s">
        <v>1628</v>
      </c>
      <c r="D362" s="94" t="s">
        <v>663</v>
      </c>
      <c r="G362">
        <v>722</v>
      </c>
      <c r="H362" s="98" t="s">
        <v>2468</v>
      </c>
      <c r="I362" s="97">
        <v>74610</v>
      </c>
      <c r="J362" s="96">
        <v>0.03</v>
      </c>
      <c r="K362" s="96">
        <v>360</v>
      </c>
    </row>
    <row r="363" spans="2:11" x14ac:dyDescent="0.25">
      <c r="B363">
        <v>335</v>
      </c>
      <c r="C363" s="94" t="s">
        <v>796</v>
      </c>
      <c r="D363" s="94" t="s">
        <v>664</v>
      </c>
      <c r="G363">
        <v>335</v>
      </c>
      <c r="H363" s="98" t="s">
        <v>2469</v>
      </c>
      <c r="I363" s="97">
        <v>74610</v>
      </c>
      <c r="J363" s="96">
        <v>0.03</v>
      </c>
      <c r="K363" s="96">
        <v>361</v>
      </c>
    </row>
    <row r="364" spans="2:11" x14ac:dyDescent="0.25">
      <c r="B364">
        <v>314</v>
      </c>
      <c r="C364" s="94" t="s">
        <v>1629</v>
      </c>
      <c r="D364" s="94" t="s">
        <v>665</v>
      </c>
      <c r="G364">
        <v>314</v>
      </c>
      <c r="H364" s="98" t="s">
        <v>2470</v>
      </c>
      <c r="I364" s="97">
        <v>74610</v>
      </c>
      <c r="J364" s="96">
        <v>0.03</v>
      </c>
      <c r="K364" s="96">
        <v>362</v>
      </c>
    </row>
    <row r="365" spans="2:11" x14ac:dyDescent="0.25">
      <c r="B365">
        <v>331</v>
      </c>
      <c r="C365" s="94" t="s">
        <v>1630</v>
      </c>
      <c r="D365" s="94" t="s">
        <v>666</v>
      </c>
      <c r="G365">
        <v>331</v>
      </c>
      <c r="H365" s="98" t="s">
        <v>1557</v>
      </c>
      <c r="I365" s="97">
        <v>74610</v>
      </c>
      <c r="J365" s="96">
        <v>0.03</v>
      </c>
      <c r="K365" s="96">
        <v>363</v>
      </c>
    </row>
    <row r="366" spans="2:11" x14ac:dyDescent="0.25">
      <c r="B366">
        <v>711</v>
      </c>
      <c r="C366" s="94" t="s">
        <v>1631</v>
      </c>
      <c r="D366" s="94" t="s">
        <v>667</v>
      </c>
      <c r="G366">
        <v>711</v>
      </c>
      <c r="H366" s="98" t="s">
        <v>2471</v>
      </c>
      <c r="I366" s="97">
        <v>74610</v>
      </c>
      <c r="J366" s="96">
        <v>0.03</v>
      </c>
      <c r="K366" s="96">
        <v>364</v>
      </c>
    </row>
    <row r="367" spans="2:11" x14ac:dyDescent="0.25">
      <c r="B367">
        <v>735</v>
      </c>
      <c r="C367" s="94" t="s">
        <v>1632</v>
      </c>
      <c r="D367" s="94" t="s">
        <v>668</v>
      </c>
      <c r="G367">
        <v>735</v>
      </c>
      <c r="H367" s="98" t="s">
        <v>2472</v>
      </c>
      <c r="I367" s="97">
        <v>74610</v>
      </c>
      <c r="J367" s="96">
        <v>0.03</v>
      </c>
      <c r="K367" s="96">
        <v>365</v>
      </c>
    </row>
    <row r="368" spans="2:11" x14ac:dyDescent="0.25">
      <c r="B368">
        <v>717</v>
      </c>
      <c r="C368" s="94" t="s">
        <v>1633</v>
      </c>
      <c r="D368" s="94" t="s">
        <v>669</v>
      </c>
      <c r="G368">
        <v>717</v>
      </c>
      <c r="H368" s="98" t="s">
        <v>2473</v>
      </c>
      <c r="I368" s="97">
        <v>74610</v>
      </c>
      <c r="J368" s="96">
        <v>0.03</v>
      </c>
      <c r="K368" s="96">
        <v>366</v>
      </c>
    </row>
    <row r="369" spans="2:11" x14ac:dyDescent="0.25">
      <c r="B369">
        <v>719</v>
      </c>
      <c r="C369" s="94" t="s">
        <v>1634</v>
      </c>
      <c r="D369" s="94" t="s">
        <v>670</v>
      </c>
      <c r="G369">
        <v>719</v>
      </c>
      <c r="H369" s="98" t="s">
        <v>2474</v>
      </c>
      <c r="I369" s="97">
        <v>74610</v>
      </c>
      <c r="J369" s="96">
        <v>0.03</v>
      </c>
      <c r="K369" s="96">
        <v>367</v>
      </c>
    </row>
    <row r="370" spans="2:11" x14ac:dyDescent="0.25">
      <c r="B370">
        <v>318</v>
      </c>
      <c r="C370" s="94" t="s">
        <v>1635</v>
      </c>
      <c r="D370" s="94" t="s">
        <v>671</v>
      </c>
      <c r="G370">
        <v>318</v>
      </c>
      <c r="H370" s="98" t="s">
        <v>2475</v>
      </c>
      <c r="I370" s="97">
        <v>74610</v>
      </c>
      <c r="J370" s="96">
        <v>0.03</v>
      </c>
      <c r="K370" s="96">
        <v>368</v>
      </c>
    </row>
    <row r="371" spans="2:11" x14ac:dyDescent="0.25">
      <c r="B371">
        <v>323</v>
      </c>
      <c r="C371" s="94" t="s">
        <v>1636</v>
      </c>
      <c r="D371" s="94" t="s">
        <v>672</v>
      </c>
      <c r="G371">
        <v>323</v>
      </c>
      <c r="H371" s="98" t="s">
        <v>636</v>
      </c>
      <c r="I371" s="97">
        <v>74610</v>
      </c>
      <c r="J371" s="96">
        <v>0.03</v>
      </c>
      <c r="K371" s="96">
        <v>369</v>
      </c>
    </row>
    <row r="372" spans="2:11" x14ac:dyDescent="0.25">
      <c r="B372">
        <v>332</v>
      </c>
      <c r="C372" s="94" t="s">
        <v>1637</v>
      </c>
      <c r="D372" s="94" t="s">
        <v>673</v>
      </c>
      <c r="G372">
        <v>332</v>
      </c>
      <c r="H372" s="98" t="s">
        <v>2476</v>
      </c>
      <c r="I372" s="97">
        <v>74610</v>
      </c>
      <c r="J372" s="96">
        <v>0.03</v>
      </c>
      <c r="K372" s="96">
        <v>370</v>
      </c>
    </row>
    <row r="373" spans="2:11" x14ac:dyDescent="0.25">
      <c r="B373">
        <v>723</v>
      </c>
      <c r="C373" s="94" t="s">
        <v>1638</v>
      </c>
      <c r="D373" s="94" t="s">
        <v>674</v>
      </c>
      <c r="G373">
        <v>723</v>
      </c>
      <c r="H373" s="98" t="s">
        <v>2477</v>
      </c>
      <c r="I373" s="97">
        <v>74610</v>
      </c>
      <c r="J373" s="96">
        <v>0.03</v>
      </c>
      <c r="K373" s="96">
        <v>371</v>
      </c>
    </row>
    <row r="374" spans="2:11" x14ac:dyDescent="0.25">
      <c r="B374">
        <v>725</v>
      </c>
      <c r="C374" s="94" t="s">
        <v>1639</v>
      </c>
      <c r="D374" s="94" t="s">
        <v>675</v>
      </c>
      <c r="G374">
        <v>725</v>
      </c>
      <c r="H374" s="98" t="s">
        <v>447</v>
      </c>
      <c r="I374" s="97">
        <v>74610</v>
      </c>
      <c r="J374" s="96">
        <v>0.03</v>
      </c>
      <c r="K374" s="96">
        <v>372</v>
      </c>
    </row>
    <row r="375" spans="2:11" x14ac:dyDescent="0.25">
      <c r="B375">
        <v>313</v>
      </c>
      <c r="C375" s="94" t="s">
        <v>1640</v>
      </c>
      <c r="D375" s="94" t="s">
        <v>676</v>
      </c>
      <c r="G375">
        <v>313</v>
      </c>
      <c r="H375" s="98" t="s">
        <v>1797</v>
      </c>
      <c r="I375" s="97">
        <v>74610</v>
      </c>
      <c r="J375" s="96">
        <v>0.03</v>
      </c>
      <c r="K375" s="96">
        <v>373</v>
      </c>
    </row>
    <row r="376" spans="2:11" x14ac:dyDescent="0.25">
      <c r="B376">
        <v>730</v>
      </c>
      <c r="C376" s="94" t="s">
        <v>1641</v>
      </c>
      <c r="D376" s="94" t="s">
        <v>677</v>
      </c>
      <c r="G376">
        <v>730</v>
      </c>
      <c r="H376" s="98" t="s">
        <v>2478</v>
      </c>
      <c r="I376" s="97">
        <v>74610</v>
      </c>
      <c r="J376" s="96">
        <v>0.03</v>
      </c>
      <c r="K376" s="96">
        <v>374</v>
      </c>
    </row>
    <row r="377" spans="2:11" x14ac:dyDescent="0.25">
      <c r="B377">
        <v>749</v>
      </c>
      <c r="C377" s="94" t="s">
        <v>1642</v>
      </c>
      <c r="D377" s="94" t="s">
        <v>678</v>
      </c>
      <c r="G377">
        <v>749</v>
      </c>
      <c r="H377" s="98" t="s">
        <v>2479</v>
      </c>
      <c r="I377" s="97">
        <v>74610</v>
      </c>
      <c r="J377" s="96">
        <v>0.03</v>
      </c>
      <c r="K377" s="96">
        <v>375</v>
      </c>
    </row>
    <row r="378" spans="2:11" x14ac:dyDescent="0.25">
      <c r="B378">
        <v>308</v>
      </c>
      <c r="C378" s="94" t="s">
        <v>1643</v>
      </c>
      <c r="D378" s="94" t="s">
        <v>679</v>
      </c>
      <c r="G378">
        <v>308</v>
      </c>
      <c r="H378" s="98" t="s">
        <v>2480</v>
      </c>
      <c r="I378" s="97">
        <v>74610</v>
      </c>
      <c r="J378" s="96">
        <v>0.03</v>
      </c>
      <c r="K378" s="96">
        <v>376</v>
      </c>
    </row>
    <row r="379" spans="2:11" x14ac:dyDescent="0.25">
      <c r="B379">
        <v>715</v>
      </c>
      <c r="C379" s="94" t="s">
        <v>1644</v>
      </c>
      <c r="D379" s="94" t="s">
        <v>680</v>
      </c>
      <c r="G379">
        <v>715</v>
      </c>
      <c r="H379" s="98" t="s">
        <v>2481</v>
      </c>
      <c r="I379" s="97">
        <v>74610</v>
      </c>
      <c r="J379" s="96">
        <v>0.03</v>
      </c>
      <c r="K379" s="96">
        <v>377</v>
      </c>
    </row>
    <row r="380" spans="2:11" x14ac:dyDescent="0.25">
      <c r="B380">
        <v>733</v>
      </c>
      <c r="C380" s="94" t="s">
        <v>1645</v>
      </c>
      <c r="D380" s="94" t="s">
        <v>681</v>
      </c>
      <c r="G380">
        <v>733</v>
      </c>
      <c r="H380" s="98" t="s">
        <v>2482</v>
      </c>
      <c r="I380" s="97">
        <v>74610</v>
      </c>
      <c r="J380" s="96">
        <v>0.03</v>
      </c>
      <c r="K380" s="96">
        <v>378</v>
      </c>
    </row>
    <row r="381" spans="2:11" x14ac:dyDescent="0.25">
      <c r="B381">
        <v>738</v>
      </c>
      <c r="C381" s="94" t="s">
        <v>1646</v>
      </c>
      <c r="D381" s="94" t="s">
        <v>682</v>
      </c>
      <c r="G381">
        <v>738</v>
      </c>
      <c r="H381" s="98" t="s">
        <v>2483</v>
      </c>
      <c r="I381" s="97">
        <v>72123</v>
      </c>
      <c r="J381" s="96">
        <v>2.9000000000000001E-2</v>
      </c>
      <c r="K381" s="96">
        <v>379</v>
      </c>
    </row>
    <row r="382" spans="2:11" x14ac:dyDescent="0.25">
      <c r="B382">
        <v>728</v>
      </c>
      <c r="C382" s="94" t="s">
        <v>1647</v>
      </c>
      <c r="D382" s="94" t="s">
        <v>683</v>
      </c>
      <c r="G382">
        <v>728</v>
      </c>
      <c r="H382" s="98" t="s">
        <v>2484</v>
      </c>
      <c r="I382" s="97">
        <v>72123</v>
      </c>
      <c r="J382" s="96">
        <v>2.9000000000000001E-2</v>
      </c>
      <c r="K382" s="96">
        <v>380</v>
      </c>
    </row>
    <row r="383" spans="2:11" x14ac:dyDescent="0.25">
      <c r="B383">
        <v>310</v>
      </c>
      <c r="C383" s="94" t="s">
        <v>1648</v>
      </c>
      <c r="D383" s="94" t="s">
        <v>684</v>
      </c>
      <c r="G383">
        <v>310</v>
      </c>
      <c r="H383" s="98" t="s">
        <v>2485</v>
      </c>
      <c r="I383" s="97">
        <v>72123</v>
      </c>
      <c r="J383" s="96">
        <v>2.9000000000000001E-2</v>
      </c>
      <c r="K383" s="96">
        <v>381</v>
      </c>
    </row>
    <row r="384" spans="2:11" x14ac:dyDescent="0.25">
      <c r="B384">
        <v>321</v>
      </c>
      <c r="C384" s="94" t="s">
        <v>1649</v>
      </c>
      <c r="D384" s="94" t="s">
        <v>685</v>
      </c>
      <c r="G384">
        <v>321</v>
      </c>
      <c r="H384" s="98" t="s">
        <v>2486</v>
      </c>
      <c r="I384" s="97">
        <v>72123</v>
      </c>
      <c r="J384" s="96">
        <v>2.9000000000000001E-2</v>
      </c>
      <c r="K384" s="96">
        <v>382</v>
      </c>
    </row>
    <row r="385" spans="2:11" x14ac:dyDescent="0.25">
      <c r="B385">
        <v>726</v>
      </c>
      <c r="C385" s="94" t="s">
        <v>1650</v>
      </c>
      <c r="D385" s="94" t="s">
        <v>686</v>
      </c>
      <c r="G385">
        <v>726</v>
      </c>
      <c r="H385" s="98" t="s">
        <v>2487</v>
      </c>
      <c r="I385" s="97">
        <v>72123</v>
      </c>
      <c r="J385" s="96">
        <v>2.9000000000000001E-2</v>
      </c>
      <c r="K385" s="96">
        <v>383</v>
      </c>
    </row>
    <row r="386" spans="2:11" x14ac:dyDescent="0.25">
      <c r="B386">
        <v>736</v>
      </c>
      <c r="C386" s="94" t="s">
        <v>1651</v>
      </c>
      <c r="D386" s="94" t="s">
        <v>687</v>
      </c>
      <c r="G386">
        <v>736</v>
      </c>
      <c r="H386" s="98" t="s">
        <v>1329</v>
      </c>
      <c r="I386" s="97">
        <v>72123</v>
      </c>
      <c r="J386" s="96">
        <v>2.9000000000000001E-2</v>
      </c>
      <c r="K386" s="96">
        <v>384</v>
      </c>
    </row>
    <row r="387" spans="2:11" x14ac:dyDescent="0.25">
      <c r="B387">
        <v>309</v>
      </c>
      <c r="C387" s="94" t="s">
        <v>1652</v>
      </c>
      <c r="D387" s="94" t="s">
        <v>688</v>
      </c>
      <c r="G387">
        <v>309</v>
      </c>
      <c r="H387" s="98" t="s">
        <v>1740</v>
      </c>
      <c r="I387" s="97">
        <v>72123</v>
      </c>
      <c r="J387" s="96">
        <v>2.9000000000000001E-2</v>
      </c>
      <c r="K387" s="96">
        <v>385</v>
      </c>
    </row>
    <row r="388" spans="2:11" x14ac:dyDescent="0.25">
      <c r="B388">
        <v>315</v>
      </c>
      <c r="C388" s="94" t="s">
        <v>1653</v>
      </c>
      <c r="D388" s="94" t="s">
        <v>689</v>
      </c>
      <c r="G388">
        <v>315</v>
      </c>
      <c r="H388" s="98" t="s">
        <v>2488</v>
      </c>
      <c r="I388" s="97">
        <v>72123</v>
      </c>
      <c r="J388" s="96">
        <v>2.9000000000000001E-2</v>
      </c>
      <c r="K388" s="96">
        <v>386</v>
      </c>
    </row>
    <row r="389" spans="2:11" x14ac:dyDescent="0.25">
      <c r="B389">
        <v>317</v>
      </c>
      <c r="C389" s="94" t="s">
        <v>1249</v>
      </c>
      <c r="D389" s="94" t="s">
        <v>690</v>
      </c>
      <c r="G389">
        <v>317</v>
      </c>
      <c r="H389" s="98" t="s">
        <v>2489</v>
      </c>
      <c r="I389" s="97">
        <v>72123</v>
      </c>
      <c r="J389" s="96">
        <v>2.9000000000000001E-2</v>
      </c>
      <c r="K389" s="96">
        <v>387</v>
      </c>
    </row>
    <row r="390" spans="2:11" x14ac:dyDescent="0.25">
      <c r="B390">
        <v>732</v>
      </c>
      <c r="C390" s="94" t="s">
        <v>1654</v>
      </c>
      <c r="D390" s="94" t="s">
        <v>691</v>
      </c>
      <c r="G390">
        <v>732</v>
      </c>
      <c r="H390" s="98" t="s">
        <v>2490</v>
      </c>
      <c r="I390" s="97">
        <v>72123</v>
      </c>
      <c r="J390" s="96">
        <v>2.9000000000000001E-2</v>
      </c>
      <c r="K390" s="96">
        <v>388</v>
      </c>
    </row>
    <row r="391" spans="2:11" x14ac:dyDescent="0.25">
      <c r="B391">
        <v>742</v>
      </c>
      <c r="C391" s="94" t="s">
        <v>1655</v>
      </c>
      <c r="D391" s="94" t="s">
        <v>692</v>
      </c>
      <c r="G391">
        <v>742</v>
      </c>
      <c r="H391" s="98" t="s">
        <v>2491</v>
      </c>
      <c r="I391" s="97">
        <v>72123</v>
      </c>
      <c r="J391" s="96">
        <v>2.9000000000000001E-2</v>
      </c>
      <c r="K391" s="96">
        <v>389</v>
      </c>
    </row>
    <row r="392" spans="2:11" x14ac:dyDescent="0.25">
      <c r="B392">
        <v>320</v>
      </c>
      <c r="C392" s="94" t="s">
        <v>1656</v>
      </c>
      <c r="D392" s="94" t="s">
        <v>693</v>
      </c>
      <c r="G392">
        <v>320</v>
      </c>
      <c r="H392" s="98" t="s">
        <v>2492</v>
      </c>
      <c r="I392" s="97">
        <v>72123</v>
      </c>
      <c r="J392" s="96">
        <v>2.9000000000000001E-2</v>
      </c>
      <c r="K392" s="96">
        <v>390</v>
      </c>
    </row>
    <row r="393" spans="2:11" x14ac:dyDescent="0.25">
      <c r="B393">
        <v>737</v>
      </c>
      <c r="C393" s="94" t="s">
        <v>789</v>
      </c>
      <c r="D393" s="94" t="s">
        <v>694</v>
      </c>
      <c r="G393">
        <v>737</v>
      </c>
      <c r="H393" s="98" t="s">
        <v>2493</v>
      </c>
      <c r="I393" s="97">
        <v>72123</v>
      </c>
      <c r="J393" s="96">
        <v>2.9000000000000001E-2</v>
      </c>
      <c r="K393" s="96">
        <v>391</v>
      </c>
    </row>
    <row r="394" spans="2:11" x14ac:dyDescent="0.25">
      <c r="B394">
        <v>747</v>
      </c>
      <c r="C394" s="94" t="s">
        <v>1657</v>
      </c>
      <c r="D394" s="94" t="s">
        <v>695</v>
      </c>
      <c r="G394">
        <v>747</v>
      </c>
      <c r="H394" s="98" t="s">
        <v>2494</v>
      </c>
      <c r="I394" s="97">
        <v>72123</v>
      </c>
      <c r="J394" s="96">
        <v>2.9000000000000001E-2</v>
      </c>
      <c r="K394" s="96">
        <v>392</v>
      </c>
    </row>
    <row r="395" spans="2:11" x14ac:dyDescent="0.25">
      <c r="B395">
        <v>298</v>
      </c>
      <c r="C395" s="94" t="s">
        <v>1658</v>
      </c>
      <c r="D395" s="94" t="s">
        <v>696</v>
      </c>
      <c r="G395">
        <v>298</v>
      </c>
      <c r="H395" s="98" t="s">
        <v>1700</v>
      </c>
      <c r="I395" s="97">
        <v>72123</v>
      </c>
      <c r="J395" s="96">
        <v>2.9000000000000001E-2</v>
      </c>
      <c r="K395" s="96">
        <v>393</v>
      </c>
    </row>
    <row r="396" spans="2:11" x14ac:dyDescent="0.25">
      <c r="B396">
        <v>727</v>
      </c>
      <c r="C396" s="94" t="s">
        <v>1659</v>
      </c>
      <c r="D396" s="94" t="s">
        <v>697</v>
      </c>
      <c r="G396">
        <v>727</v>
      </c>
      <c r="H396" s="98" t="s">
        <v>2495</v>
      </c>
      <c r="I396" s="97">
        <v>72123</v>
      </c>
      <c r="J396" s="96">
        <v>2.9000000000000001E-2</v>
      </c>
      <c r="K396" s="96">
        <v>394</v>
      </c>
    </row>
    <row r="397" spans="2:11" x14ac:dyDescent="0.25">
      <c r="B397">
        <v>743</v>
      </c>
      <c r="C397" s="94" t="s">
        <v>1660</v>
      </c>
      <c r="D397" s="94" t="s">
        <v>698</v>
      </c>
      <c r="G397">
        <v>743</v>
      </c>
      <c r="H397" s="98" t="s">
        <v>2496</v>
      </c>
      <c r="I397" s="97">
        <v>69636</v>
      </c>
      <c r="J397" s="96">
        <v>2.8000000000000001E-2</v>
      </c>
      <c r="K397" s="96">
        <v>395</v>
      </c>
    </row>
    <row r="398" spans="2:11" x14ac:dyDescent="0.25">
      <c r="B398">
        <v>307</v>
      </c>
      <c r="C398" s="94" t="s">
        <v>1661</v>
      </c>
      <c r="D398" s="94" t="s">
        <v>699</v>
      </c>
      <c r="G398">
        <v>307</v>
      </c>
      <c r="H398" s="98" t="s">
        <v>2497</v>
      </c>
      <c r="I398" s="97">
        <v>69636</v>
      </c>
      <c r="J398" s="96">
        <v>2.8000000000000001E-2</v>
      </c>
      <c r="K398" s="96">
        <v>396</v>
      </c>
    </row>
    <row r="399" spans="2:11" x14ac:dyDescent="0.25">
      <c r="B399">
        <v>306</v>
      </c>
      <c r="C399" s="94" t="s">
        <v>1662</v>
      </c>
      <c r="D399" s="94" t="s">
        <v>700</v>
      </c>
      <c r="G399">
        <v>306</v>
      </c>
      <c r="H399" s="98" t="s">
        <v>2498</v>
      </c>
      <c r="I399" s="97">
        <v>69636</v>
      </c>
      <c r="J399" s="96">
        <v>2.8000000000000001E-2</v>
      </c>
      <c r="K399" s="96">
        <v>397</v>
      </c>
    </row>
    <row r="400" spans="2:11" x14ac:dyDescent="0.25">
      <c r="B400">
        <v>731</v>
      </c>
      <c r="C400" s="94" t="s">
        <v>1663</v>
      </c>
      <c r="D400" s="94" t="s">
        <v>701</v>
      </c>
      <c r="G400">
        <v>731</v>
      </c>
      <c r="H400" s="98" t="s">
        <v>2499</v>
      </c>
      <c r="I400" s="97">
        <v>69636</v>
      </c>
      <c r="J400" s="96">
        <v>2.8000000000000001E-2</v>
      </c>
      <c r="K400" s="96">
        <v>398</v>
      </c>
    </row>
    <row r="401" spans="2:11" x14ac:dyDescent="0.25">
      <c r="B401">
        <v>746</v>
      </c>
      <c r="C401" s="94" t="s">
        <v>1664</v>
      </c>
      <c r="D401" s="94" t="s">
        <v>702</v>
      </c>
      <c r="G401">
        <v>746</v>
      </c>
      <c r="H401" s="98" t="s">
        <v>2500</v>
      </c>
      <c r="I401" s="97">
        <v>69636</v>
      </c>
      <c r="J401" s="96">
        <v>2.8000000000000001E-2</v>
      </c>
      <c r="K401" s="96">
        <v>399</v>
      </c>
    </row>
    <row r="402" spans="2:11" x14ac:dyDescent="0.25">
      <c r="B402">
        <v>754</v>
      </c>
      <c r="C402" s="94" t="s">
        <v>1665</v>
      </c>
      <c r="D402" s="94" t="s">
        <v>703</v>
      </c>
      <c r="G402">
        <v>754</v>
      </c>
      <c r="H402" s="98" t="s">
        <v>2501</v>
      </c>
      <c r="I402" s="97">
        <v>69636</v>
      </c>
      <c r="J402" s="96">
        <v>2.8000000000000001E-2</v>
      </c>
      <c r="K402" s="96">
        <v>400</v>
      </c>
    </row>
    <row r="403" spans="2:11" x14ac:dyDescent="0.25">
      <c r="B403">
        <v>293</v>
      </c>
      <c r="C403" s="94" t="s">
        <v>1666</v>
      </c>
      <c r="D403" s="94" t="s">
        <v>704</v>
      </c>
      <c r="G403">
        <v>293</v>
      </c>
      <c r="H403" s="98" t="s">
        <v>2502</v>
      </c>
      <c r="I403" s="97">
        <v>69636</v>
      </c>
      <c r="J403" s="96">
        <v>2.8000000000000001E-2</v>
      </c>
      <c r="K403" s="96">
        <v>401</v>
      </c>
    </row>
    <row r="404" spans="2:11" x14ac:dyDescent="0.25">
      <c r="B404">
        <v>757</v>
      </c>
      <c r="C404" s="94" t="s">
        <v>1667</v>
      </c>
      <c r="D404" s="94" t="s">
        <v>705</v>
      </c>
      <c r="G404">
        <v>757</v>
      </c>
      <c r="H404" s="98" t="s">
        <v>388</v>
      </c>
      <c r="I404" s="97">
        <v>69636</v>
      </c>
      <c r="J404" s="96">
        <v>2.8000000000000001E-2</v>
      </c>
      <c r="K404" s="96">
        <v>402</v>
      </c>
    </row>
    <row r="405" spans="2:11" x14ac:dyDescent="0.25">
      <c r="B405">
        <v>739</v>
      </c>
      <c r="C405" s="94" t="s">
        <v>1668</v>
      </c>
      <c r="D405" s="94" t="s">
        <v>706</v>
      </c>
      <c r="G405">
        <v>739</v>
      </c>
      <c r="H405" s="98" t="s">
        <v>522</v>
      </c>
      <c r="I405" s="97">
        <v>69636</v>
      </c>
      <c r="J405" s="96">
        <v>2.8000000000000001E-2</v>
      </c>
      <c r="K405" s="96">
        <v>403</v>
      </c>
    </row>
    <row r="406" spans="2:11" x14ac:dyDescent="0.25">
      <c r="B406">
        <v>752</v>
      </c>
      <c r="C406" s="94" t="s">
        <v>1070</v>
      </c>
      <c r="D406" s="94" t="s">
        <v>707</v>
      </c>
      <c r="G406">
        <v>752</v>
      </c>
      <c r="H406" s="98" t="s">
        <v>1436</v>
      </c>
      <c r="I406" s="97">
        <v>69636</v>
      </c>
      <c r="J406" s="96">
        <v>2.8000000000000001E-2</v>
      </c>
      <c r="K406" s="96">
        <v>404</v>
      </c>
    </row>
    <row r="407" spans="2:11" x14ac:dyDescent="0.25">
      <c r="B407">
        <v>303</v>
      </c>
      <c r="C407" s="94" t="s">
        <v>1669</v>
      </c>
      <c r="D407" s="94" t="s">
        <v>708</v>
      </c>
      <c r="G407">
        <v>303</v>
      </c>
      <c r="H407" s="98" t="s">
        <v>2503</v>
      </c>
      <c r="I407" s="97">
        <v>69636</v>
      </c>
      <c r="J407" s="96">
        <v>2.8000000000000001E-2</v>
      </c>
      <c r="K407" s="96">
        <v>405</v>
      </c>
    </row>
    <row r="408" spans="2:11" x14ac:dyDescent="0.25">
      <c r="B408">
        <v>282</v>
      </c>
      <c r="C408" s="94" t="s">
        <v>1670</v>
      </c>
      <c r="D408" s="94" t="s">
        <v>709</v>
      </c>
      <c r="G408">
        <v>282</v>
      </c>
      <c r="H408" s="98" t="s">
        <v>2504</v>
      </c>
      <c r="I408" s="97">
        <v>67149</v>
      </c>
      <c r="J408" s="96">
        <v>2.7E-2</v>
      </c>
      <c r="K408" s="96">
        <v>406</v>
      </c>
    </row>
    <row r="409" spans="2:11" x14ac:dyDescent="0.25">
      <c r="B409">
        <v>302</v>
      </c>
      <c r="C409" s="94" t="s">
        <v>1671</v>
      </c>
      <c r="D409" s="94" t="s">
        <v>710</v>
      </c>
      <c r="G409">
        <v>302</v>
      </c>
      <c r="H409" s="98" t="s">
        <v>2505</v>
      </c>
      <c r="I409" s="97">
        <v>67149</v>
      </c>
      <c r="J409" s="96">
        <v>2.7E-2</v>
      </c>
      <c r="K409" s="96">
        <v>407</v>
      </c>
    </row>
    <row r="410" spans="2:11" x14ac:dyDescent="0.25">
      <c r="B410">
        <v>748</v>
      </c>
      <c r="C410" s="94" t="s">
        <v>1672</v>
      </c>
      <c r="D410" s="94" t="s">
        <v>711</v>
      </c>
      <c r="G410">
        <v>748</v>
      </c>
      <c r="H410" s="98" t="s">
        <v>1530</v>
      </c>
      <c r="I410" s="97">
        <v>67149</v>
      </c>
      <c r="J410" s="96">
        <v>2.7E-2</v>
      </c>
      <c r="K410" s="96">
        <v>408</v>
      </c>
    </row>
    <row r="411" spans="2:11" x14ac:dyDescent="0.25">
      <c r="B411">
        <v>311</v>
      </c>
      <c r="C411" s="94" t="s">
        <v>1673</v>
      </c>
      <c r="D411" s="94" t="s">
        <v>712</v>
      </c>
      <c r="G411">
        <v>311</v>
      </c>
      <c r="H411" s="98" t="s">
        <v>2506</v>
      </c>
      <c r="I411" s="97">
        <v>67149</v>
      </c>
      <c r="J411" s="96">
        <v>2.7E-2</v>
      </c>
      <c r="K411" s="96">
        <v>409</v>
      </c>
    </row>
    <row r="412" spans="2:11" x14ac:dyDescent="0.25">
      <c r="B412">
        <v>277</v>
      </c>
      <c r="C412" s="94" t="s">
        <v>1674</v>
      </c>
      <c r="D412" s="94" t="s">
        <v>713</v>
      </c>
      <c r="G412">
        <v>277</v>
      </c>
      <c r="H412" s="98" t="s">
        <v>2507</v>
      </c>
      <c r="I412" s="97">
        <v>67149</v>
      </c>
      <c r="J412" s="96">
        <v>2.7E-2</v>
      </c>
      <c r="K412" s="96">
        <v>410</v>
      </c>
    </row>
    <row r="413" spans="2:11" x14ac:dyDescent="0.25">
      <c r="B413">
        <v>301</v>
      </c>
      <c r="C413" s="94" t="s">
        <v>1675</v>
      </c>
      <c r="D413" s="94" t="s">
        <v>714</v>
      </c>
      <c r="G413">
        <v>301</v>
      </c>
      <c r="H413" s="98" t="s">
        <v>2508</v>
      </c>
      <c r="I413" s="97">
        <v>67149</v>
      </c>
      <c r="J413" s="96">
        <v>2.7E-2</v>
      </c>
      <c r="K413" s="96">
        <v>411</v>
      </c>
    </row>
    <row r="414" spans="2:11" x14ac:dyDescent="0.25">
      <c r="B414">
        <v>289</v>
      </c>
      <c r="C414" s="94" t="s">
        <v>1676</v>
      </c>
      <c r="D414" s="94" t="s">
        <v>715</v>
      </c>
      <c r="G414">
        <v>289</v>
      </c>
      <c r="H414" s="98" t="s">
        <v>2509</v>
      </c>
      <c r="I414" s="97">
        <v>67149</v>
      </c>
      <c r="J414" s="96">
        <v>2.7E-2</v>
      </c>
      <c r="K414" s="96">
        <v>412</v>
      </c>
    </row>
    <row r="415" spans="2:11" x14ac:dyDescent="0.25">
      <c r="B415">
        <v>745</v>
      </c>
      <c r="C415" s="94" t="s">
        <v>1677</v>
      </c>
      <c r="D415" s="94" t="s">
        <v>716</v>
      </c>
      <c r="G415">
        <v>745</v>
      </c>
      <c r="H415" s="98" t="s">
        <v>2510</v>
      </c>
      <c r="I415" s="97">
        <v>67149</v>
      </c>
      <c r="J415" s="96">
        <v>2.7E-2</v>
      </c>
      <c r="K415" s="96">
        <v>413</v>
      </c>
    </row>
    <row r="416" spans="2:11" x14ac:dyDescent="0.25">
      <c r="B416">
        <v>751</v>
      </c>
      <c r="C416" s="94" t="s">
        <v>1678</v>
      </c>
      <c r="D416" s="94" t="s">
        <v>717</v>
      </c>
      <c r="G416">
        <v>751</v>
      </c>
      <c r="H416" s="98" t="s">
        <v>2511</v>
      </c>
      <c r="I416" s="97">
        <v>67149</v>
      </c>
      <c r="J416" s="96">
        <v>2.7E-2</v>
      </c>
      <c r="K416" s="96">
        <v>414</v>
      </c>
    </row>
    <row r="417" spans="2:11" x14ac:dyDescent="0.25">
      <c r="B417">
        <v>275</v>
      </c>
      <c r="C417" s="94" t="s">
        <v>1679</v>
      </c>
      <c r="D417" s="94" t="s">
        <v>718</v>
      </c>
      <c r="G417">
        <v>275</v>
      </c>
      <c r="H417" s="98" t="s">
        <v>1420</v>
      </c>
      <c r="I417" s="97">
        <v>67149</v>
      </c>
      <c r="J417" s="96">
        <v>2.7E-2</v>
      </c>
      <c r="K417" s="96">
        <v>415</v>
      </c>
    </row>
    <row r="418" spans="2:11" x14ac:dyDescent="0.25">
      <c r="B418">
        <v>300</v>
      </c>
      <c r="C418" s="94" t="s">
        <v>1680</v>
      </c>
      <c r="D418" s="94" t="s">
        <v>719</v>
      </c>
      <c r="G418">
        <v>300</v>
      </c>
      <c r="H418" s="98" t="s">
        <v>2512</v>
      </c>
      <c r="I418" s="97">
        <v>67149</v>
      </c>
      <c r="J418" s="96">
        <v>2.7E-2</v>
      </c>
      <c r="K418" s="96">
        <v>416</v>
      </c>
    </row>
    <row r="419" spans="2:11" x14ac:dyDescent="0.25">
      <c r="B419">
        <v>281</v>
      </c>
      <c r="C419" s="94" t="s">
        <v>1681</v>
      </c>
      <c r="D419" s="94" t="s">
        <v>720</v>
      </c>
      <c r="G419">
        <v>281</v>
      </c>
      <c r="H419" s="98" t="s">
        <v>2513</v>
      </c>
      <c r="I419" s="97">
        <v>67149</v>
      </c>
      <c r="J419" s="96">
        <v>2.7E-2</v>
      </c>
      <c r="K419" s="96">
        <v>417</v>
      </c>
    </row>
    <row r="420" spans="2:11" x14ac:dyDescent="0.25">
      <c r="B420">
        <v>288</v>
      </c>
      <c r="C420" s="94" t="s">
        <v>1682</v>
      </c>
      <c r="D420" s="94" t="s">
        <v>721</v>
      </c>
      <c r="G420">
        <v>288</v>
      </c>
      <c r="H420" s="98" t="s">
        <v>2514</v>
      </c>
      <c r="I420" s="97">
        <v>67149</v>
      </c>
      <c r="J420" s="96">
        <v>2.7E-2</v>
      </c>
      <c r="K420" s="96">
        <v>418</v>
      </c>
    </row>
    <row r="421" spans="2:11" x14ac:dyDescent="0.25">
      <c r="B421">
        <v>296</v>
      </c>
      <c r="C421" s="94" t="s">
        <v>1683</v>
      </c>
      <c r="D421" s="94" t="s">
        <v>722</v>
      </c>
      <c r="G421">
        <v>296</v>
      </c>
      <c r="H421" s="98" t="s">
        <v>2515</v>
      </c>
      <c r="I421" s="97">
        <v>67149</v>
      </c>
      <c r="J421" s="96">
        <v>2.7E-2</v>
      </c>
      <c r="K421" s="96">
        <v>419</v>
      </c>
    </row>
    <row r="422" spans="2:11" x14ac:dyDescent="0.25">
      <c r="B422">
        <v>297</v>
      </c>
      <c r="C422" s="94" t="s">
        <v>1684</v>
      </c>
      <c r="D422" s="94" t="s">
        <v>723</v>
      </c>
      <c r="G422">
        <v>297</v>
      </c>
      <c r="H422" s="98" t="s">
        <v>2516</v>
      </c>
      <c r="I422" s="97">
        <v>67149</v>
      </c>
      <c r="J422" s="96">
        <v>2.7E-2</v>
      </c>
      <c r="K422" s="96">
        <v>420</v>
      </c>
    </row>
    <row r="423" spans="2:11" x14ac:dyDescent="0.25">
      <c r="B423">
        <v>299</v>
      </c>
      <c r="C423" s="94" t="s">
        <v>584</v>
      </c>
      <c r="D423" s="94" t="s">
        <v>724</v>
      </c>
      <c r="G423">
        <v>299</v>
      </c>
      <c r="H423" s="98" t="s">
        <v>2517</v>
      </c>
      <c r="I423" s="97">
        <v>67149</v>
      </c>
      <c r="J423" s="96">
        <v>2.7E-2</v>
      </c>
      <c r="K423" s="96">
        <v>421</v>
      </c>
    </row>
    <row r="424" spans="2:11" x14ac:dyDescent="0.25">
      <c r="B424">
        <v>291</v>
      </c>
      <c r="C424" s="94" t="s">
        <v>1685</v>
      </c>
      <c r="D424" s="94" t="s">
        <v>725</v>
      </c>
      <c r="G424">
        <v>291</v>
      </c>
      <c r="H424" s="98" t="s">
        <v>2518</v>
      </c>
      <c r="I424" s="97">
        <v>67149</v>
      </c>
      <c r="J424" s="96">
        <v>2.7E-2</v>
      </c>
      <c r="K424" s="96">
        <v>422</v>
      </c>
    </row>
    <row r="425" spans="2:11" x14ac:dyDescent="0.25">
      <c r="B425">
        <v>263</v>
      </c>
      <c r="C425" s="94" t="s">
        <v>1686</v>
      </c>
      <c r="D425" s="94" t="s">
        <v>726</v>
      </c>
      <c r="G425">
        <v>263</v>
      </c>
      <c r="H425" s="98" t="s">
        <v>2519</v>
      </c>
      <c r="I425" s="97">
        <v>67149</v>
      </c>
      <c r="J425" s="96">
        <v>2.7E-2</v>
      </c>
      <c r="K425" s="96">
        <v>423</v>
      </c>
    </row>
    <row r="426" spans="2:11" x14ac:dyDescent="0.25">
      <c r="B426">
        <v>292</v>
      </c>
      <c r="C426" s="94" t="s">
        <v>1687</v>
      </c>
      <c r="D426" s="94" t="s">
        <v>727</v>
      </c>
      <c r="G426">
        <v>292</v>
      </c>
      <c r="H426" s="98" t="s">
        <v>2520</v>
      </c>
      <c r="I426" s="97">
        <v>67149</v>
      </c>
      <c r="J426" s="96">
        <v>2.7E-2</v>
      </c>
      <c r="K426" s="96">
        <v>424</v>
      </c>
    </row>
    <row r="427" spans="2:11" x14ac:dyDescent="0.25">
      <c r="B427">
        <v>753</v>
      </c>
      <c r="C427" s="94" t="s">
        <v>1688</v>
      </c>
      <c r="D427" s="94" t="s">
        <v>728</v>
      </c>
      <c r="G427">
        <v>753</v>
      </c>
      <c r="H427" s="98" t="s">
        <v>2521</v>
      </c>
      <c r="I427" s="97">
        <v>67149</v>
      </c>
      <c r="J427" s="96">
        <v>2.7E-2</v>
      </c>
      <c r="K427" s="96">
        <v>425</v>
      </c>
    </row>
    <row r="428" spans="2:11" x14ac:dyDescent="0.25">
      <c r="B428">
        <v>756</v>
      </c>
      <c r="C428" s="94" t="s">
        <v>1689</v>
      </c>
      <c r="D428" s="94" t="s">
        <v>729</v>
      </c>
      <c r="G428">
        <v>756</v>
      </c>
      <c r="H428" s="98" t="s">
        <v>2522</v>
      </c>
      <c r="I428" s="97">
        <v>64662</v>
      </c>
      <c r="J428" s="96">
        <v>2.5999999999999999E-2</v>
      </c>
      <c r="K428" s="96">
        <v>426</v>
      </c>
    </row>
    <row r="429" spans="2:11" x14ac:dyDescent="0.25">
      <c r="B429">
        <v>273</v>
      </c>
      <c r="C429" s="94" t="s">
        <v>1690</v>
      </c>
      <c r="D429" s="94" t="s">
        <v>730</v>
      </c>
      <c r="G429">
        <v>273</v>
      </c>
      <c r="H429" s="98" t="s">
        <v>2523</v>
      </c>
      <c r="I429" s="97">
        <v>64662</v>
      </c>
      <c r="J429" s="96">
        <v>2.5999999999999999E-2</v>
      </c>
      <c r="K429" s="96">
        <v>427</v>
      </c>
    </row>
    <row r="430" spans="2:11" x14ac:dyDescent="0.25">
      <c r="B430">
        <v>278</v>
      </c>
      <c r="C430" s="94" t="s">
        <v>1691</v>
      </c>
      <c r="D430" s="94" t="s">
        <v>731</v>
      </c>
      <c r="G430">
        <v>278</v>
      </c>
      <c r="H430" s="98" t="s">
        <v>1529</v>
      </c>
      <c r="I430" s="97">
        <v>64662</v>
      </c>
      <c r="J430" s="96">
        <v>2.5999999999999999E-2</v>
      </c>
      <c r="K430" s="96">
        <v>428</v>
      </c>
    </row>
    <row r="431" spans="2:11" x14ac:dyDescent="0.25">
      <c r="B431">
        <v>741</v>
      </c>
      <c r="C431" s="94" t="s">
        <v>945</v>
      </c>
      <c r="D431" s="94" t="s">
        <v>732</v>
      </c>
      <c r="G431">
        <v>741</v>
      </c>
      <c r="H431" s="98" t="s">
        <v>2524</v>
      </c>
      <c r="I431" s="97">
        <v>64662</v>
      </c>
      <c r="J431" s="96">
        <v>2.5999999999999999E-2</v>
      </c>
      <c r="K431" s="96">
        <v>429</v>
      </c>
    </row>
    <row r="432" spans="2:11" x14ac:dyDescent="0.25">
      <c r="B432">
        <v>744</v>
      </c>
      <c r="C432" s="94" t="s">
        <v>401</v>
      </c>
      <c r="D432" s="94" t="s">
        <v>733</v>
      </c>
      <c r="G432">
        <v>744</v>
      </c>
      <c r="H432" s="98" t="s">
        <v>2525</v>
      </c>
      <c r="I432" s="97">
        <v>64662</v>
      </c>
      <c r="J432" s="96">
        <v>2.5999999999999999E-2</v>
      </c>
      <c r="K432" s="96">
        <v>430</v>
      </c>
    </row>
    <row r="433" spans="2:11" x14ac:dyDescent="0.25">
      <c r="B433">
        <v>758</v>
      </c>
      <c r="C433" s="94" t="s">
        <v>1692</v>
      </c>
      <c r="D433" s="94" t="s">
        <v>734</v>
      </c>
      <c r="G433">
        <v>758</v>
      </c>
      <c r="H433" s="98" t="s">
        <v>2526</v>
      </c>
      <c r="I433" s="97">
        <v>64662</v>
      </c>
      <c r="J433" s="96">
        <v>2.5999999999999999E-2</v>
      </c>
      <c r="K433" s="96">
        <v>431</v>
      </c>
    </row>
    <row r="434" spans="2:11" x14ac:dyDescent="0.25">
      <c r="B434">
        <v>304</v>
      </c>
      <c r="C434" s="94" t="s">
        <v>1693</v>
      </c>
      <c r="D434" s="94" t="s">
        <v>735</v>
      </c>
      <c r="G434">
        <v>304</v>
      </c>
      <c r="H434" s="98" t="s">
        <v>2527</v>
      </c>
      <c r="I434" s="97">
        <v>64662</v>
      </c>
      <c r="J434" s="96">
        <v>2.5999999999999999E-2</v>
      </c>
      <c r="K434" s="96">
        <v>432</v>
      </c>
    </row>
    <row r="435" spans="2:11" x14ac:dyDescent="0.25">
      <c r="B435">
        <v>760</v>
      </c>
      <c r="C435" s="94" t="s">
        <v>1694</v>
      </c>
      <c r="D435" s="94" t="s">
        <v>736</v>
      </c>
      <c r="G435">
        <v>760</v>
      </c>
      <c r="H435" s="98" t="s">
        <v>2528</v>
      </c>
      <c r="I435" s="97">
        <v>64662</v>
      </c>
      <c r="J435" s="96">
        <v>2.5999999999999999E-2</v>
      </c>
      <c r="K435" s="96">
        <v>433</v>
      </c>
    </row>
    <row r="436" spans="2:11" x14ac:dyDescent="0.25">
      <c r="B436">
        <v>762</v>
      </c>
      <c r="C436" s="94" t="s">
        <v>1695</v>
      </c>
      <c r="D436" s="94" t="s">
        <v>737</v>
      </c>
      <c r="G436">
        <v>762</v>
      </c>
      <c r="H436" s="98" t="s">
        <v>1972</v>
      </c>
      <c r="I436" s="97">
        <v>64662</v>
      </c>
      <c r="J436" s="96">
        <v>2.5999999999999999E-2</v>
      </c>
      <c r="K436" s="96">
        <v>434</v>
      </c>
    </row>
    <row r="437" spans="2:11" ht="30" x14ac:dyDescent="0.25">
      <c r="B437">
        <v>764</v>
      </c>
      <c r="C437" s="94" t="s">
        <v>1696</v>
      </c>
      <c r="D437" s="94" t="s">
        <v>738</v>
      </c>
      <c r="G437">
        <v>764</v>
      </c>
      <c r="H437" s="98" t="s">
        <v>2529</v>
      </c>
      <c r="I437" s="97">
        <v>64662</v>
      </c>
      <c r="J437" s="96">
        <v>2.5999999999999999E-2</v>
      </c>
      <c r="K437" s="96">
        <v>435</v>
      </c>
    </row>
    <row r="438" spans="2:11" x14ac:dyDescent="0.25">
      <c r="B438">
        <v>290</v>
      </c>
      <c r="C438" s="94" t="s">
        <v>1697</v>
      </c>
      <c r="D438" s="94" t="s">
        <v>739</v>
      </c>
      <c r="G438">
        <v>290</v>
      </c>
      <c r="H438" s="98" t="s">
        <v>2530</v>
      </c>
      <c r="I438" s="97">
        <v>64662</v>
      </c>
      <c r="J438" s="96">
        <v>2.5999999999999999E-2</v>
      </c>
      <c r="K438" s="96">
        <v>436</v>
      </c>
    </row>
    <row r="439" spans="2:11" x14ac:dyDescent="0.25">
      <c r="B439">
        <v>295</v>
      </c>
      <c r="C439" s="94" t="s">
        <v>1698</v>
      </c>
      <c r="D439" s="94" t="s">
        <v>740</v>
      </c>
      <c r="G439">
        <v>295</v>
      </c>
      <c r="H439" s="98" t="s">
        <v>2531</v>
      </c>
      <c r="I439" s="97">
        <v>64662</v>
      </c>
      <c r="J439" s="96">
        <v>2.5999999999999999E-2</v>
      </c>
      <c r="K439" s="96">
        <v>437</v>
      </c>
    </row>
    <row r="440" spans="2:11" x14ac:dyDescent="0.25">
      <c r="B440">
        <v>763</v>
      </c>
      <c r="C440" s="94" t="s">
        <v>1699</v>
      </c>
      <c r="D440" s="94" t="s">
        <v>741</v>
      </c>
      <c r="G440">
        <v>763</v>
      </c>
      <c r="H440" s="98" t="s">
        <v>1697</v>
      </c>
      <c r="I440" s="97">
        <v>64662</v>
      </c>
      <c r="J440" s="96">
        <v>2.5999999999999999E-2</v>
      </c>
      <c r="K440" s="96">
        <v>438</v>
      </c>
    </row>
    <row r="441" spans="2:11" x14ac:dyDescent="0.25">
      <c r="B441">
        <v>266</v>
      </c>
      <c r="C441" s="94" t="s">
        <v>1700</v>
      </c>
      <c r="D441" s="94" t="s">
        <v>742</v>
      </c>
      <c r="G441">
        <v>266</v>
      </c>
      <c r="H441" s="98" t="s">
        <v>2532</v>
      </c>
      <c r="I441" s="97">
        <v>64662</v>
      </c>
      <c r="J441" s="96">
        <v>2.5999999999999999E-2</v>
      </c>
      <c r="K441" s="96">
        <v>439</v>
      </c>
    </row>
    <row r="442" spans="2:11" x14ac:dyDescent="0.25">
      <c r="B442">
        <v>279</v>
      </c>
      <c r="C442" s="94" t="s">
        <v>388</v>
      </c>
      <c r="D442" s="94" t="s">
        <v>743</v>
      </c>
      <c r="G442">
        <v>279</v>
      </c>
      <c r="H442" s="98" t="s">
        <v>2533</v>
      </c>
      <c r="I442" s="97">
        <v>64662</v>
      </c>
      <c r="J442" s="96">
        <v>2.5999999999999999E-2</v>
      </c>
      <c r="K442" s="96">
        <v>440</v>
      </c>
    </row>
    <row r="443" spans="2:11" ht="30" x14ac:dyDescent="0.25">
      <c r="B443">
        <v>286</v>
      </c>
      <c r="C443" s="94" t="s">
        <v>1701</v>
      </c>
      <c r="D443" s="94" t="s">
        <v>744</v>
      </c>
      <c r="G443">
        <v>286</v>
      </c>
      <c r="H443" s="98" t="s">
        <v>2534</v>
      </c>
      <c r="I443" s="97">
        <v>64662</v>
      </c>
      <c r="J443" s="96">
        <v>2.5999999999999999E-2</v>
      </c>
      <c r="K443" s="96">
        <v>441</v>
      </c>
    </row>
    <row r="444" spans="2:11" x14ac:dyDescent="0.25">
      <c r="B444">
        <v>755</v>
      </c>
      <c r="C444" s="94" t="s">
        <v>526</v>
      </c>
      <c r="D444" s="94" t="s">
        <v>745</v>
      </c>
      <c r="G444">
        <v>755</v>
      </c>
      <c r="H444" s="98" t="s">
        <v>2535</v>
      </c>
      <c r="I444" s="97">
        <v>64662</v>
      </c>
      <c r="J444" s="96">
        <v>2.5999999999999999E-2</v>
      </c>
      <c r="K444" s="96">
        <v>442</v>
      </c>
    </row>
    <row r="445" spans="2:11" x14ac:dyDescent="0.25">
      <c r="B445">
        <v>768</v>
      </c>
      <c r="C445" s="94" t="s">
        <v>1702</v>
      </c>
      <c r="D445" s="94" t="s">
        <v>746</v>
      </c>
      <c r="G445">
        <v>768</v>
      </c>
      <c r="H445" s="98" t="s">
        <v>2536</v>
      </c>
      <c r="I445" s="97">
        <v>64662</v>
      </c>
      <c r="J445" s="96">
        <v>2.5999999999999999E-2</v>
      </c>
      <c r="K445" s="96">
        <v>443</v>
      </c>
    </row>
    <row r="446" spans="2:11" x14ac:dyDescent="0.25">
      <c r="B446">
        <v>285</v>
      </c>
      <c r="C446" s="94" t="s">
        <v>1703</v>
      </c>
      <c r="D446" s="94" t="s">
        <v>747</v>
      </c>
      <c r="G446">
        <v>285</v>
      </c>
      <c r="H446" s="98" t="s">
        <v>2537</v>
      </c>
      <c r="I446" s="97">
        <v>64662</v>
      </c>
      <c r="J446" s="96">
        <v>2.5999999999999999E-2</v>
      </c>
      <c r="K446" s="96">
        <v>444</v>
      </c>
    </row>
    <row r="447" spans="2:11" x14ac:dyDescent="0.25">
      <c r="B447">
        <v>287</v>
      </c>
      <c r="C447" s="94" t="s">
        <v>1704</v>
      </c>
      <c r="D447" s="94" t="s">
        <v>748</v>
      </c>
      <c r="G447">
        <v>287</v>
      </c>
      <c r="H447" s="98" t="s">
        <v>2538</v>
      </c>
      <c r="I447" s="97">
        <v>62175</v>
      </c>
      <c r="J447" s="96">
        <v>2.5000000000000001E-2</v>
      </c>
      <c r="K447" s="96">
        <v>445</v>
      </c>
    </row>
    <row r="448" spans="2:11" x14ac:dyDescent="0.25">
      <c r="B448">
        <v>787</v>
      </c>
      <c r="C448" s="94" t="s">
        <v>1705</v>
      </c>
      <c r="D448" s="94" t="s">
        <v>749</v>
      </c>
      <c r="G448">
        <v>787</v>
      </c>
      <c r="H448" s="98" t="s">
        <v>1825</v>
      </c>
      <c r="I448" s="97">
        <v>62175</v>
      </c>
      <c r="J448" s="96">
        <v>2.5000000000000001E-2</v>
      </c>
      <c r="K448" s="96">
        <v>446</v>
      </c>
    </row>
    <row r="449" spans="2:11" x14ac:dyDescent="0.25">
      <c r="B449">
        <v>284</v>
      </c>
      <c r="C449" s="94" t="s">
        <v>1706</v>
      </c>
      <c r="D449" s="94" t="s">
        <v>750</v>
      </c>
      <c r="G449">
        <v>284</v>
      </c>
      <c r="H449" s="98" t="s">
        <v>2539</v>
      </c>
      <c r="I449" s="97">
        <v>62175</v>
      </c>
      <c r="J449" s="96">
        <v>2.5000000000000001E-2</v>
      </c>
      <c r="K449" s="96">
        <v>447</v>
      </c>
    </row>
    <row r="450" spans="2:11" x14ac:dyDescent="0.25">
      <c r="B450">
        <v>777</v>
      </c>
      <c r="C450" s="94" t="s">
        <v>1707</v>
      </c>
      <c r="D450" s="94" t="s">
        <v>751</v>
      </c>
      <c r="G450">
        <v>777</v>
      </c>
      <c r="H450" s="98" t="s">
        <v>1578</v>
      </c>
      <c r="I450" s="97">
        <v>62175</v>
      </c>
      <c r="J450" s="96">
        <v>2.5000000000000001E-2</v>
      </c>
      <c r="K450" s="96">
        <v>448</v>
      </c>
    </row>
    <row r="451" spans="2:11" x14ac:dyDescent="0.25">
      <c r="B451">
        <v>268</v>
      </c>
      <c r="C451" s="94" t="s">
        <v>1708</v>
      </c>
      <c r="D451" s="94" t="s">
        <v>752</v>
      </c>
      <c r="G451">
        <v>268</v>
      </c>
      <c r="H451" s="98" t="s">
        <v>2540</v>
      </c>
      <c r="I451" s="97">
        <v>62175</v>
      </c>
      <c r="J451" s="96">
        <v>2.5000000000000001E-2</v>
      </c>
      <c r="K451" s="96">
        <v>449</v>
      </c>
    </row>
    <row r="452" spans="2:11" x14ac:dyDescent="0.25">
      <c r="B452">
        <v>271</v>
      </c>
      <c r="C452" s="94" t="s">
        <v>1709</v>
      </c>
      <c r="D452" s="94" t="s">
        <v>753</v>
      </c>
      <c r="G452">
        <v>271</v>
      </c>
      <c r="H452" s="98" t="s">
        <v>2541</v>
      </c>
      <c r="I452" s="97">
        <v>62175</v>
      </c>
      <c r="J452" s="96">
        <v>2.5000000000000001E-2</v>
      </c>
      <c r="K452" s="96">
        <v>450</v>
      </c>
    </row>
    <row r="453" spans="2:11" x14ac:dyDescent="0.25">
      <c r="B453">
        <v>770</v>
      </c>
      <c r="C453" s="94" t="s">
        <v>1710</v>
      </c>
      <c r="D453" s="94" t="s">
        <v>754</v>
      </c>
      <c r="G453">
        <v>770</v>
      </c>
      <c r="H453" s="98" t="s">
        <v>1925</v>
      </c>
      <c r="I453" s="97">
        <v>62175</v>
      </c>
      <c r="J453" s="96">
        <v>2.5000000000000001E-2</v>
      </c>
      <c r="K453" s="96">
        <v>451</v>
      </c>
    </row>
    <row r="454" spans="2:11" x14ac:dyDescent="0.25">
      <c r="B454">
        <v>267</v>
      </c>
      <c r="C454" s="94" t="s">
        <v>1711</v>
      </c>
      <c r="D454" s="94" t="s">
        <v>755</v>
      </c>
      <c r="G454">
        <v>267</v>
      </c>
      <c r="H454" s="98" t="s">
        <v>2542</v>
      </c>
      <c r="I454" s="97">
        <v>62175</v>
      </c>
      <c r="J454" s="96">
        <v>2.5000000000000001E-2</v>
      </c>
      <c r="K454" s="96">
        <v>452</v>
      </c>
    </row>
    <row r="455" spans="2:11" x14ac:dyDescent="0.25">
      <c r="B455">
        <v>766</v>
      </c>
      <c r="C455" s="94" t="s">
        <v>1712</v>
      </c>
      <c r="D455" s="94" t="s">
        <v>756</v>
      </c>
      <c r="G455">
        <v>766</v>
      </c>
      <c r="H455" s="98" t="s">
        <v>1688</v>
      </c>
      <c r="I455" s="97">
        <v>62175</v>
      </c>
      <c r="J455" s="96">
        <v>2.5000000000000001E-2</v>
      </c>
      <c r="K455" s="96">
        <v>453</v>
      </c>
    </row>
    <row r="456" spans="2:11" x14ac:dyDescent="0.25">
      <c r="B456">
        <v>780</v>
      </c>
      <c r="C456" s="94" t="s">
        <v>1713</v>
      </c>
      <c r="D456" s="94" t="s">
        <v>757</v>
      </c>
      <c r="G456">
        <v>780</v>
      </c>
      <c r="H456" s="98" t="s">
        <v>620</v>
      </c>
      <c r="I456" s="97">
        <v>62175</v>
      </c>
      <c r="J456" s="96">
        <v>2.5000000000000001E-2</v>
      </c>
      <c r="K456" s="96">
        <v>454</v>
      </c>
    </row>
    <row r="457" spans="2:11" x14ac:dyDescent="0.25">
      <c r="B457">
        <v>793</v>
      </c>
      <c r="C457" s="94" t="s">
        <v>1714</v>
      </c>
      <c r="D457" s="94" t="s">
        <v>758</v>
      </c>
      <c r="G457">
        <v>793</v>
      </c>
      <c r="H457" s="98" t="s">
        <v>1325</v>
      </c>
      <c r="I457" s="97">
        <v>62175</v>
      </c>
      <c r="J457" s="96">
        <v>2.5000000000000001E-2</v>
      </c>
      <c r="K457" s="96">
        <v>455</v>
      </c>
    </row>
    <row r="458" spans="2:11" x14ac:dyDescent="0.25">
      <c r="B458">
        <v>255</v>
      </c>
      <c r="C458" s="94" t="s">
        <v>1715</v>
      </c>
      <c r="D458" s="94" t="s">
        <v>759</v>
      </c>
      <c r="G458">
        <v>255</v>
      </c>
      <c r="H458" s="98" t="s">
        <v>2543</v>
      </c>
      <c r="I458" s="97">
        <v>62175</v>
      </c>
      <c r="J458" s="96">
        <v>2.5000000000000001E-2</v>
      </c>
      <c r="K458" s="96">
        <v>456</v>
      </c>
    </row>
    <row r="459" spans="2:11" x14ac:dyDescent="0.25">
      <c r="B459">
        <v>773</v>
      </c>
      <c r="C459" s="94" t="s">
        <v>1716</v>
      </c>
      <c r="D459" s="94" t="s">
        <v>760</v>
      </c>
      <c r="G459">
        <v>773</v>
      </c>
      <c r="H459" s="98" t="s">
        <v>2544</v>
      </c>
      <c r="I459" s="97">
        <v>62175</v>
      </c>
      <c r="J459" s="96">
        <v>2.5000000000000001E-2</v>
      </c>
      <c r="K459" s="96">
        <v>457</v>
      </c>
    </row>
    <row r="460" spans="2:11" x14ac:dyDescent="0.25">
      <c r="B460">
        <v>784</v>
      </c>
      <c r="C460" s="94" t="s">
        <v>1717</v>
      </c>
      <c r="D460" s="94" t="s">
        <v>761</v>
      </c>
      <c r="G460">
        <v>784</v>
      </c>
      <c r="H460" s="98" t="s">
        <v>1787</v>
      </c>
      <c r="I460" s="97">
        <v>62175</v>
      </c>
      <c r="J460" s="96">
        <v>2.5000000000000001E-2</v>
      </c>
      <c r="K460" s="96">
        <v>458</v>
      </c>
    </row>
    <row r="461" spans="2:11" x14ac:dyDescent="0.25">
      <c r="B461">
        <v>269</v>
      </c>
      <c r="C461" s="94" t="s">
        <v>1718</v>
      </c>
      <c r="D461" s="94" t="s">
        <v>762</v>
      </c>
      <c r="G461">
        <v>269</v>
      </c>
      <c r="H461" s="98" t="s">
        <v>2545</v>
      </c>
      <c r="I461" s="97">
        <v>62175</v>
      </c>
      <c r="J461" s="96">
        <v>2.5000000000000001E-2</v>
      </c>
      <c r="K461" s="96">
        <v>459</v>
      </c>
    </row>
    <row r="462" spans="2:11" x14ac:dyDescent="0.25">
      <c r="B462">
        <v>767</v>
      </c>
      <c r="C462" s="94" t="s">
        <v>1719</v>
      </c>
      <c r="D462" s="94" t="s">
        <v>763</v>
      </c>
      <c r="G462">
        <v>767</v>
      </c>
      <c r="H462" s="98" t="s">
        <v>1948</v>
      </c>
      <c r="I462" s="97">
        <v>62175</v>
      </c>
      <c r="J462" s="96">
        <v>2.5000000000000001E-2</v>
      </c>
      <c r="K462" s="96">
        <v>460</v>
      </c>
    </row>
    <row r="463" spans="2:11" x14ac:dyDescent="0.25">
      <c r="B463">
        <v>769</v>
      </c>
      <c r="C463" s="94" t="s">
        <v>1720</v>
      </c>
      <c r="D463" s="94" t="s">
        <v>764</v>
      </c>
      <c r="G463">
        <v>769</v>
      </c>
      <c r="H463" s="98" t="s">
        <v>2546</v>
      </c>
      <c r="I463" s="97">
        <v>62175</v>
      </c>
      <c r="J463" s="96">
        <v>2.5000000000000001E-2</v>
      </c>
      <c r="K463" s="96">
        <v>461</v>
      </c>
    </row>
    <row r="464" spans="2:11" x14ac:dyDescent="0.25">
      <c r="B464">
        <v>771</v>
      </c>
      <c r="C464" s="94" t="s">
        <v>1721</v>
      </c>
      <c r="D464" s="94" t="s">
        <v>765</v>
      </c>
      <c r="G464">
        <v>771</v>
      </c>
      <c r="H464" s="98" t="s">
        <v>2547</v>
      </c>
      <c r="I464" s="97">
        <v>62175</v>
      </c>
      <c r="J464" s="96">
        <v>2.5000000000000001E-2</v>
      </c>
      <c r="K464" s="96">
        <v>462</v>
      </c>
    </row>
    <row r="465" spans="2:11" x14ac:dyDescent="0.25">
      <c r="B465">
        <v>759</v>
      </c>
      <c r="C465" s="94" t="s">
        <v>1722</v>
      </c>
      <c r="D465" s="94" t="s">
        <v>766</v>
      </c>
      <c r="G465">
        <v>759</v>
      </c>
      <c r="H465" s="98" t="s">
        <v>2548</v>
      </c>
      <c r="I465" s="97">
        <v>62175</v>
      </c>
      <c r="J465" s="96">
        <v>2.5000000000000001E-2</v>
      </c>
      <c r="K465" s="96">
        <v>463</v>
      </c>
    </row>
    <row r="466" spans="2:11" x14ac:dyDescent="0.25">
      <c r="B466">
        <v>774</v>
      </c>
      <c r="C466" s="94" t="s">
        <v>1723</v>
      </c>
      <c r="D466" s="94" t="s">
        <v>767</v>
      </c>
      <c r="G466">
        <v>774</v>
      </c>
      <c r="H466" s="98" t="s">
        <v>2549</v>
      </c>
      <c r="I466" s="97">
        <v>62175</v>
      </c>
      <c r="J466" s="96">
        <v>2.5000000000000001E-2</v>
      </c>
      <c r="K466" s="96">
        <v>464</v>
      </c>
    </row>
    <row r="467" spans="2:11" x14ac:dyDescent="0.25">
      <c r="B467">
        <v>778</v>
      </c>
      <c r="C467" s="94" t="s">
        <v>1724</v>
      </c>
      <c r="D467" s="94" t="s">
        <v>768</v>
      </c>
      <c r="G467">
        <v>778</v>
      </c>
      <c r="H467" s="98" t="s">
        <v>1488</v>
      </c>
      <c r="I467" s="97">
        <v>59688</v>
      </c>
      <c r="J467" s="96">
        <v>2.4E-2</v>
      </c>
      <c r="K467" s="96">
        <v>465</v>
      </c>
    </row>
    <row r="468" spans="2:11" x14ac:dyDescent="0.25">
      <c r="B468">
        <v>792</v>
      </c>
      <c r="C468" s="94" t="s">
        <v>1725</v>
      </c>
      <c r="D468" s="94" t="s">
        <v>769</v>
      </c>
      <c r="G468">
        <v>792</v>
      </c>
      <c r="H468" s="98" t="s">
        <v>2550</v>
      </c>
      <c r="I468" s="97">
        <v>59688</v>
      </c>
      <c r="J468" s="96">
        <v>2.4E-2</v>
      </c>
      <c r="K468" s="96">
        <v>466</v>
      </c>
    </row>
    <row r="469" spans="2:11" x14ac:dyDescent="0.25">
      <c r="B469">
        <v>264</v>
      </c>
      <c r="C469" s="94" t="s">
        <v>1726</v>
      </c>
      <c r="D469" s="94" t="s">
        <v>770</v>
      </c>
      <c r="G469">
        <v>264</v>
      </c>
      <c r="H469" s="98" t="s">
        <v>2551</v>
      </c>
      <c r="I469" s="97">
        <v>59688</v>
      </c>
      <c r="J469" s="96">
        <v>2.4E-2</v>
      </c>
      <c r="K469" s="96">
        <v>467</v>
      </c>
    </row>
    <row r="470" spans="2:11" x14ac:dyDescent="0.25">
      <c r="B470">
        <v>276</v>
      </c>
      <c r="C470" s="94" t="s">
        <v>1727</v>
      </c>
      <c r="D470" s="94" t="s">
        <v>771</v>
      </c>
      <c r="G470">
        <v>276</v>
      </c>
      <c r="H470" s="98" t="s">
        <v>1563</v>
      </c>
      <c r="I470" s="97">
        <v>59688</v>
      </c>
      <c r="J470" s="96">
        <v>2.4E-2</v>
      </c>
      <c r="K470" s="96">
        <v>468</v>
      </c>
    </row>
    <row r="471" spans="2:11" x14ac:dyDescent="0.25">
      <c r="B471">
        <v>796</v>
      </c>
      <c r="C471" s="94" t="s">
        <v>1728</v>
      </c>
      <c r="D471" s="94" t="s">
        <v>772</v>
      </c>
      <c r="G471">
        <v>796</v>
      </c>
      <c r="H471" s="98" t="s">
        <v>2552</v>
      </c>
      <c r="I471" s="97">
        <v>59688</v>
      </c>
      <c r="J471" s="96">
        <v>2.4E-2</v>
      </c>
      <c r="K471" s="96">
        <v>469</v>
      </c>
    </row>
    <row r="472" spans="2:11" x14ac:dyDescent="0.25">
      <c r="B472">
        <v>260</v>
      </c>
      <c r="C472" s="94" t="s">
        <v>1729</v>
      </c>
      <c r="D472" s="94" t="s">
        <v>773</v>
      </c>
      <c r="G472">
        <v>260</v>
      </c>
      <c r="H472" s="98" t="s">
        <v>2553</v>
      </c>
      <c r="I472" s="97">
        <v>59688</v>
      </c>
      <c r="J472" s="96">
        <v>2.4E-2</v>
      </c>
      <c r="K472" s="96">
        <v>470</v>
      </c>
    </row>
    <row r="473" spans="2:11" x14ac:dyDescent="0.25">
      <c r="B473">
        <v>765</v>
      </c>
      <c r="C473" s="94" t="s">
        <v>1730</v>
      </c>
      <c r="D473" s="94" t="s">
        <v>774</v>
      </c>
      <c r="G473">
        <v>765</v>
      </c>
      <c r="H473" s="98" t="s">
        <v>2554</v>
      </c>
      <c r="I473" s="97">
        <v>59688</v>
      </c>
      <c r="J473" s="96">
        <v>2.4E-2</v>
      </c>
      <c r="K473" s="96">
        <v>471</v>
      </c>
    </row>
    <row r="474" spans="2:11" x14ac:dyDescent="0.25">
      <c r="B474">
        <v>775</v>
      </c>
      <c r="C474" s="94" t="s">
        <v>1731</v>
      </c>
      <c r="D474" s="94" t="s">
        <v>775</v>
      </c>
      <c r="G474">
        <v>775</v>
      </c>
      <c r="H474" s="98" t="s">
        <v>1379</v>
      </c>
      <c r="I474" s="97">
        <v>59688</v>
      </c>
      <c r="J474" s="96">
        <v>2.4E-2</v>
      </c>
      <c r="K474" s="96">
        <v>472</v>
      </c>
    </row>
    <row r="475" spans="2:11" x14ac:dyDescent="0.25">
      <c r="B475">
        <v>274</v>
      </c>
      <c r="C475" s="94" t="s">
        <v>1732</v>
      </c>
      <c r="D475" s="94" t="s">
        <v>776</v>
      </c>
      <c r="G475">
        <v>274</v>
      </c>
      <c r="H475" s="98" t="s">
        <v>2555</v>
      </c>
      <c r="I475" s="97">
        <v>59688</v>
      </c>
      <c r="J475" s="96">
        <v>2.4E-2</v>
      </c>
      <c r="K475" s="96">
        <v>473</v>
      </c>
    </row>
    <row r="476" spans="2:11" x14ac:dyDescent="0.25">
      <c r="B476">
        <v>280</v>
      </c>
      <c r="C476" s="94" t="s">
        <v>1733</v>
      </c>
      <c r="D476" s="94" t="s">
        <v>777</v>
      </c>
      <c r="G476">
        <v>280</v>
      </c>
      <c r="H476" s="98" t="s">
        <v>2556</v>
      </c>
      <c r="I476" s="97">
        <v>59688</v>
      </c>
      <c r="J476" s="96">
        <v>2.4E-2</v>
      </c>
      <c r="K476" s="96">
        <v>474</v>
      </c>
    </row>
    <row r="477" spans="2:11" x14ac:dyDescent="0.25">
      <c r="B477">
        <v>789</v>
      </c>
      <c r="C477" s="94" t="s">
        <v>1734</v>
      </c>
      <c r="D477" s="94" t="s">
        <v>778</v>
      </c>
      <c r="G477">
        <v>789</v>
      </c>
      <c r="H477" s="98" t="s">
        <v>2557</v>
      </c>
      <c r="I477" s="97">
        <v>59688</v>
      </c>
      <c r="J477" s="96">
        <v>2.4E-2</v>
      </c>
      <c r="K477" s="96">
        <v>475</v>
      </c>
    </row>
    <row r="478" spans="2:11" x14ac:dyDescent="0.25">
      <c r="B478">
        <v>256</v>
      </c>
      <c r="C478" s="94" t="s">
        <v>1735</v>
      </c>
      <c r="D478" s="94" t="s">
        <v>779</v>
      </c>
      <c r="G478">
        <v>256</v>
      </c>
      <c r="H478" s="98" t="s">
        <v>2558</v>
      </c>
      <c r="I478" s="97">
        <v>59688</v>
      </c>
      <c r="J478" s="96">
        <v>2.4E-2</v>
      </c>
      <c r="K478" s="96">
        <v>476</v>
      </c>
    </row>
    <row r="479" spans="2:11" x14ac:dyDescent="0.25">
      <c r="B479">
        <v>781</v>
      </c>
      <c r="C479" s="94" t="s">
        <v>1736</v>
      </c>
      <c r="D479" s="94" t="s">
        <v>780</v>
      </c>
      <c r="G479">
        <v>781</v>
      </c>
      <c r="H479" s="98" t="s">
        <v>2559</v>
      </c>
      <c r="I479" s="97">
        <v>59688</v>
      </c>
      <c r="J479" s="96">
        <v>2.4E-2</v>
      </c>
      <c r="K479" s="96">
        <v>477</v>
      </c>
    </row>
    <row r="480" spans="2:11" x14ac:dyDescent="0.25">
      <c r="B480">
        <v>790</v>
      </c>
      <c r="C480" s="94" t="s">
        <v>1737</v>
      </c>
      <c r="D480" s="94" t="s">
        <v>781</v>
      </c>
      <c r="G480">
        <v>790</v>
      </c>
      <c r="H480" s="98" t="s">
        <v>2560</v>
      </c>
      <c r="I480" s="97">
        <v>59688</v>
      </c>
      <c r="J480" s="96">
        <v>2.4E-2</v>
      </c>
      <c r="K480" s="96">
        <v>478</v>
      </c>
    </row>
    <row r="481" spans="2:11" x14ac:dyDescent="0.25">
      <c r="B481">
        <v>270</v>
      </c>
      <c r="C481" s="94" t="s">
        <v>1738</v>
      </c>
      <c r="D481" s="94" t="s">
        <v>782</v>
      </c>
      <c r="G481">
        <v>270</v>
      </c>
      <c r="H481" s="98" t="s">
        <v>1777</v>
      </c>
      <c r="I481" s="97">
        <v>59688</v>
      </c>
      <c r="J481" s="96">
        <v>2.4E-2</v>
      </c>
      <c r="K481" s="96">
        <v>479</v>
      </c>
    </row>
    <row r="482" spans="2:11" x14ac:dyDescent="0.25">
      <c r="B482">
        <v>259</v>
      </c>
      <c r="C482" s="94" t="s">
        <v>1739</v>
      </c>
      <c r="D482" s="94" t="s">
        <v>783</v>
      </c>
      <c r="G482">
        <v>259</v>
      </c>
      <c r="H482" s="98" t="s">
        <v>1827</v>
      </c>
      <c r="I482" s="97">
        <v>59688</v>
      </c>
      <c r="J482" s="96">
        <v>2.4E-2</v>
      </c>
      <c r="K482" s="96">
        <v>480</v>
      </c>
    </row>
    <row r="483" spans="2:11" x14ac:dyDescent="0.25">
      <c r="B483">
        <v>776</v>
      </c>
      <c r="C483" s="94" t="s">
        <v>1740</v>
      </c>
      <c r="D483" s="94" t="s">
        <v>784</v>
      </c>
      <c r="G483">
        <v>776</v>
      </c>
      <c r="H483" s="98" t="s">
        <v>2561</v>
      </c>
      <c r="I483" s="97">
        <v>59688</v>
      </c>
      <c r="J483" s="96">
        <v>2.4E-2</v>
      </c>
      <c r="K483" s="96">
        <v>481</v>
      </c>
    </row>
    <row r="484" spans="2:11" x14ac:dyDescent="0.25">
      <c r="B484">
        <v>779</v>
      </c>
      <c r="C484" s="94" t="s">
        <v>1741</v>
      </c>
      <c r="D484" s="94" t="s">
        <v>785</v>
      </c>
      <c r="G484">
        <v>779</v>
      </c>
      <c r="H484" s="98" t="s">
        <v>2562</v>
      </c>
      <c r="I484" s="97">
        <v>59688</v>
      </c>
      <c r="J484" s="96">
        <v>2.4E-2</v>
      </c>
      <c r="K484" s="96">
        <v>482</v>
      </c>
    </row>
    <row r="485" spans="2:11" x14ac:dyDescent="0.25">
      <c r="B485">
        <v>251</v>
      </c>
      <c r="C485" s="94" t="s">
        <v>612</v>
      </c>
      <c r="D485" s="94" t="s">
        <v>786</v>
      </c>
      <c r="G485">
        <v>251</v>
      </c>
      <c r="H485" s="98" t="s">
        <v>2563</v>
      </c>
      <c r="I485" s="97">
        <v>59688</v>
      </c>
      <c r="J485" s="96">
        <v>2.4E-2</v>
      </c>
      <c r="K485" s="96">
        <v>483</v>
      </c>
    </row>
    <row r="486" spans="2:11" x14ac:dyDescent="0.25">
      <c r="B486">
        <v>253</v>
      </c>
      <c r="C486" s="94" t="s">
        <v>1742</v>
      </c>
      <c r="D486" s="94" t="s">
        <v>787</v>
      </c>
      <c r="G486">
        <v>253</v>
      </c>
      <c r="H486" s="98" t="s">
        <v>2564</v>
      </c>
      <c r="I486" s="97">
        <v>59688</v>
      </c>
      <c r="J486" s="96">
        <v>2.4E-2</v>
      </c>
      <c r="K486" s="96">
        <v>484</v>
      </c>
    </row>
    <row r="487" spans="2:11" x14ac:dyDescent="0.25">
      <c r="B487">
        <v>265</v>
      </c>
      <c r="C487" s="94" t="s">
        <v>1743</v>
      </c>
      <c r="D487" s="94" t="s">
        <v>788</v>
      </c>
      <c r="G487">
        <v>265</v>
      </c>
      <c r="H487" s="98" t="s">
        <v>2565</v>
      </c>
      <c r="I487" s="97">
        <v>59688</v>
      </c>
      <c r="J487" s="96">
        <v>2.4E-2</v>
      </c>
      <c r="K487" s="96">
        <v>485</v>
      </c>
    </row>
    <row r="488" spans="2:11" x14ac:dyDescent="0.25">
      <c r="B488">
        <v>254</v>
      </c>
      <c r="C488" s="94" t="s">
        <v>1744</v>
      </c>
      <c r="D488" s="94" t="s">
        <v>789</v>
      </c>
      <c r="G488">
        <v>254</v>
      </c>
      <c r="H488" s="98" t="s">
        <v>2110</v>
      </c>
      <c r="I488" s="97">
        <v>59688</v>
      </c>
      <c r="J488" s="96">
        <v>2.4E-2</v>
      </c>
      <c r="K488" s="96">
        <v>486</v>
      </c>
    </row>
    <row r="489" spans="2:11" x14ac:dyDescent="0.25">
      <c r="B489">
        <v>257</v>
      </c>
      <c r="C489" s="94" t="s">
        <v>1745</v>
      </c>
      <c r="D489" s="94" t="s">
        <v>790</v>
      </c>
      <c r="G489">
        <v>257</v>
      </c>
      <c r="H489" s="98" t="s">
        <v>1535</v>
      </c>
      <c r="I489" s="97">
        <v>59688</v>
      </c>
      <c r="J489" s="96">
        <v>2.4E-2</v>
      </c>
      <c r="K489" s="96">
        <v>487</v>
      </c>
    </row>
    <row r="490" spans="2:11" x14ac:dyDescent="0.25">
      <c r="B490">
        <v>249</v>
      </c>
      <c r="C490" s="94" t="s">
        <v>1746</v>
      </c>
      <c r="D490" s="94" t="s">
        <v>791</v>
      </c>
      <c r="G490">
        <v>249</v>
      </c>
      <c r="H490" s="98" t="s">
        <v>2566</v>
      </c>
      <c r="I490" s="97">
        <v>59688</v>
      </c>
      <c r="J490" s="96">
        <v>2.4E-2</v>
      </c>
      <c r="K490" s="96">
        <v>488</v>
      </c>
    </row>
    <row r="491" spans="2:11" x14ac:dyDescent="0.25">
      <c r="B491">
        <v>262</v>
      </c>
      <c r="C491" s="94" t="s">
        <v>1747</v>
      </c>
      <c r="D491" s="94" t="s">
        <v>792</v>
      </c>
      <c r="G491">
        <v>262</v>
      </c>
      <c r="H491" s="98" t="s">
        <v>2567</v>
      </c>
      <c r="I491" s="97">
        <v>59688</v>
      </c>
      <c r="J491" s="96">
        <v>2.4E-2</v>
      </c>
      <c r="K491" s="96">
        <v>489</v>
      </c>
    </row>
    <row r="492" spans="2:11" x14ac:dyDescent="0.25">
      <c r="B492">
        <v>786</v>
      </c>
      <c r="C492" s="94" t="s">
        <v>433</v>
      </c>
      <c r="D492" s="94" t="s">
        <v>793</v>
      </c>
      <c r="G492">
        <v>786</v>
      </c>
      <c r="H492" s="98" t="s">
        <v>581</v>
      </c>
      <c r="I492" s="97">
        <v>57201</v>
      </c>
      <c r="J492" s="96">
        <v>2.3E-2</v>
      </c>
      <c r="K492" s="96">
        <v>490</v>
      </c>
    </row>
    <row r="493" spans="2:11" x14ac:dyDescent="0.25">
      <c r="B493">
        <v>785</v>
      </c>
      <c r="C493" s="94" t="s">
        <v>1748</v>
      </c>
      <c r="D493" s="94" t="s">
        <v>794</v>
      </c>
      <c r="G493">
        <v>785</v>
      </c>
      <c r="H493" s="98" t="s">
        <v>2568</v>
      </c>
      <c r="I493" s="97">
        <v>57201</v>
      </c>
      <c r="J493" s="96">
        <v>2.3E-2</v>
      </c>
      <c r="K493" s="96">
        <v>491</v>
      </c>
    </row>
    <row r="494" spans="2:11" x14ac:dyDescent="0.25">
      <c r="B494">
        <v>241</v>
      </c>
      <c r="C494" s="94" t="s">
        <v>1749</v>
      </c>
      <c r="D494" s="94" t="s">
        <v>795</v>
      </c>
      <c r="G494">
        <v>241</v>
      </c>
      <c r="H494" s="98" t="s">
        <v>317</v>
      </c>
      <c r="I494" s="97">
        <v>57201</v>
      </c>
      <c r="J494" s="96">
        <v>2.3E-2</v>
      </c>
      <c r="K494" s="96">
        <v>492</v>
      </c>
    </row>
    <row r="495" spans="2:11" x14ac:dyDescent="0.25">
      <c r="B495">
        <v>238</v>
      </c>
      <c r="C495" s="94" t="s">
        <v>646</v>
      </c>
      <c r="D495" s="94" t="s">
        <v>796</v>
      </c>
      <c r="G495">
        <v>238</v>
      </c>
      <c r="H495" s="98" t="s">
        <v>2569</v>
      </c>
      <c r="I495" s="97">
        <v>57201</v>
      </c>
      <c r="J495" s="96">
        <v>2.3E-2</v>
      </c>
      <c r="K495" s="96">
        <v>493</v>
      </c>
    </row>
    <row r="496" spans="2:11" x14ac:dyDescent="0.25">
      <c r="B496">
        <v>247</v>
      </c>
      <c r="C496" s="94" t="s">
        <v>1750</v>
      </c>
      <c r="D496" s="94" t="s">
        <v>797</v>
      </c>
      <c r="G496">
        <v>247</v>
      </c>
      <c r="H496" s="98" t="s">
        <v>2570</v>
      </c>
      <c r="I496" s="97">
        <v>57201</v>
      </c>
      <c r="J496" s="96">
        <v>2.3E-2</v>
      </c>
      <c r="K496" s="96">
        <v>494</v>
      </c>
    </row>
    <row r="497" spans="2:11" x14ac:dyDescent="0.25">
      <c r="B497">
        <v>252</v>
      </c>
      <c r="C497" s="94" t="s">
        <v>1751</v>
      </c>
      <c r="D497" s="94" t="s">
        <v>798</v>
      </c>
      <c r="G497">
        <v>252</v>
      </c>
      <c r="H497" s="98" t="s">
        <v>383</v>
      </c>
      <c r="I497" s="97">
        <v>57201</v>
      </c>
      <c r="J497" s="96">
        <v>2.3E-2</v>
      </c>
      <c r="K497" s="96">
        <v>495</v>
      </c>
    </row>
    <row r="498" spans="2:11" x14ac:dyDescent="0.25">
      <c r="B498">
        <v>782</v>
      </c>
      <c r="C498" s="94" t="s">
        <v>1752</v>
      </c>
      <c r="D498" s="94" t="s">
        <v>799</v>
      </c>
      <c r="G498">
        <v>782</v>
      </c>
      <c r="H498" s="98" t="s">
        <v>2571</v>
      </c>
      <c r="I498" s="97">
        <v>57201</v>
      </c>
      <c r="J498" s="96">
        <v>2.3E-2</v>
      </c>
      <c r="K498" s="96">
        <v>496</v>
      </c>
    </row>
    <row r="499" spans="2:11" x14ac:dyDescent="0.25">
      <c r="B499">
        <v>795</v>
      </c>
      <c r="C499" s="94" t="s">
        <v>1753</v>
      </c>
      <c r="D499" s="94" t="s">
        <v>800</v>
      </c>
      <c r="G499">
        <v>795</v>
      </c>
      <c r="H499" s="98" t="s">
        <v>2572</v>
      </c>
      <c r="I499" s="97">
        <v>57201</v>
      </c>
      <c r="J499" s="96">
        <v>2.3E-2</v>
      </c>
      <c r="K499" s="96">
        <v>497</v>
      </c>
    </row>
    <row r="500" spans="2:11" x14ac:dyDescent="0.25">
      <c r="B500">
        <v>234</v>
      </c>
      <c r="C500" s="94" t="s">
        <v>1754</v>
      </c>
      <c r="D500" s="94" t="s">
        <v>801</v>
      </c>
      <c r="G500">
        <v>234</v>
      </c>
      <c r="H500" s="98" t="s">
        <v>1518</v>
      </c>
      <c r="I500" s="97">
        <v>57201</v>
      </c>
      <c r="J500" s="96">
        <v>2.3E-2</v>
      </c>
      <c r="K500" s="96">
        <v>498</v>
      </c>
    </row>
    <row r="501" spans="2:11" x14ac:dyDescent="0.25">
      <c r="B501">
        <v>797</v>
      </c>
      <c r="C501" s="94" t="s">
        <v>1755</v>
      </c>
      <c r="D501" s="94" t="s">
        <v>802</v>
      </c>
      <c r="G501">
        <v>797</v>
      </c>
      <c r="H501" s="98" t="s">
        <v>2573</v>
      </c>
      <c r="I501" s="97">
        <v>57201</v>
      </c>
      <c r="J501" s="96">
        <v>2.3E-2</v>
      </c>
      <c r="K501" s="96">
        <v>499</v>
      </c>
    </row>
    <row r="502" spans="2:11" x14ac:dyDescent="0.25">
      <c r="B502">
        <v>235</v>
      </c>
      <c r="C502" s="94" t="s">
        <v>1756</v>
      </c>
      <c r="D502" s="94" t="s">
        <v>803</v>
      </c>
      <c r="G502">
        <v>235</v>
      </c>
      <c r="H502" s="98" t="s">
        <v>2574</v>
      </c>
      <c r="I502" s="97">
        <v>57201</v>
      </c>
      <c r="J502" s="96">
        <v>2.3E-2</v>
      </c>
      <c r="K502" s="96">
        <v>500</v>
      </c>
    </row>
    <row r="503" spans="2:11" x14ac:dyDescent="0.25">
      <c r="B503">
        <v>237</v>
      </c>
      <c r="C503" s="94" t="s">
        <v>1757</v>
      </c>
      <c r="D503" s="94" t="s">
        <v>804</v>
      </c>
      <c r="G503">
        <v>237</v>
      </c>
      <c r="H503" s="98" t="s">
        <v>2575</v>
      </c>
      <c r="I503" s="97">
        <v>57201</v>
      </c>
      <c r="J503" s="96">
        <v>2.3E-2</v>
      </c>
      <c r="K503" s="96">
        <v>501</v>
      </c>
    </row>
    <row r="504" spans="2:11" x14ac:dyDescent="0.25">
      <c r="B504">
        <v>239</v>
      </c>
      <c r="C504" s="94" t="s">
        <v>1758</v>
      </c>
      <c r="D504" s="94" t="s">
        <v>805</v>
      </c>
      <c r="G504">
        <v>239</v>
      </c>
      <c r="H504" s="98" t="s">
        <v>2576</v>
      </c>
      <c r="I504" s="97">
        <v>57201</v>
      </c>
      <c r="J504" s="96">
        <v>2.3E-2</v>
      </c>
      <c r="K504" s="96">
        <v>502</v>
      </c>
    </row>
    <row r="505" spans="2:11" x14ac:dyDescent="0.25">
      <c r="B505">
        <v>248</v>
      </c>
      <c r="C505" s="94" t="s">
        <v>1759</v>
      </c>
      <c r="D505" s="94" t="s">
        <v>806</v>
      </c>
      <c r="G505">
        <v>248</v>
      </c>
      <c r="H505" s="98" t="s">
        <v>2577</v>
      </c>
      <c r="I505" s="97">
        <v>57201</v>
      </c>
      <c r="J505" s="96">
        <v>2.3E-2</v>
      </c>
      <c r="K505" s="96">
        <v>503</v>
      </c>
    </row>
    <row r="506" spans="2:11" x14ac:dyDescent="0.25">
      <c r="B506">
        <v>801</v>
      </c>
      <c r="C506" s="94" t="s">
        <v>1760</v>
      </c>
      <c r="D506" s="94" t="s">
        <v>807</v>
      </c>
      <c r="G506">
        <v>801</v>
      </c>
      <c r="H506" s="98" t="s">
        <v>2578</v>
      </c>
      <c r="I506" s="97">
        <v>57201</v>
      </c>
      <c r="J506" s="96">
        <v>2.3E-2</v>
      </c>
      <c r="K506" s="96">
        <v>504</v>
      </c>
    </row>
    <row r="507" spans="2:11" x14ac:dyDescent="0.25">
      <c r="B507">
        <v>810</v>
      </c>
      <c r="C507" s="94" t="s">
        <v>1761</v>
      </c>
      <c r="D507" s="94" t="s">
        <v>808</v>
      </c>
      <c r="G507">
        <v>810</v>
      </c>
      <c r="H507" s="98" t="s">
        <v>2579</v>
      </c>
      <c r="I507" s="97">
        <v>57201</v>
      </c>
      <c r="J507" s="96">
        <v>2.3E-2</v>
      </c>
      <c r="K507" s="96">
        <v>505</v>
      </c>
    </row>
    <row r="508" spans="2:11" x14ac:dyDescent="0.25">
      <c r="B508">
        <v>236</v>
      </c>
      <c r="C508" s="94" t="s">
        <v>1762</v>
      </c>
      <c r="D508" s="94" t="s">
        <v>809</v>
      </c>
      <c r="G508">
        <v>236</v>
      </c>
      <c r="H508" s="98" t="s">
        <v>1491</v>
      </c>
      <c r="I508" s="97">
        <v>57201</v>
      </c>
      <c r="J508" s="96">
        <v>2.3E-2</v>
      </c>
      <c r="K508" s="96">
        <v>506</v>
      </c>
    </row>
    <row r="509" spans="2:11" x14ac:dyDescent="0.25">
      <c r="B509">
        <v>258</v>
      </c>
      <c r="C509" s="94" t="s">
        <v>1763</v>
      </c>
      <c r="D509" s="94" t="s">
        <v>810</v>
      </c>
      <c r="G509">
        <v>258</v>
      </c>
      <c r="H509" s="98" t="s">
        <v>2580</v>
      </c>
      <c r="I509" s="97">
        <v>57201</v>
      </c>
      <c r="J509" s="96">
        <v>2.3E-2</v>
      </c>
      <c r="K509" s="96">
        <v>507</v>
      </c>
    </row>
    <row r="510" spans="2:11" x14ac:dyDescent="0.25">
      <c r="B510">
        <v>788</v>
      </c>
      <c r="C510" s="94" t="s">
        <v>1764</v>
      </c>
      <c r="D510" s="94" t="s">
        <v>811</v>
      </c>
      <c r="G510">
        <v>788</v>
      </c>
      <c r="H510" s="98" t="s">
        <v>1414</v>
      </c>
      <c r="I510" s="97">
        <v>57201</v>
      </c>
      <c r="J510" s="96">
        <v>2.3E-2</v>
      </c>
      <c r="K510" s="96">
        <v>508</v>
      </c>
    </row>
    <row r="511" spans="2:11" x14ac:dyDescent="0.25">
      <c r="B511">
        <v>791</v>
      </c>
      <c r="C511" s="94" t="s">
        <v>1765</v>
      </c>
      <c r="D511" s="94" t="s">
        <v>812</v>
      </c>
      <c r="G511">
        <v>791</v>
      </c>
      <c r="H511" s="98" t="s">
        <v>2581</v>
      </c>
      <c r="I511" s="97">
        <v>57201</v>
      </c>
      <c r="J511" s="96">
        <v>2.3E-2</v>
      </c>
      <c r="K511" s="96">
        <v>509</v>
      </c>
    </row>
    <row r="512" spans="2:11" x14ac:dyDescent="0.25">
      <c r="B512">
        <v>804</v>
      </c>
      <c r="C512" s="94" t="s">
        <v>1766</v>
      </c>
      <c r="D512" s="94" t="s">
        <v>813</v>
      </c>
      <c r="G512">
        <v>804</v>
      </c>
      <c r="H512" s="98" t="s">
        <v>2582</v>
      </c>
      <c r="I512" s="97">
        <v>57201</v>
      </c>
      <c r="J512" s="96">
        <v>2.3E-2</v>
      </c>
      <c r="K512" s="96">
        <v>510</v>
      </c>
    </row>
    <row r="513" spans="2:11" x14ac:dyDescent="0.25">
      <c r="B513">
        <v>242</v>
      </c>
      <c r="C513" s="94" t="s">
        <v>1767</v>
      </c>
      <c r="D513" s="94" t="s">
        <v>814</v>
      </c>
      <c r="G513">
        <v>242</v>
      </c>
      <c r="H513" s="98" t="s">
        <v>2583</v>
      </c>
      <c r="I513" s="97">
        <v>57201</v>
      </c>
      <c r="J513" s="96">
        <v>2.3E-2</v>
      </c>
      <c r="K513" s="96">
        <v>511</v>
      </c>
    </row>
    <row r="514" spans="2:11" x14ac:dyDescent="0.25">
      <c r="B514">
        <v>802</v>
      </c>
      <c r="C514" s="94" t="s">
        <v>1768</v>
      </c>
      <c r="D514" s="94" t="s">
        <v>815</v>
      </c>
      <c r="G514">
        <v>802</v>
      </c>
      <c r="H514" s="98" t="s">
        <v>1891</v>
      </c>
      <c r="I514" s="97">
        <v>57201</v>
      </c>
      <c r="J514" s="96">
        <v>2.3E-2</v>
      </c>
      <c r="K514" s="96">
        <v>512</v>
      </c>
    </row>
    <row r="515" spans="2:11" x14ac:dyDescent="0.25">
      <c r="B515">
        <v>809</v>
      </c>
      <c r="C515" s="94" t="s">
        <v>1769</v>
      </c>
      <c r="D515" s="94" t="s">
        <v>816</v>
      </c>
      <c r="G515">
        <v>809</v>
      </c>
      <c r="H515" s="98" t="s">
        <v>2584</v>
      </c>
      <c r="I515" s="97">
        <v>57201</v>
      </c>
      <c r="J515" s="96">
        <v>2.3E-2</v>
      </c>
      <c r="K515" s="96">
        <v>513</v>
      </c>
    </row>
    <row r="516" spans="2:11" x14ac:dyDescent="0.25">
      <c r="B516">
        <v>226</v>
      </c>
      <c r="C516" s="94" t="s">
        <v>1770</v>
      </c>
      <c r="D516" s="94" t="s">
        <v>817</v>
      </c>
      <c r="G516">
        <v>226</v>
      </c>
      <c r="H516" s="98" t="s">
        <v>541</v>
      </c>
      <c r="I516" s="97">
        <v>57201</v>
      </c>
      <c r="J516" s="96">
        <v>2.3E-2</v>
      </c>
      <c r="K516" s="96">
        <v>514</v>
      </c>
    </row>
    <row r="517" spans="2:11" x14ac:dyDescent="0.25">
      <c r="B517">
        <v>230</v>
      </c>
      <c r="C517" s="94" t="s">
        <v>1771</v>
      </c>
      <c r="D517" s="94" t="s">
        <v>818</v>
      </c>
      <c r="G517">
        <v>230</v>
      </c>
      <c r="H517" s="98" t="s">
        <v>1373</v>
      </c>
      <c r="I517" s="97">
        <v>57201</v>
      </c>
      <c r="J517" s="96">
        <v>2.3E-2</v>
      </c>
      <c r="K517" s="96">
        <v>515</v>
      </c>
    </row>
    <row r="518" spans="2:11" x14ac:dyDescent="0.25">
      <c r="B518">
        <v>812</v>
      </c>
      <c r="C518" s="94" t="s">
        <v>1772</v>
      </c>
      <c r="D518" s="94" t="s">
        <v>819</v>
      </c>
      <c r="G518">
        <v>812</v>
      </c>
      <c r="H518" s="98" t="s">
        <v>2585</v>
      </c>
      <c r="I518" s="97">
        <v>57201</v>
      </c>
      <c r="J518" s="96">
        <v>2.3E-2</v>
      </c>
      <c r="K518" s="96">
        <v>516</v>
      </c>
    </row>
    <row r="519" spans="2:11" x14ac:dyDescent="0.25">
      <c r="B519">
        <v>245</v>
      </c>
      <c r="C519" s="94" t="s">
        <v>1773</v>
      </c>
      <c r="D519" s="94" t="s">
        <v>820</v>
      </c>
      <c r="G519">
        <v>245</v>
      </c>
      <c r="H519" s="98" t="s">
        <v>2586</v>
      </c>
      <c r="I519" s="97">
        <v>57201</v>
      </c>
      <c r="J519" s="96">
        <v>2.3E-2</v>
      </c>
      <c r="K519" s="96">
        <v>517</v>
      </c>
    </row>
    <row r="520" spans="2:11" x14ac:dyDescent="0.25">
      <c r="B520">
        <v>811</v>
      </c>
      <c r="C520" s="94" t="s">
        <v>1774</v>
      </c>
      <c r="D520" s="94" t="s">
        <v>821</v>
      </c>
      <c r="G520">
        <v>811</v>
      </c>
      <c r="H520" s="98" t="s">
        <v>2587</v>
      </c>
      <c r="I520" s="97">
        <v>54714</v>
      </c>
      <c r="J520" s="96">
        <v>2.1999999999999999E-2</v>
      </c>
      <c r="K520" s="96">
        <v>518</v>
      </c>
    </row>
    <row r="521" spans="2:11" x14ac:dyDescent="0.25">
      <c r="B521">
        <v>228</v>
      </c>
      <c r="C521" s="94" t="s">
        <v>1775</v>
      </c>
      <c r="D521" s="94" t="s">
        <v>822</v>
      </c>
      <c r="G521">
        <v>228</v>
      </c>
      <c r="H521" s="98" t="s">
        <v>2588</v>
      </c>
      <c r="I521" s="97">
        <v>54714</v>
      </c>
      <c r="J521" s="96">
        <v>2.1999999999999999E-2</v>
      </c>
      <c r="K521" s="96">
        <v>519</v>
      </c>
    </row>
    <row r="522" spans="2:11" x14ac:dyDescent="0.25">
      <c r="B522">
        <v>799</v>
      </c>
      <c r="C522" s="94" t="s">
        <v>1776</v>
      </c>
      <c r="D522" s="94" t="s">
        <v>823</v>
      </c>
      <c r="G522">
        <v>799</v>
      </c>
      <c r="H522" s="98" t="s">
        <v>1906</v>
      </c>
      <c r="I522" s="97">
        <v>54714</v>
      </c>
      <c r="J522" s="96">
        <v>2.1999999999999999E-2</v>
      </c>
      <c r="K522" s="96">
        <v>520</v>
      </c>
    </row>
    <row r="523" spans="2:11" x14ac:dyDescent="0.25">
      <c r="B523">
        <v>800</v>
      </c>
      <c r="C523" s="94" t="s">
        <v>1777</v>
      </c>
      <c r="D523" s="94" t="s">
        <v>824</v>
      </c>
      <c r="G523">
        <v>800</v>
      </c>
      <c r="H523" s="98" t="s">
        <v>2589</v>
      </c>
      <c r="I523" s="97">
        <v>54714</v>
      </c>
      <c r="J523" s="96">
        <v>2.1999999999999999E-2</v>
      </c>
      <c r="K523" s="96">
        <v>521</v>
      </c>
    </row>
    <row r="524" spans="2:11" x14ac:dyDescent="0.25">
      <c r="B524">
        <v>807</v>
      </c>
      <c r="C524" s="94" t="s">
        <v>1778</v>
      </c>
      <c r="D524" s="94" t="s">
        <v>825</v>
      </c>
      <c r="G524">
        <v>807</v>
      </c>
      <c r="H524" s="98" t="s">
        <v>2590</v>
      </c>
      <c r="I524" s="97">
        <v>54714</v>
      </c>
      <c r="J524" s="96">
        <v>2.1999999999999999E-2</v>
      </c>
      <c r="K524" s="96">
        <v>522</v>
      </c>
    </row>
    <row r="525" spans="2:11" x14ac:dyDescent="0.25">
      <c r="B525">
        <v>814</v>
      </c>
      <c r="C525" s="94" t="s">
        <v>1779</v>
      </c>
      <c r="D525" s="94" t="s">
        <v>826</v>
      </c>
      <c r="G525">
        <v>814</v>
      </c>
      <c r="H525" s="98" t="s">
        <v>842</v>
      </c>
      <c r="I525" s="97">
        <v>54714</v>
      </c>
      <c r="J525" s="96">
        <v>2.1999999999999999E-2</v>
      </c>
      <c r="K525" s="96">
        <v>523</v>
      </c>
    </row>
    <row r="526" spans="2:11" x14ac:dyDescent="0.25">
      <c r="B526">
        <v>798</v>
      </c>
      <c r="C526" s="94" t="s">
        <v>1780</v>
      </c>
      <c r="D526" s="94" t="s">
        <v>827</v>
      </c>
      <c r="G526">
        <v>798</v>
      </c>
      <c r="H526" s="98" t="s">
        <v>2591</v>
      </c>
      <c r="I526" s="97">
        <v>54714</v>
      </c>
      <c r="J526" s="96">
        <v>2.1999999999999999E-2</v>
      </c>
      <c r="K526" s="96">
        <v>524</v>
      </c>
    </row>
    <row r="527" spans="2:11" x14ac:dyDescent="0.25">
      <c r="B527">
        <v>803</v>
      </c>
      <c r="C527" s="94" t="s">
        <v>1781</v>
      </c>
      <c r="D527" s="94" t="s">
        <v>828</v>
      </c>
      <c r="G527">
        <v>803</v>
      </c>
      <c r="H527" s="98" t="s">
        <v>2592</v>
      </c>
      <c r="I527" s="97">
        <v>54714</v>
      </c>
      <c r="J527" s="96">
        <v>2.1999999999999999E-2</v>
      </c>
      <c r="K527" s="96">
        <v>525</v>
      </c>
    </row>
    <row r="528" spans="2:11" x14ac:dyDescent="0.25">
      <c r="B528">
        <v>815</v>
      </c>
      <c r="C528" s="94" t="s">
        <v>1782</v>
      </c>
      <c r="D528" s="94" t="s">
        <v>829</v>
      </c>
      <c r="G528">
        <v>815</v>
      </c>
      <c r="H528" s="98" t="s">
        <v>2593</v>
      </c>
      <c r="I528" s="97">
        <v>54714</v>
      </c>
      <c r="J528" s="96">
        <v>2.1999999999999999E-2</v>
      </c>
      <c r="K528" s="96">
        <v>526</v>
      </c>
    </row>
    <row r="529" spans="2:11" x14ac:dyDescent="0.25">
      <c r="B529">
        <v>818</v>
      </c>
      <c r="C529" s="94" t="s">
        <v>1197</v>
      </c>
      <c r="D529" s="94" t="s">
        <v>830</v>
      </c>
      <c r="G529">
        <v>818</v>
      </c>
      <c r="H529" s="98" t="s">
        <v>2594</v>
      </c>
      <c r="I529" s="97">
        <v>54714</v>
      </c>
      <c r="J529" s="96">
        <v>2.1999999999999999E-2</v>
      </c>
      <c r="K529" s="96">
        <v>527</v>
      </c>
    </row>
    <row r="530" spans="2:11" x14ac:dyDescent="0.25">
      <c r="B530">
        <v>227</v>
      </c>
      <c r="C530" s="94" t="s">
        <v>1783</v>
      </c>
      <c r="D530" s="94" t="s">
        <v>831</v>
      </c>
      <c r="G530">
        <v>227</v>
      </c>
      <c r="H530" s="98" t="s">
        <v>1343</v>
      </c>
      <c r="I530" s="97">
        <v>54714</v>
      </c>
      <c r="J530" s="96">
        <v>2.1999999999999999E-2</v>
      </c>
      <c r="K530" s="96">
        <v>528</v>
      </c>
    </row>
    <row r="531" spans="2:11" x14ac:dyDescent="0.25">
      <c r="B531">
        <v>233</v>
      </c>
      <c r="C531" s="94" t="s">
        <v>1784</v>
      </c>
      <c r="D531" s="94" t="s">
        <v>832</v>
      </c>
      <c r="G531">
        <v>233</v>
      </c>
      <c r="H531" s="98" t="s">
        <v>2595</v>
      </c>
      <c r="I531" s="97">
        <v>54714</v>
      </c>
      <c r="J531" s="96">
        <v>2.1999999999999999E-2</v>
      </c>
      <c r="K531" s="96">
        <v>529</v>
      </c>
    </row>
    <row r="532" spans="2:11" x14ac:dyDescent="0.25">
      <c r="B532">
        <v>806</v>
      </c>
      <c r="C532" s="94" t="s">
        <v>1247</v>
      </c>
      <c r="D532" s="94" t="s">
        <v>833</v>
      </c>
      <c r="G532">
        <v>806</v>
      </c>
      <c r="H532" s="98" t="s">
        <v>2596</v>
      </c>
      <c r="I532" s="97">
        <v>54714</v>
      </c>
      <c r="J532" s="96">
        <v>2.1999999999999999E-2</v>
      </c>
      <c r="K532" s="96">
        <v>530</v>
      </c>
    </row>
    <row r="533" spans="2:11" x14ac:dyDescent="0.25">
      <c r="B533">
        <v>220</v>
      </c>
      <c r="C533" s="94" t="s">
        <v>1785</v>
      </c>
      <c r="D533" s="94" t="s">
        <v>834</v>
      </c>
      <c r="G533">
        <v>220</v>
      </c>
      <c r="H533" s="98" t="s">
        <v>2597</v>
      </c>
      <c r="I533" s="97">
        <v>54714</v>
      </c>
      <c r="J533" s="96">
        <v>2.1999999999999999E-2</v>
      </c>
      <c r="K533" s="96">
        <v>531</v>
      </c>
    </row>
    <row r="534" spans="2:11" x14ac:dyDescent="0.25">
      <c r="B534">
        <v>224</v>
      </c>
      <c r="C534" s="94" t="s">
        <v>1786</v>
      </c>
      <c r="D534" s="94" t="s">
        <v>835</v>
      </c>
      <c r="G534">
        <v>224</v>
      </c>
      <c r="H534" s="98" t="s">
        <v>2598</v>
      </c>
      <c r="I534" s="97">
        <v>54714</v>
      </c>
      <c r="J534" s="96">
        <v>2.1999999999999999E-2</v>
      </c>
      <c r="K534" s="96">
        <v>532</v>
      </c>
    </row>
    <row r="535" spans="2:11" x14ac:dyDescent="0.25">
      <c r="B535">
        <v>244</v>
      </c>
      <c r="C535" s="94" t="s">
        <v>1787</v>
      </c>
      <c r="D535" s="94" t="s">
        <v>836</v>
      </c>
      <c r="G535">
        <v>244</v>
      </c>
      <c r="H535" s="98" t="s">
        <v>2599</v>
      </c>
      <c r="I535" s="97">
        <v>54714</v>
      </c>
      <c r="J535" s="96">
        <v>2.1999999999999999E-2</v>
      </c>
      <c r="K535" s="96">
        <v>533</v>
      </c>
    </row>
    <row r="536" spans="2:11" x14ac:dyDescent="0.25">
      <c r="B536">
        <v>246</v>
      </c>
      <c r="C536" s="94" t="s">
        <v>1788</v>
      </c>
      <c r="D536" s="94" t="s">
        <v>837</v>
      </c>
      <c r="G536">
        <v>246</v>
      </c>
      <c r="H536" s="98" t="s">
        <v>2600</v>
      </c>
      <c r="I536" s="97">
        <v>54714</v>
      </c>
      <c r="J536" s="96">
        <v>2.1999999999999999E-2</v>
      </c>
      <c r="K536" s="96">
        <v>534</v>
      </c>
    </row>
    <row r="537" spans="2:11" x14ac:dyDescent="0.25">
      <c r="B537">
        <v>213</v>
      </c>
      <c r="C537" s="94" t="s">
        <v>1789</v>
      </c>
      <c r="D537" s="94" t="s">
        <v>838</v>
      </c>
      <c r="G537">
        <v>213</v>
      </c>
      <c r="H537" s="98" t="s">
        <v>2601</v>
      </c>
      <c r="I537" s="97">
        <v>54714</v>
      </c>
      <c r="J537" s="96">
        <v>2.1999999999999999E-2</v>
      </c>
      <c r="K537" s="96">
        <v>535</v>
      </c>
    </row>
    <row r="538" spans="2:11" x14ac:dyDescent="0.25">
      <c r="B538">
        <v>225</v>
      </c>
      <c r="C538" s="94" t="s">
        <v>1790</v>
      </c>
      <c r="D538" s="94" t="s">
        <v>839</v>
      </c>
      <c r="G538">
        <v>225</v>
      </c>
      <c r="H538" s="98" t="s">
        <v>2602</v>
      </c>
      <c r="I538" s="97">
        <v>54714</v>
      </c>
      <c r="J538" s="96">
        <v>2.1999999999999999E-2</v>
      </c>
      <c r="K538" s="96">
        <v>536</v>
      </c>
    </row>
    <row r="539" spans="2:11" x14ac:dyDescent="0.25">
      <c r="B539">
        <v>817</v>
      </c>
      <c r="C539" s="94" t="s">
        <v>1791</v>
      </c>
      <c r="D539" s="94" t="s">
        <v>840</v>
      </c>
      <c r="G539">
        <v>817</v>
      </c>
      <c r="H539" s="98" t="s">
        <v>1346</v>
      </c>
      <c r="I539" s="97">
        <v>54714</v>
      </c>
      <c r="J539" s="96">
        <v>2.1999999999999999E-2</v>
      </c>
      <c r="K539" s="96">
        <v>537</v>
      </c>
    </row>
    <row r="540" spans="2:11" x14ac:dyDescent="0.25">
      <c r="B540">
        <v>819</v>
      </c>
      <c r="C540" s="94" t="s">
        <v>1792</v>
      </c>
      <c r="D540" s="94" t="s">
        <v>841</v>
      </c>
      <c r="G540">
        <v>819</v>
      </c>
      <c r="H540" s="98" t="s">
        <v>2603</v>
      </c>
      <c r="I540" s="97">
        <v>54714</v>
      </c>
      <c r="J540" s="96">
        <v>2.1999999999999999E-2</v>
      </c>
      <c r="K540" s="96">
        <v>538</v>
      </c>
    </row>
    <row r="541" spans="2:11" x14ac:dyDescent="0.25">
      <c r="B541">
        <v>840</v>
      </c>
      <c r="C541" s="94" t="s">
        <v>1793</v>
      </c>
      <c r="D541" s="94" t="s">
        <v>842</v>
      </c>
      <c r="G541">
        <v>840</v>
      </c>
      <c r="H541" s="98" t="s">
        <v>2604</v>
      </c>
      <c r="I541" s="97">
        <v>54714</v>
      </c>
      <c r="J541" s="96">
        <v>2.1999999999999999E-2</v>
      </c>
      <c r="K541" s="96">
        <v>539</v>
      </c>
    </row>
    <row r="542" spans="2:11" x14ac:dyDescent="0.25">
      <c r="B542">
        <v>822</v>
      </c>
      <c r="C542" s="94" t="s">
        <v>1794</v>
      </c>
      <c r="D542" s="94" t="s">
        <v>843</v>
      </c>
      <c r="G542">
        <v>822</v>
      </c>
      <c r="H542" s="98" t="s">
        <v>2605</v>
      </c>
      <c r="I542" s="97">
        <v>54714</v>
      </c>
      <c r="J542" s="96">
        <v>2.1999999999999999E-2</v>
      </c>
      <c r="K542" s="96">
        <v>540</v>
      </c>
    </row>
    <row r="543" spans="2:11" x14ac:dyDescent="0.25">
      <c r="B543">
        <v>831</v>
      </c>
      <c r="C543" s="94" t="s">
        <v>1795</v>
      </c>
      <c r="D543" s="94" t="s">
        <v>844</v>
      </c>
      <c r="G543">
        <v>831</v>
      </c>
      <c r="H543" s="98" t="s">
        <v>1753</v>
      </c>
      <c r="I543" s="97">
        <v>54714</v>
      </c>
      <c r="J543" s="96">
        <v>2.1999999999999999E-2</v>
      </c>
      <c r="K543" s="96">
        <v>541</v>
      </c>
    </row>
    <row r="544" spans="2:11" x14ac:dyDescent="0.25">
      <c r="B544">
        <v>222</v>
      </c>
      <c r="C544" s="94" t="s">
        <v>1796</v>
      </c>
      <c r="D544" s="94" t="s">
        <v>845</v>
      </c>
      <c r="G544">
        <v>222</v>
      </c>
      <c r="H544" s="98" t="s">
        <v>2606</v>
      </c>
      <c r="I544" s="97">
        <v>52227</v>
      </c>
      <c r="J544" s="96">
        <v>2.1000000000000001E-2</v>
      </c>
      <c r="K544" s="96">
        <v>542</v>
      </c>
    </row>
    <row r="545" spans="2:11" x14ac:dyDescent="0.25">
      <c r="B545">
        <v>231</v>
      </c>
      <c r="C545" s="94" t="s">
        <v>1797</v>
      </c>
      <c r="D545" s="94" t="s">
        <v>846</v>
      </c>
      <c r="G545">
        <v>231</v>
      </c>
      <c r="H545" s="98" t="s">
        <v>2607</v>
      </c>
      <c r="I545" s="97">
        <v>52227</v>
      </c>
      <c r="J545" s="96">
        <v>2.1000000000000001E-2</v>
      </c>
      <c r="K545" s="96">
        <v>543</v>
      </c>
    </row>
    <row r="546" spans="2:11" x14ac:dyDescent="0.25">
      <c r="B546">
        <v>243</v>
      </c>
      <c r="C546" s="94" t="s">
        <v>1798</v>
      </c>
      <c r="D546" s="94" t="s">
        <v>847</v>
      </c>
      <c r="G546">
        <v>243</v>
      </c>
      <c r="H546" s="98" t="s">
        <v>2608</v>
      </c>
      <c r="I546" s="97">
        <v>52227</v>
      </c>
      <c r="J546" s="96">
        <v>2.1000000000000001E-2</v>
      </c>
      <c r="K546" s="96">
        <v>544</v>
      </c>
    </row>
    <row r="547" spans="2:11" x14ac:dyDescent="0.25">
      <c r="B547">
        <v>825</v>
      </c>
      <c r="C547" s="94" t="s">
        <v>1799</v>
      </c>
      <c r="D547" s="94" t="s">
        <v>848</v>
      </c>
      <c r="G547">
        <v>825</v>
      </c>
      <c r="H547" s="98" t="s">
        <v>2202</v>
      </c>
      <c r="I547" s="97">
        <v>52227</v>
      </c>
      <c r="J547" s="96">
        <v>2.1000000000000001E-2</v>
      </c>
      <c r="K547" s="96">
        <v>545</v>
      </c>
    </row>
    <row r="548" spans="2:11" x14ac:dyDescent="0.25">
      <c r="B548">
        <v>835</v>
      </c>
      <c r="C548" s="94" t="s">
        <v>1800</v>
      </c>
      <c r="D548" s="94" t="s">
        <v>849</v>
      </c>
      <c r="G548">
        <v>835</v>
      </c>
      <c r="H548" s="98" t="s">
        <v>2609</v>
      </c>
      <c r="I548" s="97">
        <v>52227</v>
      </c>
      <c r="J548" s="96">
        <v>2.1000000000000001E-2</v>
      </c>
      <c r="K548" s="96">
        <v>546</v>
      </c>
    </row>
    <row r="549" spans="2:11" x14ac:dyDescent="0.25">
      <c r="B549">
        <v>813</v>
      </c>
      <c r="C549" s="94" t="s">
        <v>1801</v>
      </c>
      <c r="D549" s="94" t="s">
        <v>850</v>
      </c>
      <c r="G549">
        <v>813</v>
      </c>
      <c r="H549" s="98" t="s">
        <v>2610</v>
      </c>
      <c r="I549" s="97">
        <v>52227</v>
      </c>
      <c r="J549" s="96">
        <v>2.1000000000000001E-2</v>
      </c>
      <c r="K549" s="96">
        <v>547</v>
      </c>
    </row>
    <row r="550" spans="2:11" x14ac:dyDescent="0.25">
      <c r="B550">
        <v>820</v>
      </c>
      <c r="C550" s="94" t="s">
        <v>1802</v>
      </c>
      <c r="D550" s="94" t="s">
        <v>851</v>
      </c>
      <c r="G550">
        <v>820</v>
      </c>
      <c r="H550" s="98" t="s">
        <v>2611</v>
      </c>
      <c r="I550" s="97">
        <v>52227</v>
      </c>
      <c r="J550" s="96">
        <v>2.1000000000000001E-2</v>
      </c>
      <c r="K550" s="96">
        <v>548</v>
      </c>
    </row>
    <row r="551" spans="2:11" x14ac:dyDescent="0.25">
      <c r="B551">
        <v>208</v>
      </c>
      <c r="C551" s="94" t="s">
        <v>1803</v>
      </c>
      <c r="D551" s="94" t="s">
        <v>852</v>
      </c>
      <c r="G551">
        <v>208</v>
      </c>
      <c r="H551" s="98" t="s">
        <v>2612</v>
      </c>
      <c r="I551" s="97">
        <v>52227</v>
      </c>
      <c r="J551" s="96">
        <v>2.1000000000000001E-2</v>
      </c>
      <c r="K551" s="96">
        <v>549</v>
      </c>
    </row>
    <row r="552" spans="2:11" x14ac:dyDescent="0.25">
      <c r="B552">
        <v>221</v>
      </c>
      <c r="C552" s="94" t="s">
        <v>1804</v>
      </c>
      <c r="D552" s="94" t="s">
        <v>853</v>
      </c>
      <c r="G552">
        <v>221</v>
      </c>
      <c r="H552" s="98" t="s">
        <v>2613</v>
      </c>
      <c r="I552" s="97">
        <v>52227</v>
      </c>
      <c r="J552" s="96">
        <v>2.1000000000000001E-2</v>
      </c>
      <c r="K552" s="96">
        <v>550</v>
      </c>
    </row>
    <row r="553" spans="2:11" x14ac:dyDescent="0.25">
      <c r="B553">
        <v>232</v>
      </c>
      <c r="C553" s="94" t="s">
        <v>1805</v>
      </c>
      <c r="D553" s="94" t="s">
        <v>854</v>
      </c>
      <c r="G553">
        <v>232</v>
      </c>
      <c r="H553" s="98" t="s">
        <v>2614</v>
      </c>
      <c r="I553" s="97">
        <v>52227</v>
      </c>
      <c r="J553" s="96">
        <v>2.1000000000000001E-2</v>
      </c>
      <c r="K553" s="96">
        <v>551</v>
      </c>
    </row>
    <row r="554" spans="2:11" x14ac:dyDescent="0.25">
      <c r="B554">
        <v>808</v>
      </c>
      <c r="C554" s="94" t="s">
        <v>1806</v>
      </c>
      <c r="D554" s="94" t="s">
        <v>855</v>
      </c>
      <c r="G554">
        <v>808</v>
      </c>
      <c r="H554" s="98" t="s">
        <v>2615</v>
      </c>
      <c r="I554" s="97">
        <v>52227</v>
      </c>
      <c r="J554" s="96">
        <v>2.1000000000000001E-2</v>
      </c>
      <c r="K554" s="96">
        <v>552</v>
      </c>
    </row>
    <row r="555" spans="2:11" x14ac:dyDescent="0.25">
      <c r="B555">
        <v>824</v>
      </c>
      <c r="C555" s="94" t="s">
        <v>1807</v>
      </c>
      <c r="D555" s="94" t="s">
        <v>856</v>
      </c>
      <c r="G555">
        <v>824</v>
      </c>
      <c r="H555" s="98" t="s">
        <v>2616</v>
      </c>
      <c r="I555" s="97">
        <v>52227</v>
      </c>
      <c r="J555" s="96">
        <v>2.1000000000000001E-2</v>
      </c>
      <c r="K555" s="96">
        <v>553</v>
      </c>
    </row>
    <row r="556" spans="2:11" x14ac:dyDescent="0.25">
      <c r="B556">
        <v>830</v>
      </c>
      <c r="C556" s="94" t="s">
        <v>1808</v>
      </c>
      <c r="D556" s="94" t="s">
        <v>857</v>
      </c>
      <c r="G556">
        <v>830</v>
      </c>
      <c r="H556" s="98" t="s">
        <v>2617</v>
      </c>
      <c r="I556" s="97">
        <v>52227</v>
      </c>
      <c r="J556" s="96">
        <v>2.1000000000000001E-2</v>
      </c>
      <c r="K556" s="96">
        <v>554</v>
      </c>
    </row>
    <row r="557" spans="2:11" x14ac:dyDescent="0.25">
      <c r="B557">
        <v>202</v>
      </c>
      <c r="C557" s="94" t="s">
        <v>1809</v>
      </c>
      <c r="D557" s="94" t="s">
        <v>858</v>
      </c>
      <c r="G557">
        <v>202</v>
      </c>
      <c r="H557" s="98" t="s">
        <v>2618</v>
      </c>
      <c r="I557" s="97">
        <v>52227</v>
      </c>
      <c r="J557" s="96">
        <v>2.1000000000000001E-2</v>
      </c>
      <c r="K557" s="96">
        <v>555</v>
      </c>
    </row>
    <row r="558" spans="2:11" x14ac:dyDescent="0.25">
      <c r="B558">
        <v>205</v>
      </c>
      <c r="C558" s="94" t="s">
        <v>1810</v>
      </c>
      <c r="D558" s="94" t="s">
        <v>859</v>
      </c>
      <c r="G558">
        <v>205</v>
      </c>
      <c r="H558" s="98" t="s">
        <v>2619</v>
      </c>
      <c r="I558" s="97">
        <v>52227</v>
      </c>
      <c r="J558" s="96">
        <v>2.1000000000000001E-2</v>
      </c>
      <c r="K558" s="96">
        <v>556</v>
      </c>
    </row>
    <row r="559" spans="2:11" x14ac:dyDescent="0.25">
      <c r="B559">
        <v>215</v>
      </c>
      <c r="C559" s="94" t="s">
        <v>1811</v>
      </c>
      <c r="D559" s="94" t="s">
        <v>860</v>
      </c>
      <c r="G559">
        <v>215</v>
      </c>
      <c r="H559" s="98" t="s">
        <v>2620</v>
      </c>
      <c r="I559" s="97">
        <v>52227</v>
      </c>
      <c r="J559" s="96">
        <v>2.1000000000000001E-2</v>
      </c>
      <c r="K559" s="96">
        <v>557</v>
      </c>
    </row>
    <row r="560" spans="2:11" x14ac:dyDescent="0.25">
      <c r="B560">
        <v>223</v>
      </c>
      <c r="C560" s="94" t="s">
        <v>1812</v>
      </c>
      <c r="D560" s="94" t="s">
        <v>861</v>
      </c>
      <c r="G560">
        <v>223</v>
      </c>
      <c r="H560" s="98" t="s">
        <v>2621</v>
      </c>
      <c r="I560" s="97">
        <v>52227</v>
      </c>
      <c r="J560" s="96">
        <v>2.1000000000000001E-2</v>
      </c>
      <c r="K560" s="96">
        <v>558</v>
      </c>
    </row>
    <row r="561" spans="2:11" x14ac:dyDescent="0.25">
      <c r="B561">
        <v>834</v>
      </c>
      <c r="C561" s="94" t="s">
        <v>1813</v>
      </c>
      <c r="D561" s="94" t="s">
        <v>862</v>
      </c>
      <c r="G561">
        <v>834</v>
      </c>
      <c r="H561" s="98" t="s">
        <v>2622</v>
      </c>
      <c r="I561" s="97">
        <v>52227</v>
      </c>
      <c r="J561" s="96">
        <v>2.1000000000000001E-2</v>
      </c>
      <c r="K561" s="96">
        <v>559</v>
      </c>
    </row>
    <row r="562" spans="2:11" x14ac:dyDescent="0.25">
      <c r="B562">
        <v>836</v>
      </c>
      <c r="C562" s="94" t="s">
        <v>1814</v>
      </c>
      <c r="D562" s="94" t="s">
        <v>863</v>
      </c>
      <c r="G562">
        <v>836</v>
      </c>
      <c r="H562" s="98" t="s">
        <v>2623</v>
      </c>
      <c r="I562" s="97">
        <v>52227</v>
      </c>
      <c r="J562" s="96">
        <v>2.1000000000000001E-2</v>
      </c>
      <c r="K562" s="96">
        <v>560</v>
      </c>
    </row>
    <row r="563" spans="2:11" x14ac:dyDescent="0.25">
      <c r="B563">
        <v>219</v>
      </c>
      <c r="C563" s="94" t="s">
        <v>1815</v>
      </c>
      <c r="D563" s="94" t="s">
        <v>864</v>
      </c>
      <c r="G563">
        <v>219</v>
      </c>
      <c r="H563" s="98" t="s">
        <v>792</v>
      </c>
      <c r="I563" s="97">
        <v>52227</v>
      </c>
      <c r="J563" s="96">
        <v>2.1000000000000001E-2</v>
      </c>
      <c r="K563" s="96">
        <v>561</v>
      </c>
    </row>
    <row r="564" spans="2:11" x14ac:dyDescent="0.25">
      <c r="B564">
        <v>829</v>
      </c>
      <c r="C564" s="94" t="s">
        <v>1816</v>
      </c>
      <c r="D564" s="94" t="s">
        <v>865</v>
      </c>
      <c r="G564">
        <v>829</v>
      </c>
      <c r="H564" s="98" t="s">
        <v>2624</v>
      </c>
      <c r="I564" s="97">
        <v>52227</v>
      </c>
      <c r="J564" s="96">
        <v>2.1000000000000001E-2</v>
      </c>
      <c r="K564" s="96">
        <v>562</v>
      </c>
    </row>
    <row r="565" spans="2:11" x14ac:dyDescent="0.25">
      <c r="B565">
        <v>838</v>
      </c>
      <c r="C565" s="94" t="s">
        <v>1817</v>
      </c>
      <c r="D565" s="94" t="s">
        <v>866</v>
      </c>
      <c r="G565">
        <v>838</v>
      </c>
      <c r="H565" s="98" t="s">
        <v>2625</v>
      </c>
      <c r="I565" s="97">
        <v>52227</v>
      </c>
      <c r="J565" s="96">
        <v>2.1000000000000001E-2</v>
      </c>
      <c r="K565" s="96">
        <v>563</v>
      </c>
    </row>
    <row r="566" spans="2:11" x14ac:dyDescent="0.25">
      <c r="B566">
        <v>842</v>
      </c>
      <c r="C566" s="94" t="s">
        <v>1818</v>
      </c>
      <c r="D566" s="94" t="s">
        <v>867</v>
      </c>
      <c r="G566">
        <v>842</v>
      </c>
      <c r="H566" s="98" t="s">
        <v>1361</v>
      </c>
      <c r="I566" s="97">
        <v>52227</v>
      </c>
      <c r="J566" s="96">
        <v>2.1000000000000001E-2</v>
      </c>
      <c r="K566" s="96">
        <v>564</v>
      </c>
    </row>
    <row r="567" spans="2:11" x14ac:dyDescent="0.25">
      <c r="B567">
        <v>198</v>
      </c>
      <c r="C567" s="94" t="s">
        <v>503</v>
      </c>
      <c r="D567" s="94" t="s">
        <v>868</v>
      </c>
      <c r="G567">
        <v>198</v>
      </c>
      <c r="H567" s="98" t="s">
        <v>1332</v>
      </c>
      <c r="I567" s="97">
        <v>52227</v>
      </c>
      <c r="J567" s="96">
        <v>2.1000000000000001E-2</v>
      </c>
      <c r="K567" s="96">
        <v>565</v>
      </c>
    </row>
    <row r="568" spans="2:11" x14ac:dyDescent="0.25">
      <c r="B568">
        <v>199</v>
      </c>
      <c r="C568" s="94" t="s">
        <v>768</v>
      </c>
      <c r="D568" s="94" t="s">
        <v>869</v>
      </c>
      <c r="G568">
        <v>199</v>
      </c>
      <c r="H568" s="98" t="s">
        <v>2626</v>
      </c>
      <c r="I568" s="97">
        <v>52227</v>
      </c>
      <c r="J568" s="96">
        <v>2.1000000000000001E-2</v>
      </c>
      <c r="K568" s="96">
        <v>566</v>
      </c>
    </row>
    <row r="569" spans="2:11" x14ac:dyDescent="0.25">
      <c r="B569">
        <v>832</v>
      </c>
      <c r="C569" s="94" t="s">
        <v>1819</v>
      </c>
      <c r="D569" s="94" t="s">
        <v>870</v>
      </c>
      <c r="G569">
        <v>832</v>
      </c>
      <c r="H569" s="98" t="s">
        <v>2627</v>
      </c>
      <c r="I569" s="97">
        <v>52227</v>
      </c>
      <c r="J569" s="96">
        <v>2.1000000000000001E-2</v>
      </c>
      <c r="K569" s="96">
        <v>567</v>
      </c>
    </row>
    <row r="570" spans="2:11" x14ac:dyDescent="0.25">
      <c r="B570">
        <v>843</v>
      </c>
      <c r="C570" s="94" t="s">
        <v>1820</v>
      </c>
      <c r="D570" s="94" t="s">
        <v>871</v>
      </c>
      <c r="G570">
        <v>843</v>
      </c>
      <c r="H570" s="98" t="s">
        <v>2628</v>
      </c>
      <c r="I570" s="97">
        <v>52227</v>
      </c>
      <c r="J570" s="96">
        <v>2.1000000000000001E-2</v>
      </c>
      <c r="K570" s="96">
        <v>568</v>
      </c>
    </row>
    <row r="571" spans="2:11" x14ac:dyDescent="0.25">
      <c r="B571">
        <v>846</v>
      </c>
      <c r="C571" s="94" t="s">
        <v>1280</v>
      </c>
      <c r="D571" s="94" t="s">
        <v>872</v>
      </c>
      <c r="G571">
        <v>846</v>
      </c>
      <c r="H571" s="98" t="s">
        <v>1854</v>
      </c>
      <c r="I571" s="97">
        <v>52227</v>
      </c>
      <c r="J571" s="96">
        <v>2.1000000000000001E-2</v>
      </c>
      <c r="K571" s="96">
        <v>569</v>
      </c>
    </row>
    <row r="572" spans="2:11" x14ac:dyDescent="0.25">
      <c r="B572">
        <v>851</v>
      </c>
      <c r="C572" s="94" t="s">
        <v>1821</v>
      </c>
      <c r="D572" s="94" t="s">
        <v>873</v>
      </c>
      <c r="G572">
        <v>851</v>
      </c>
      <c r="H572" s="98" t="s">
        <v>2629</v>
      </c>
      <c r="I572" s="97">
        <v>52227</v>
      </c>
      <c r="J572" s="96">
        <v>2.1000000000000001E-2</v>
      </c>
      <c r="K572" s="96">
        <v>570</v>
      </c>
    </row>
    <row r="573" spans="2:11" x14ac:dyDescent="0.25">
      <c r="B573">
        <v>852</v>
      </c>
      <c r="C573" s="94" t="s">
        <v>1822</v>
      </c>
      <c r="D573" s="94" t="s">
        <v>874</v>
      </c>
      <c r="G573">
        <v>852</v>
      </c>
      <c r="H573" s="98" t="s">
        <v>2630</v>
      </c>
      <c r="I573" s="97">
        <v>52227</v>
      </c>
      <c r="J573" s="96">
        <v>2.1000000000000001E-2</v>
      </c>
      <c r="K573" s="96">
        <v>571</v>
      </c>
    </row>
    <row r="574" spans="2:11" x14ac:dyDescent="0.25">
      <c r="B574">
        <v>194</v>
      </c>
      <c r="C574" s="94" t="s">
        <v>1823</v>
      </c>
      <c r="D574" s="94" t="s">
        <v>875</v>
      </c>
      <c r="G574">
        <v>194</v>
      </c>
      <c r="H574" s="98" t="s">
        <v>2631</v>
      </c>
      <c r="I574" s="97">
        <v>49740</v>
      </c>
      <c r="J574" s="96">
        <v>0.02</v>
      </c>
      <c r="K574" s="96">
        <v>572</v>
      </c>
    </row>
    <row r="575" spans="2:11" x14ac:dyDescent="0.25">
      <c r="B575">
        <v>203</v>
      </c>
      <c r="C575" s="94" t="s">
        <v>1824</v>
      </c>
      <c r="D575" s="94" t="s">
        <v>876</v>
      </c>
      <c r="G575">
        <v>203</v>
      </c>
      <c r="H575" s="98" t="s">
        <v>2632</v>
      </c>
      <c r="I575" s="97">
        <v>49740</v>
      </c>
      <c r="J575" s="96">
        <v>0.02</v>
      </c>
      <c r="K575" s="96">
        <v>573</v>
      </c>
    </row>
    <row r="576" spans="2:11" x14ac:dyDescent="0.25">
      <c r="B576">
        <v>217</v>
      </c>
      <c r="C576" s="94" t="s">
        <v>1825</v>
      </c>
      <c r="D576" s="94" t="s">
        <v>877</v>
      </c>
      <c r="G576">
        <v>217</v>
      </c>
      <c r="H576" s="98" t="s">
        <v>2633</v>
      </c>
      <c r="I576" s="97">
        <v>49740</v>
      </c>
      <c r="J576" s="96">
        <v>0.02</v>
      </c>
      <c r="K576" s="96">
        <v>574</v>
      </c>
    </row>
    <row r="577" spans="2:11" x14ac:dyDescent="0.25">
      <c r="B577">
        <v>823</v>
      </c>
      <c r="C577" s="94" t="s">
        <v>1826</v>
      </c>
      <c r="D577" s="94" t="s">
        <v>878</v>
      </c>
      <c r="G577">
        <v>823</v>
      </c>
      <c r="H577" s="98" t="s">
        <v>2634</v>
      </c>
      <c r="I577" s="97">
        <v>49740</v>
      </c>
      <c r="J577" s="96">
        <v>0.02</v>
      </c>
      <c r="K577" s="96">
        <v>575</v>
      </c>
    </row>
    <row r="578" spans="2:11" x14ac:dyDescent="0.25">
      <c r="B578">
        <v>828</v>
      </c>
      <c r="C578" s="94" t="s">
        <v>626</v>
      </c>
      <c r="D578" s="94" t="s">
        <v>879</v>
      </c>
      <c r="G578">
        <v>828</v>
      </c>
      <c r="H578" s="98" t="s">
        <v>2635</v>
      </c>
      <c r="I578" s="97">
        <v>49740</v>
      </c>
      <c r="J578" s="96">
        <v>0.02</v>
      </c>
      <c r="K578" s="96">
        <v>576</v>
      </c>
    </row>
    <row r="579" spans="2:11" x14ac:dyDescent="0.25">
      <c r="B579">
        <v>193</v>
      </c>
      <c r="C579" s="94" t="s">
        <v>1827</v>
      </c>
      <c r="D579" s="94" t="s">
        <v>880</v>
      </c>
      <c r="G579">
        <v>193</v>
      </c>
      <c r="H579" s="98" t="s">
        <v>1846</v>
      </c>
      <c r="I579" s="97">
        <v>49740</v>
      </c>
      <c r="J579" s="96">
        <v>0.02</v>
      </c>
      <c r="K579" s="96">
        <v>577</v>
      </c>
    </row>
    <row r="580" spans="2:11" x14ac:dyDescent="0.25">
      <c r="B580">
        <v>206</v>
      </c>
      <c r="C580" s="94" t="s">
        <v>1828</v>
      </c>
      <c r="D580" s="94" t="s">
        <v>881</v>
      </c>
      <c r="G580">
        <v>206</v>
      </c>
      <c r="H580" s="98" t="s">
        <v>2636</v>
      </c>
      <c r="I580" s="97">
        <v>49740</v>
      </c>
      <c r="J580" s="96">
        <v>0.02</v>
      </c>
      <c r="K580" s="96">
        <v>578</v>
      </c>
    </row>
    <row r="581" spans="2:11" x14ac:dyDescent="0.25">
      <c r="B581">
        <v>210</v>
      </c>
      <c r="C581" s="94" t="s">
        <v>1829</v>
      </c>
      <c r="D581" s="94" t="s">
        <v>882</v>
      </c>
      <c r="G581">
        <v>210</v>
      </c>
      <c r="H581" s="98" t="s">
        <v>1412</v>
      </c>
      <c r="I581" s="97">
        <v>49740</v>
      </c>
      <c r="J581" s="96">
        <v>0.02</v>
      </c>
      <c r="K581" s="96">
        <v>579</v>
      </c>
    </row>
    <row r="582" spans="2:11" x14ac:dyDescent="0.25">
      <c r="B582">
        <v>216</v>
      </c>
      <c r="C582" s="94" t="s">
        <v>1830</v>
      </c>
      <c r="D582" s="94" t="s">
        <v>883</v>
      </c>
      <c r="G582">
        <v>216</v>
      </c>
      <c r="H582" s="98" t="s">
        <v>2637</v>
      </c>
      <c r="I582" s="97">
        <v>49740</v>
      </c>
      <c r="J582" s="96">
        <v>0.02</v>
      </c>
      <c r="K582" s="96">
        <v>580</v>
      </c>
    </row>
    <row r="583" spans="2:11" x14ac:dyDescent="0.25">
      <c r="B583">
        <v>826</v>
      </c>
      <c r="C583" s="94" t="s">
        <v>1831</v>
      </c>
      <c r="D583" s="94" t="s">
        <v>884</v>
      </c>
      <c r="G583">
        <v>826</v>
      </c>
      <c r="H583" s="98" t="s">
        <v>2638</v>
      </c>
      <c r="I583" s="97">
        <v>49740</v>
      </c>
      <c r="J583" s="96">
        <v>0.02</v>
      </c>
      <c r="K583" s="96">
        <v>581</v>
      </c>
    </row>
    <row r="584" spans="2:11" x14ac:dyDescent="0.25">
      <c r="B584">
        <v>197</v>
      </c>
      <c r="C584" s="94" t="s">
        <v>1832</v>
      </c>
      <c r="D584" s="94" t="s">
        <v>885</v>
      </c>
      <c r="G584">
        <v>197</v>
      </c>
      <c r="H584" s="98" t="s">
        <v>2639</v>
      </c>
      <c r="I584" s="97">
        <v>49740</v>
      </c>
      <c r="J584" s="96">
        <v>0.02</v>
      </c>
      <c r="K584" s="96">
        <v>582</v>
      </c>
    </row>
    <row r="585" spans="2:11" x14ac:dyDescent="0.25">
      <c r="B585">
        <v>211</v>
      </c>
      <c r="C585" s="94" t="s">
        <v>1833</v>
      </c>
      <c r="D585" s="94" t="s">
        <v>886</v>
      </c>
      <c r="G585">
        <v>211</v>
      </c>
      <c r="H585" s="98" t="s">
        <v>2640</v>
      </c>
      <c r="I585" s="97">
        <v>49740</v>
      </c>
      <c r="J585" s="96">
        <v>0.02</v>
      </c>
      <c r="K585" s="96">
        <v>583</v>
      </c>
    </row>
    <row r="586" spans="2:11" x14ac:dyDescent="0.25">
      <c r="B586">
        <v>850</v>
      </c>
      <c r="C586" s="94" t="s">
        <v>1834</v>
      </c>
      <c r="D586" s="94" t="s">
        <v>887</v>
      </c>
      <c r="G586">
        <v>850</v>
      </c>
      <c r="H586" s="98" t="s">
        <v>2641</v>
      </c>
      <c r="I586" s="97">
        <v>49740</v>
      </c>
      <c r="J586" s="96">
        <v>0.02</v>
      </c>
      <c r="K586" s="96">
        <v>584</v>
      </c>
    </row>
    <row r="587" spans="2:11" x14ac:dyDescent="0.25">
      <c r="B587">
        <v>855</v>
      </c>
      <c r="C587" s="94" t="s">
        <v>1835</v>
      </c>
      <c r="D587" s="94" t="s">
        <v>888</v>
      </c>
      <c r="G587">
        <v>855</v>
      </c>
      <c r="H587" s="98" t="s">
        <v>2642</v>
      </c>
      <c r="I587" s="97">
        <v>49740</v>
      </c>
      <c r="J587" s="96">
        <v>0.02</v>
      </c>
      <c r="K587" s="96">
        <v>585</v>
      </c>
    </row>
    <row r="588" spans="2:11" x14ac:dyDescent="0.25">
      <c r="B588">
        <v>200</v>
      </c>
      <c r="C588" s="94" t="s">
        <v>1836</v>
      </c>
      <c r="D588" s="94" t="s">
        <v>889</v>
      </c>
      <c r="G588">
        <v>200</v>
      </c>
      <c r="H588" s="98" t="s">
        <v>2643</v>
      </c>
      <c r="I588" s="97">
        <v>49740</v>
      </c>
      <c r="J588" s="96">
        <v>0.02</v>
      </c>
      <c r="K588" s="96">
        <v>586</v>
      </c>
    </row>
    <row r="589" spans="2:11" x14ac:dyDescent="0.25">
      <c r="B589">
        <v>212</v>
      </c>
      <c r="C589" s="94" t="s">
        <v>1837</v>
      </c>
      <c r="D589" s="94" t="s">
        <v>890</v>
      </c>
      <c r="G589">
        <v>212</v>
      </c>
      <c r="H589" s="98" t="s">
        <v>2644</v>
      </c>
      <c r="I589" s="97">
        <v>49740</v>
      </c>
      <c r="J589" s="96">
        <v>0.02</v>
      </c>
      <c r="K589" s="96">
        <v>587</v>
      </c>
    </row>
    <row r="590" spans="2:11" x14ac:dyDescent="0.25">
      <c r="B590">
        <v>821</v>
      </c>
      <c r="C590" s="94" t="s">
        <v>1838</v>
      </c>
      <c r="D590" s="94" t="s">
        <v>891</v>
      </c>
      <c r="G590">
        <v>821</v>
      </c>
      <c r="H590" s="98" t="s">
        <v>2645</v>
      </c>
      <c r="I590" s="97">
        <v>49740</v>
      </c>
      <c r="J590" s="96">
        <v>0.02</v>
      </c>
      <c r="K590" s="96">
        <v>588</v>
      </c>
    </row>
    <row r="591" spans="2:11" x14ac:dyDescent="0.25">
      <c r="B591">
        <v>833</v>
      </c>
      <c r="C591" s="94" t="s">
        <v>1839</v>
      </c>
      <c r="D591" s="94" t="s">
        <v>892</v>
      </c>
      <c r="G591">
        <v>833</v>
      </c>
      <c r="H591" s="98" t="s">
        <v>2646</v>
      </c>
      <c r="I591" s="97">
        <v>49740</v>
      </c>
      <c r="J591" s="96">
        <v>0.02</v>
      </c>
      <c r="K591" s="96">
        <v>589</v>
      </c>
    </row>
    <row r="592" spans="2:11" x14ac:dyDescent="0.25">
      <c r="B592">
        <v>841</v>
      </c>
      <c r="C592" s="94" t="s">
        <v>1840</v>
      </c>
      <c r="D592" s="94" t="s">
        <v>893</v>
      </c>
      <c r="G592">
        <v>841</v>
      </c>
      <c r="H592" s="98" t="s">
        <v>2647</v>
      </c>
      <c r="I592" s="97">
        <v>49740</v>
      </c>
      <c r="J592" s="96">
        <v>0.02</v>
      </c>
      <c r="K592" s="96">
        <v>590</v>
      </c>
    </row>
    <row r="593" spans="2:11" x14ac:dyDescent="0.25">
      <c r="B593">
        <v>854</v>
      </c>
      <c r="C593" s="94" t="s">
        <v>1841</v>
      </c>
      <c r="D593" s="94" t="s">
        <v>894</v>
      </c>
      <c r="G593">
        <v>854</v>
      </c>
      <c r="H593" s="98" t="s">
        <v>2648</v>
      </c>
      <c r="I593" s="97">
        <v>49740</v>
      </c>
      <c r="J593" s="96">
        <v>0.02</v>
      </c>
      <c r="K593" s="96">
        <v>591</v>
      </c>
    </row>
    <row r="594" spans="2:11" x14ac:dyDescent="0.25">
      <c r="B594">
        <v>189</v>
      </c>
      <c r="C594" s="94" t="s">
        <v>1842</v>
      </c>
      <c r="D594" s="94" t="s">
        <v>895</v>
      </c>
      <c r="G594">
        <v>189</v>
      </c>
      <c r="H594" s="98" t="s">
        <v>2649</v>
      </c>
      <c r="I594" s="97">
        <v>49740</v>
      </c>
      <c r="J594" s="96">
        <v>0.02</v>
      </c>
      <c r="K594" s="96">
        <v>592</v>
      </c>
    </row>
    <row r="595" spans="2:11" x14ac:dyDescent="0.25">
      <c r="B595">
        <v>191</v>
      </c>
      <c r="C595" s="94" t="s">
        <v>1843</v>
      </c>
      <c r="D595" s="94" t="s">
        <v>896</v>
      </c>
      <c r="G595">
        <v>191</v>
      </c>
      <c r="H595" s="98" t="s">
        <v>2650</v>
      </c>
      <c r="I595" s="97">
        <v>49740</v>
      </c>
      <c r="J595" s="96">
        <v>0.02</v>
      </c>
      <c r="K595" s="96">
        <v>593</v>
      </c>
    </row>
    <row r="596" spans="2:11" x14ac:dyDescent="0.25">
      <c r="B596">
        <v>214</v>
      </c>
      <c r="C596" s="94" t="s">
        <v>1844</v>
      </c>
      <c r="D596" s="94" t="s">
        <v>897</v>
      </c>
      <c r="G596">
        <v>214</v>
      </c>
      <c r="H596" s="98" t="s">
        <v>2651</v>
      </c>
      <c r="I596" s="97">
        <v>49740</v>
      </c>
      <c r="J596" s="96">
        <v>0.02</v>
      </c>
      <c r="K596" s="96">
        <v>594</v>
      </c>
    </row>
    <row r="597" spans="2:11" x14ac:dyDescent="0.25">
      <c r="B597">
        <v>839</v>
      </c>
      <c r="C597" s="94" t="s">
        <v>1845</v>
      </c>
      <c r="D597" s="94" t="s">
        <v>898</v>
      </c>
      <c r="G597">
        <v>839</v>
      </c>
      <c r="H597" s="98" t="s">
        <v>2652</v>
      </c>
      <c r="I597" s="97">
        <v>49740</v>
      </c>
      <c r="J597" s="96">
        <v>0.02</v>
      </c>
      <c r="K597" s="96">
        <v>595</v>
      </c>
    </row>
    <row r="598" spans="2:11" x14ac:dyDescent="0.25">
      <c r="B598">
        <v>182</v>
      </c>
      <c r="C598" s="94" t="s">
        <v>1846</v>
      </c>
      <c r="D598" s="94" t="s">
        <v>899</v>
      </c>
      <c r="G598">
        <v>182</v>
      </c>
      <c r="H598" s="98" t="s">
        <v>2653</v>
      </c>
      <c r="I598" s="97">
        <v>49740</v>
      </c>
      <c r="J598" s="96">
        <v>0.02</v>
      </c>
      <c r="K598" s="96">
        <v>596</v>
      </c>
    </row>
    <row r="599" spans="2:11" x14ac:dyDescent="0.25">
      <c r="B599">
        <v>204</v>
      </c>
      <c r="C599" s="94" t="s">
        <v>464</v>
      </c>
      <c r="D599" s="94" t="s">
        <v>900</v>
      </c>
      <c r="G599">
        <v>204</v>
      </c>
      <c r="H599" s="98" t="s">
        <v>2654</v>
      </c>
      <c r="I599" s="97">
        <v>49740</v>
      </c>
      <c r="J599" s="96">
        <v>0.02</v>
      </c>
      <c r="K599" s="96">
        <v>597</v>
      </c>
    </row>
    <row r="600" spans="2:11" x14ac:dyDescent="0.25">
      <c r="B600">
        <v>849</v>
      </c>
      <c r="C600" s="94" t="s">
        <v>1847</v>
      </c>
      <c r="D600" s="94" t="s">
        <v>901</v>
      </c>
      <c r="G600">
        <v>849</v>
      </c>
      <c r="H600" s="98" t="s">
        <v>2655</v>
      </c>
      <c r="I600" s="97">
        <v>49740</v>
      </c>
      <c r="J600" s="96">
        <v>0.02</v>
      </c>
      <c r="K600" s="96">
        <v>598</v>
      </c>
    </row>
    <row r="601" spans="2:11" x14ac:dyDescent="0.25">
      <c r="B601">
        <v>187</v>
      </c>
      <c r="C601" s="94" t="s">
        <v>1848</v>
      </c>
      <c r="D601" s="94" t="s">
        <v>902</v>
      </c>
      <c r="G601">
        <v>187</v>
      </c>
      <c r="H601" s="98" t="s">
        <v>2656</v>
      </c>
      <c r="I601" s="97">
        <v>49740</v>
      </c>
      <c r="J601" s="96">
        <v>0.02</v>
      </c>
      <c r="K601" s="96">
        <v>599</v>
      </c>
    </row>
    <row r="602" spans="2:11" x14ac:dyDescent="0.25">
      <c r="B602">
        <v>190</v>
      </c>
      <c r="C602" s="94" t="s">
        <v>1849</v>
      </c>
      <c r="D602" s="94" t="s">
        <v>903</v>
      </c>
      <c r="G602">
        <v>190</v>
      </c>
      <c r="H602" s="98" t="s">
        <v>2657</v>
      </c>
      <c r="I602" s="97">
        <v>49740</v>
      </c>
      <c r="J602" s="96">
        <v>0.02</v>
      </c>
      <c r="K602" s="96">
        <v>600</v>
      </c>
    </row>
    <row r="603" spans="2:11" x14ac:dyDescent="0.25">
      <c r="B603">
        <v>192</v>
      </c>
      <c r="C603" s="94" t="s">
        <v>1850</v>
      </c>
      <c r="D603" s="94" t="s">
        <v>904</v>
      </c>
      <c r="G603">
        <v>192</v>
      </c>
      <c r="H603" s="98" t="s">
        <v>2658</v>
      </c>
      <c r="I603" s="97">
        <v>49740</v>
      </c>
      <c r="J603" s="96">
        <v>0.02</v>
      </c>
      <c r="K603" s="96">
        <v>601</v>
      </c>
    </row>
    <row r="604" spans="2:11" x14ac:dyDescent="0.25">
      <c r="B604">
        <v>209</v>
      </c>
      <c r="C604" s="94" t="s">
        <v>1851</v>
      </c>
      <c r="D604" s="94" t="s">
        <v>905</v>
      </c>
      <c r="G604">
        <v>209</v>
      </c>
      <c r="H604" s="98" t="s">
        <v>2659</v>
      </c>
      <c r="I604" s="97">
        <v>49740</v>
      </c>
      <c r="J604" s="96">
        <v>0.02</v>
      </c>
      <c r="K604" s="96">
        <v>602</v>
      </c>
    </row>
    <row r="605" spans="2:11" x14ac:dyDescent="0.25">
      <c r="B605">
        <v>844</v>
      </c>
      <c r="C605" s="94" t="s">
        <v>1852</v>
      </c>
      <c r="D605" s="94" t="s">
        <v>906</v>
      </c>
      <c r="G605">
        <v>844</v>
      </c>
      <c r="H605" s="98" t="s">
        <v>2660</v>
      </c>
      <c r="I605" s="97">
        <v>49740</v>
      </c>
      <c r="J605" s="96">
        <v>0.02</v>
      </c>
      <c r="K605" s="96">
        <v>603</v>
      </c>
    </row>
    <row r="606" spans="2:11" x14ac:dyDescent="0.25">
      <c r="B606">
        <v>858</v>
      </c>
      <c r="C606" s="94" t="s">
        <v>1853</v>
      </c>
      <c r="D606" s="94" t="s">
        <v>907</v>
      </c>
      <c r="G606">
        <v>858</v>
      </c>
      <c r="H606" s="98" t="s">
        <v>2661</v>
      </c>
      <c r="I606" s="97">
        <v>49740</v>
      </c>
      <c r="J606" s="96">
        <v>0.02</v>
      </c>
      <c r="K606" s="96">
        <v>604</v>
      </c>
    </row>
    <row r="607" spans="2:11" x14ac:dyDescent="0.25">
      <c r="B607">
        <v>184</v>
      </c>
      <c r="C607" s="94" t="s">
        <v>1854</v>
      </c>
      <c r="D607" s="94" t="s">
        <v>908</v>
      </c>
      <c r="G607">
        <v>184</v>
      </c>
      <c r="H607" s="98" t="s">
        <v>2662</v>
      </c>
      <c r="I607" s="97">
        <v>49740</v>
      </c>
      <c r="J607" s="96">
        <v>0.02</v>
      </c>
      <c r="K607" s="96">
        <v>605</v>
      </c>
    </row>
    <row r="608" spans="2:11" x14ac:dyDescent="0.25">
      <c r="B608">
        <v>195</v>
      </c>
      <c r="C608" s="94" t="s">
        <v>1855</v>
      </c>
      <c r="D608" s="94" t="s">
        <v>909</v>
      </c>
      <c r="G608">
        <v>195</v>
      </c>
      <c r="H608" s="98" t="s">
        <v>2663</v>
      </c>
      <c r="I608" s="97">
        <v>49740</v>
      </c>
      <c r="J608" s="96">
        <v>0.02</v>
      </c>
      <c r="K608" s="96">
        <v>606</v>
      </c>
    </row>
    <row r="609" spans="2:11" x14ac:dyDescent="0.25">
      <c r="B609">
        <v>853</v>
      </c>
      <c r="C609" s="94" t="s">
        <v>1856</v>
      </c>
      <c r="D609" s="94" t="s">
        <v>910</v>
      </c>
      <c r="G609">
        <v>853</v>
      </c>
      <c r="H609" s="98" t="s">
        <v>2664</v>
      </c>
      <c r="I609" s="97">
        <v>47253</v>
      </c>
      <c r="J609" s="96">
        <v>1.9E-2</v>
      </c>
      <c r="K609" s="96">
        <v>607</v>
      </c>
    </row>
    <row r="610" spans="2:11" x14ac:dyDescent="0.25">
      <c r="B610">
        <v>877</v>
      </c>
      <c r="C610" s="94" t="s">
        <v>1857</v>
      </c>
      <c r="D610" s="94" t="s">
        <v>911</v>
      </c>
      <c r="G610">
        <v>877</v>
      </c>
      <c r="H610" s="98" t="s">
        <v>1726</v>
      </c>
      <c r="I610" s="97">
        <v>47253</v>
      </c>
      <c r="J610" s="96">
        <v>1.9E-2</v>
      </c>
      <c r="K610" s="96">
        <v>608</v>
      </c>
    </row>
    <row r="611" spans="2:11" x14ac:dyDescent="0.25">
      <c r="B611">
        <v>181</v>
      </c>
      <c r="C611" s="94" t="s">
        <v>1858</v>
      </c>
      <c r="D611" s="94" t="s">
        <v>912</v>
      </c>
      <c r="G611">
        <v>181</v>
      </c>
      <c r="H611" s="98" t="s">
        <v>2665</v>
      </c>
      <c r="I611" s="97">
        <v>47253</v>
      </c>
      <c r="J611" s="96">
        <v>1.9E-2</v>
      </c>
      <c r="K611" s="96">
        <v>609</v>
      </c>
    </row>
    <row r="612" spans="2:11" x14ac:dyDescent="0.25">
      <c r="B612">
        <v>186</v>
      </c>
      <c r="C612" s="94" t="s">
        <v>1859</v>
      </c>
      <c r="D612" s="94" t="s">
        <v>913</v>
      </c>
      <c r="G612">
        <v>186</v>
      </c>
      <c r="H612" s="98" t="s">
        <v>2197</v>
      </c>
      <c r="I612" s="97">
        <v>47253</v>
      </c>
      <c r="J612" s="96">
        <v>1.9E-2</v>
      </c>
      <c r="K612" s="96">
        <v>610</v>
      </c>
    </row>
    <row r="613" spans="2:11" x14ac:dyDescent="0.25">
      <c r="B613">
        <v>845</v>
      </c>
      <c r="C613" s="94" t="s">
        <v>1860</v>
      </c>
      <c r="D613" s="94" t="s">
        <v>914</v>
      </c>
      <c r="G613">
        <v>845</v>
      </c>
      <c r="H613" s="98" t="s">
        <v>2666</v>
      </c>
      <c r="I613" s="97">
        <v>47253</v>
      </c>
      <c r="J613" s="96">
        <v>1.9E-2</v>
      </c>
      <c r="K613" s="96">
        <v>611</v>
      </c>
    </row>
    <row r="614" spans="2:11" x14ac:dyDescent="0.25">
      <c r="B614">
        <v>179</v>
      </c>
      <c r="C614" s="94" t="s">
        <v>1861</v>
      </c>
      <c r="D614" s="94" t="s">
        <v>915</v>
      </c>
      <c r="G614">
        <v>179</v>
      </c>
      <c r="H614" s="98" t="s">
        <v>2667</v>
      </c>
      <c r="I614" s="97">
        <v>47253</v>
      </c>
      <c r="J614" s="96">
        <v>1.9E-2</v>
      </c>
      <c r="K614" s="96">
        <v>612</v>
      </c>
    </row>
    <row r="615" spans="2:11" x14ac:dyDescent="0.25">
      <c r="B615">
        <v>183</v>
      </c>
      <c r="C615" s="94" t="s">
        <v>1862</v>
      </c>
      <c r="D615" s="94" t="s">
        <v>916</v>
      </c>
      <c r="G615">
        <v>183</v>
      </c>
      <c r="H615" s="98" t="s">
        <v>2668</v>
      </c>
      <c r="I615" s="97">
        <v>47253</v>
      </c>
      <c r="J615" s="96">
        <v>1.9E-2</v>
      </c>
      <c r="K615" s="96">
        <v>613</v>
      </c>
    </row>
    <row r="616" spans="2:11" x14ac:dyDescent="0.25">
      <c r="B616">
        <v>188</v>
      </c>
      <c r="C616" s="94" t="s">
        <v>1863</v>
      </c>
      <c r="D616" s="94" t="s">
        <v>917</v>
      </c>
      <c r="G616">
        <v>188</v>
      </c>
      <c r="H616" s="98" t="s">
        <v>2669</v>
      </c>
      <c r="I616" s="97">
        <v>47253</v>
      </c>
      <c r="J616" s="96">
        <v>1.9E-2</v>
      </c>
      <c r="K616" s="96">
        <v>614</v>
      </c>
    </row>
    <row r="617" spans="2:11" ht="30" x14ac:dyDescent="0.25">
      <c r="B617">
        <v>201</v>
      </c>
      <c r="C617" s="94" t="s">
        <v>1864</v>
      </c>
      <c r="D617" s="94" t="s">
        <v>918</v>
      </c>
      <c r="G617">
        <v>201</v>
      </c>
      <c r="H617" s="98" t="s">
        <v>2670</v>
      </c>
      <c r="I617" s="97">
        <v>47253</v>
      </c>
      <c r="J617" s="96">
        <v>1.9E-2</v>
      </c>
      <c r="K617" s="96">
        <v>615</v>
      </c>
    </row>
    <row r="618" spans="2:11" x14ac:dyDescent="0.25">
      <c r="B618">
        <v>857</v>
      </c>
      <c r="C618" s="94" t="s">
        <v>1865</v>
      </c>
      <c r="D618" s="94" t="s">
        <v>919</v>
      </c>
      <c r="G618">
        <v>857</v>
      </c>
      <c r="H618" s="98" t="s">
        <v>2671</v>
      </c>
      <c r="I618" s="97">
        <v>47253</v>
      </c>
      <c r="J618" s="96">
        <v>1.9E-2</v>
      </c>
      <c r="K618" s="96">
        <v>616</v>
      </c>
    </row>
    <row r="619" spans="2:11" x14ac:dyDescent="0.25">
      <c r="B619">
        <v>860</v>
      </c>
      <c r="C619" s="94" t="s">
        <v>1866</v>
      </c>
      <c r="D619" s="94" t="s">
        <v>920</v>
      </c>
      <c r="G619">
        <v>860</v>
      </c>
      <c r="H619" s="98" t="s">
        <v>2672</v>
      </c>
      <c r="I619" s="97">
        <v>47253</v>
      </c>
      <c r="J619" s="96">
        <v>1.9E-2</v>
      </c>
      <c r="K619" s="96">
        <v>617</v>
      </c>
    </row>
    <row r="620" spans="2:11" x14ac:dyDescent="0.25">
      <c r="B620">
        <v>861</v>
      </c>
      <c r="C620" s="94" t="s">
        <v>757</v>
      </c>
      <c r="D620" s="94" t="s">
        <v>921</v>
      </c>
      <c r="G620">
        <v>861</v>
      </c>
      <c r="H620" s="98" t="s">
        <v>2673</v>
      </c>
      <c r="I620" s="97">
        <v>47253</v>
      </c>
      <c r="J620" s="96">
        <v>1.9E-2</v>
      </c>
      <c r="K620" s="96">
        <v>618</v>
      </c>
    </row>
    <row r="621" spans="2:11" x14ac:dyDescent="0.25">
      <c r="B621">
        <v>866</v>
      </c>
      <c r="C621" s="94" t="s">
        <v>1867</v>
      </c>
      <c r="D621" s="94" t="s">
        <v>922</v>
      </c>
      <c r="G621">
        <v>866</v>
      </c>
      <c r="H621" s="98" t="s">
        <v>2674</v>
      </c>
      <c r="I621" s="97">
        <v>47253</v>
      </c>
      <c r="J621" s="96">
        <v>1.9E-2</v>
      </c>
      <c r="K621" s="96">
        <v>619</v>
      </c>
    </row>
    <row r="622" spans="2:11" x14ac:dyDescent="0.25">
      <c r="B622">
        <v>865</v>
      </c>
      <c r="C622" s="94" t="s">
        <v>1868</v>
      </c>
      <c r="D622" s="94" t="s">
        <v>923</v>
      </c>
      <c r="G622">
        <v>865</v>
      </c>
      <c r="H622" s="98" t="s">
        <v>1752</v>
      </c>
      <c r="I622" s="97">
        <v>47253</v>
      </c>
      <c r="J622" s="96">
        <v>1.9E-2</v>
      </c>
      <c r="K622" s="96">
        <v>620</v>
      </c>
    </row>
    <row r="623" spans="2:11" x14ac:dyDescent="0.25">
      <c r="B623">
        <v>161</v>
      </c>
      <c r="C623" s="94" t="s">
        <v>1869</v>
      </c>
      <c r="D623" s="94" t="s">
        <v>924</v>
      </c>
      <c r="G623">
        <v>161</v>
      </c>
      <c r="H623" s="98" t="s">
        <v>2029</v>
      </c>
      <c r="I623" s="97">
        <v>47253</v>
      </c>
      <c r="J623" s="96">
        <v>1.9E-2</v>
      </c>
      <c r="K623" s="96">
        <v>621</v>
      </c>
    </row>
    <row r="624" spans="2:11" x14ac:dyDescent="0.25">
      <c r="B624">
        <v>847</v>
      </c>
      <c r="C624" s="94" t="s">
        <v>1870</v>
      </c>
      <c r="D624" s="94" t="s">
        <v>925</v>
      </c>
      <c r="G624">
        <v>847</v>
      </c>
      <c r="H624" s="98" t="s">
        <v>2675</v>
      </c>
      <c r="I624" s="97">
        <v>47253</v>
      </c>
      <c r="J624" s="96">
        <v>1.9E-2</v>
      </c>
      <c r="K624" s="96">
        <v>622</v>
      </c>
    </row>
    <row r="625" spans="2:11" x14ac:dyDescent="0.25">
      <c r="B625">
        <v>856</v>
      </c>
      <c r="C625" s="94" t="s">
        <v>1871</v>
      </c>
      <c r="D625" s="94" t="s">
        <v>926</v>
      </c>
      <c r="G625">
        <v>856</v>
      </c>
      <c r="H625" s="98" t="s">
        <v>2676</v>
      </c>
      <c r="I625" s="97">
        <v>47253</v>
      </c>
      <c r="J625" s="96">
        <v>1.9E-2</v>
      </c>
      <c r="K625" s="96">
        <v>623</v>
      </c>
    </row>
    <row r="626" spans="2:11" x14ac:dyDescent="0.25">
      <c r="B626">
        <v>178</v>
      </c>
      <c r="C626" s="94" t="s">
        <v>1872</v>
      </c>
      <c r="D626" s="94" t="s">
        <v>927</v>
      </c>
      <c r="G626">
        <v>178</v>
      </c>
      <c r="H626" s="98" t="s">
        <v>2677</v>
      </c>
      <c r="I626" s="97">
        <v>47253</v>
      </c>
      <c r="J626" s="96">
        <v>1.9E-2</v>
      </c>
      <c r="K626" s="96">
        <v>624</v>
      </c>
    </row>
    <row r="627" spans="2:11" x14ac:dyDescent="0.25">
      <c r="B627">
        <v>180</v>
      </c>
      <c r="C627" s="94" t="s">
        <v>1873</v>
      </c>
      <c r="D627" s="94" t="s">
        <v>928</v>
      </c>
      <c r="G627">
        <v>180</v>
      </c>
      <c r="H627" s="98" t="s">
        <v>2678</v>
      </c>
      <c r="I627" s="97">
        <v>47253</v>
      </c>
      <c r="J627" s="96">
        <v>1.9E-2</v>
      </c>
      <c r="K627" s="96">
        <v>625</v>
      </c>
    </row>
    <row r="628" spans="2:11" x14ac:dyDescent="0.25">
      <c r="B628">
        <v>862</v>
      </c>
      <c r="C628" s="94" t="s">
        <v>1874</v>
      </c>
      <c r="D628" s="94" t="s">
        <v>929</v>
      </c>
      <c r="G628">
        <v>862</v>
      </c>
      <c r="H628" s="98" t="s">
        <v>2679</v>
      </c>
      <c r="I628" s="97">
        <v>47253</v>
      </c>
      <c r="J628" s="96">
        <v>1.9E-2</v>
      </c>
      <c r="K628" s="96">
        <v>626</v>
      </c>
    </row>
    <row r="629" spans="2:11" x14ac:dyDescent="0.25">
      <c r="B629">
        <v>863</v>
      </c>
      <c r="C629" s="94" t="s">
        <v>1875</v>
      </c>
      <c r="D629" s="94" t="s">
        <v>930</v>
      </c>
      <c r="G629">
        <v>863</v>
      </c>
      <c r="H629" s="98" t="s">
        <v>2680</v>
      </c>
      <c r="I629" s="97">
        <v>47253</v>
      </c>
      <c r="J629" s="96">
        <v>1.9E-2</v>
      </c>
      <c r="K629" s="96">
        <v>627</v>
      </c>
    </row>
    <row r="630" spans="2:11" x14ac:dyDescent="0.25">
      <c r="B630">
        <v>154</v>
      </c>
      <c r="C630" s="94" t="s">
        <v>1876</v>
      </c>
      <c r="D630" s="94" t="s">
        <v>931</v>
      </c>
      <c r="G630">
        <v>154</v>
      </c>
      <c r="H630" s="98" t="s">
        <v>2681</v>
      </c>
      <c r="I630" s="97">
        <v>47253</v>
      </c>
      <c r="J630" s="96">
        <v>1.9E-2</v>
      </c>
      <c r="K630" s="96">
        <v>628</v>
      </c>
    </row>
    <row r="631" spans="2:11" x14ac:dyDescent="0.25">
      <c r="B631">
        <v>176</v>
      </c>
      <c r="C631" s="94" t="s">
        <v>1877</v>
      </c>
      <c r="D631" s="94" t="s">
        <v>932</v>
      </c>
      <c r="G631">
        <v>176</v>
      </c>
      <c r="H631" s="98" t="s">
        <v>2682</v>
      </c>
      <c r="I631" s="97">
        <v>47253</v>
      </c>
      <c r="J631" s="96">
        <v>1.9E-2</v>
      </c>
      <c r="K631" s="96">
        <v>629</v>
      </c>
    </row>
    <row r="632" spans="2:11" x14ac:dyDescent="0.25">
      <c r="B632">
        <v>876</v>
      </c>
      <c r="C632" s="94" t="s">
        <v>1878</v>
      </c>
      <c r="D632" s="94" t="s">
        <v>933</v>
      </c>
      <c r="G632">
        <v>876</v>
      </c>
      <c r="H632" s="98" t="s">
        <v>2683</v>
      </c>
      <c r="I632" s="97">
        <v>47253</v>
      </c>
      <c r="J632" s="96">
        <v>1.9E-2</v>
      </c>
      <c r="K632" s="96">
        <v>630</v>
      </c>
    </row>
    <row r="633" spans="2:11" x14ac:dyDescent="0.25">
      <c r="B633">
        <v>878</v>
      </c>
      <c r="C633" s="94" t="s">
        <v>1879</v>
      </c>
      <c r="D633" s="94" t="s">
        <v>934</v>
      </c>
      <c r="G633">
        <v>878</v>
      </c>
      <c r="H633" s="98" t="s">
        <v>2684</v>
      </c>
      <c r="I633" s="97">
        <v>47253</v>
      </c>
      <c r="J633" s="96">
        <v>1.9E-2</v>
      </c>
      <c r="K633" s="96">
        <v>631</v>
      </c>
    </row>
    <row r="634" spans="2:11" x14ac:dyDescent="0.25">
      <c r="B634">
        <v>165</v>
      </c>
      <c r="C634" s="94" t="s">
        <v>1880</v>
      </c>
      <c r="D634" s="94" t="s">
        <v>935</v>
      </c>
      <c r="G634">
        <v>165</v>
      </c>
      <c r="H634" s="98" t="s">
        <v>2685</v>
      </c>
      <c r="I634" s="97">
        <v>47253</v>
      </c>
      <c r="J634" s="96">
        <v>1.9E-2</v>
      </c>
      <c r="K634" s="96">
        <v>632</v>
      </c>
    </row>
    <row r="635" spans="2:11" x14ac:dyDescent="0.25">
      <c r="B635">
        <v>867</v>
      </c>
      <c r="C635" s="94" t="s">
        <v>1881</v>
      </c>
      <c r="D635" s="94" t="s">
        <v>936</v>
      </c>
      <c r="G635">
        <v>867</v>
      </c>
      <c r="H635" s="98" t="s">
        <v>2686</v>
      </c>
      <c r="I635" s="97">
        <v>47253</v>
      </c>
      <c r="J635" s="96">
        <v>1.9E-2</v>
      </c>
      <c r="K635" s="96">
        <v>633</v>
      </c>
    </row>
    <row r="636" spans="2:11" x14ac:dyDescent="0.25">
      <c r="B636">
        <v>879</v>
      </c>
      <c r="C636" s="94" t="s">
        <v>1882</v>
      </c>
      <c r="D636" s="94" t="s">
        <v>937</v>
      </c>
      <c r="G636">
        <v>879</v>
      </c>
      <c r="H636" s="98" t="s">
        <v>845</v>
      </c>
      <c r="I636" s="97">
        <v>47253</v>
      </c>
      <c r="J636" s="96">
        <v>1.9E-2</v>
      </c>
      <c r="K636" s="96">
        <v>634</v>
      </c>
    </row>
    <row r="637" spans="2:11" x14ac:dyDescent="0.25">
      <c r="B637">
        <v>887</v>
      </c>
      <c r="C637" s="94" t="s">
        <v>1883</v>
      </c>
      <c r="D637" s="94" t="s">
        <v>938</v>
      </c>
      <c r="G637">
        <v>887</v>
      </c>
      <c r="H637" s="98" t="s">
        <v>2687</v>
      </c>
      <c r="I637" s="97">
        <v>47253</v>
      </c>
      <c r="J637" s="96">
        <v>1.9E-2</v>
      </c>
      <c r="K637" s="96">
        <v>635</v>
      </c>
    </row>
    <row r="638" spans="2:11" x14ac:dyDescent="0.25">
      <c r="B638">
        <v>133</v>
      </c>
      <c r="C638" s="94" t="s">
        <v>1884</v>
      </c>
      <c r="D638" s="94" t="s">
        <v>939</v>
      </c>
      <c r="G638">
        <v>133</v>
      </c>
      <c r="H638" s="98" t="s">
        <v>2688</v>
      </c>
      <c r="I638" s="97">
        <v>47253</v>
      </c>
      <c r="J638" s="96">
        <v>1.9E-2</v>
      </c>
      <c r="K638" s="96">
        <v>636</v>
      </c>
    </row>
    <row r="639" spans="2:11" x14ac:dyDescent="0.25">
      <c r="B639">
        <v>151</v>
      </c>
      <c r="C639" s="94" t="s">
        <v>1885</v>
      </c>
      <c r="D639" s="94" t="s">
        <v>940</v>
      </c>
      <c r="G639">
        <v>151</v>
      </c>
      <c r="H639" s="98" t="s">
        <v>2689</v>
      </c>
      <c r="I639" s="97">
        <v>47253</v>
      </c>
      <c r="J639" s="96">
        <v>1.9E-2</v>
      </c>
      <c r="K639" s="96">
        <v>637</v>
      </c>
    </row>
    <row r="640" spans="2:11" x14ac:dyDescent="0.25">
      <c r="B640">
        <v>162</v>
      </c>
      <c r="C640" s="94" t="s">
        <v>1886</v>
      </c>
      <c r="D640" s="94" t="s">
        <v>941</v>
      </c>
      <c r="G640">
        <v>162</v>
      </c>
      <c r="H640" s="98" t="s">
        <v>2690</v>
      </c>
      <c r="I640" s="97">
        <v>47253</v>
      </c>
      <c r="J640" s="96">
        <v>1.9E-2</v>
      </c>
      <c r="K640" s="96">
        <v>638</v>
      </c>
    </row>
    <row r="641" spans="2:11" x14ac:dyDescent="0.25">
      <c r="B641">
        <v>166</v>
      </c>
      <c r="C641" s="94" t="s">
        <v>1887</v>
      </c>
      <c r="D641" s="94" t="s">
        <v>942</v>
      </c>
      <c r="G641">
        <v>166</v>
      </c>
      <c r="H641" s="98" t="s">
        <v>1506</v>
      </c>
      <c r="I641" s="97">
        <v>47253</v>
      </c>
      <c r="J641" s="96">
        <v>1.9E-2</v>
      </c>
      <c r="K641" s="96">
        <v>639</v>
      </c>
    </row>
    <row r="642" spans="2:11" x14ac:dyDescent="0.25">
      <c r="B642">
        <v>171</v>
      </c>
      <c r="C642" s="94" t="s">
        <v>1888</v>
      </c>
      <c r="D642" s="94" t="s">
        <v>943</v>
      </c>
      <c r="G642">
        <v>171</v>
      </c>
      <c r="H642" s="98" t="s">
        <v>1603</v>
      </c>
      <c r="I642" s="97">
        <v>47253</v>
      </c>
      <c r="J642" s="96">
        <v>1.9E-2</v>
      </c>
      <c r="K642" s="96">
        <v>640</v>
      </c>
    </row>
    <row r="643" spans="2:11" x14ac:dyDescent="0.25">
      <c r="B643">
        <v>173</v>
      </c>
      <c r="C643" s="94" t="s">
        <v>1889</v>
      </c>
      <c r="D643" s="94" t="s">
        <v>944</v>
      </c>
      <c r="G643">
        <v>173</v>
      </c>
      <c r="H643" s="98" t="s">
        <v>1515</v>
      </c>
      <c r="I643" s="97">
        <v>47253</v>
      </c>
      <c r="J643" s="96">
        <v>1.9E-2</v>
      </c>
      <c r="K643" s="96">
        <v>641</v>
      </c>
    </row>
    <row r="644" spans="2:11" x14ac:dyDescent="0.25">
      <c r="B644">
        <v>175</v>
      </c>
      <c r="C644" s="94" t="s">
        <v>1890</v>
      </c>
      <c r="D644" s="94" t="s">
        <v>945</v>
      </c>
      <c r="G644">
        <v>175</v>
      </c>
      <c r="H644" s="98" t="s">
        <v>2691</v>
      </c>
      <c r="I644" s="97">
        <v>47253</v>
      </c>
      <c r="J644" s="96">
        <v>1.9E-2</v>
      </c>
      <c r="K644" s="96">
        <v>642</v>
      </c>
    </row>
    <row r="645" spans="2:11" ht="30" x14ac:dyDescent="0.25">
      <c r="B645">
        <v>868</v>
      </c>
      <c r="C645" s="94" t="s">
        <v>659</v>
      </c>
      <c r="D645" s="94" t="s">
        <v>946</v>
      </c>
      <c r="G645">
        <v>868</v>
      </c>
      <c r="H645" s="98" t="s">
        <v>2692</v>
      </c>
      <c r="I645" s="97">
        <v>44766</v>
      </c>
      <c r="J645" s="96">
        <v>1.7999999999999999E-2</v>
      </c>
      <c r="K645" s="96">
        <v>643</v>
      </c>
    </row>
    <row r="646" spans="2:11" x14ac:dyDescent="0.25">
      <c r="B646">
        <v>872</v>
      </c>
      <c r="C646" s="94" t="s">
        <v>1891</v>
      </c>
      <c r="D646" s="94" t="s">
        <v>947</v>
      </c>
      <c r="G646">
        <v>872</v>
      </c>
      <c r="H646" s="98" t="s">
        <v>2693</v>
      </c>
      <c r="I646" s="97">
        <v>44766</v>
      </c>
      <c r="J646" s="96">
        <v>1.7999999999999999E-2</v>
      </c>
      <c r="K646" s="96">
        <v>644</v>
      </c>
    </row>
    <row r="647" spans="2:11" x14ac:dyDescent="0.25">
      <c r="B647">
        <v>880</v>
      </c>
      <c r="C647" s="94" t="s">
        <v>1892</v>
      </c>
      <c r="D647" s="94" t="s">
        <v>948</v>
      </c>
      <c r="G647">
        <v>880</v>
      </c>
      <c r="H647" s="98" t="s">
        <v>2694</v>
      </c>
      <c r="I647" s="97">
        <v>44766</v>
      </c>
      <c r="J647" s="96">
        <v>1.7999999999999999E-2</v>
      </c>
      <c r="K647" s="96">
        <v>645</v>
      </c>
    </row>
    <row r="648" spans="2:11" x14ac:dyDescent="0.25">
      <c r="B648">
        <v>897</v>
      </c>
      <c r="C648" s="94" t="s">
        <v>1893</v>
      </c>
      <c r="D648" s="94" t="s">
        <v>949</v>
      </c>
      <c r="G648">
        <v>897</v>
      </c>
      <c r="H648" s="98" t="s">
        <v>2695</v>
      </c>
      <c r="I648" s="97">
        <v>44766</v>
      </c>
      <c r="J648" s="96">
        <v>1.7999999999999999E-2</v>
      </c>
      <c r="K648" s="96">
        <v>646</v>
      </c>
    </row>
    <row r="649" spans="2:11" x14ac:dyDescent="0.25">
      <c r="B649">
        <v>901</v>
      </c>
      <c r="C649" s="94" t="s">
        <v>1894</v>
      </c>
      <c r="D649" s="94" t="s">
        <v>950</v>
      </c>
      <c r="G649">
        <v>901</v>
      </c>
      <c r="H649" s="98" t="s">
        <v>2696</v>
      </c>
      <c r="I649" s="97">
        <v>44766</v>
      </c>
      <c r="J649" s="96">
        <v>1.7999999999999999E-2</v>
      </c>
      <c r="K649" s="96">
        <v>647</v>
      </c>
    </row>
    <row r="650" spans="2:11" x14ac:dyDescent="0.25">
      <c r="B650">
        <v>160</v>
      </c>
      <c r="C650" s="94" t="s">
        <v>1895</v>
      </c>
      <c r="D650" s="94" t="s">
        <v>951</v>
      </c>
      <c r="G650">
        <v>160</v>
      </c>
      <c r="H650" s="98" t="s">
        <v>2697</v>
      </c>
      <c r="I650" s="97">
        <v>44766</v>
      </c>
      <c r="J650" s="96">
        <v>1.7999999999999999E-2</v>
      </c>
      <c r="K650" s="96">
        <v>648</v>
      </c>
    </row>
    <row r="651" spans="2:11" x14ac:dyDescent="0.25">
      <c r="B651">
        <v>163</v>
      </c>
      <c r="C651" s="94" t="s">
        <v>1896</v>
      </c>
      <c r="D651" s="94" t="s">
        <v>952</v>
      </c>
      <c r="G651">
        <v>163</v>
      </c>
      <c r="H651" s="98" t="s">
        <v>2698</v>
      </c>
      <c r="I651" s="97">
        <v>44766</v>
      </c>
      <c r="J651" s="96">
        <v>1.7999999999999999E-2</v>
      </c>
      <c r="K651" s="96">
        <v>649</v>
      </c>
    </row>
    <row r="652" spans="2:11" x14ac:dyDescent="0.25">
      <c r="B652">
        <v>177</v>
      </c>
      <c r="C652" s="94" t="s">
        <v>1897</v>
      </c>
      <c r="D652" s="94" t="s">
        <v>953</v>
      </c>
      <c r="G652">
        <v>177</v>
      </c>
      <c r="H652" s="98" t="s">
        <v>2699</v>
      </c>
      <c r="I652" s="97">
        <v>44766</v>
      </c>
      <c r="J652" s="96">
        <v>1.7999999999999999E-2</v>
      </c>
      <c r="K652" s="96">
        <v>650</v>
      </c>
    </row>
    <row r="653" spans="2:11" x14ac:dyDescent="0.25">
      <c r="B653">
        <v>871</v>
      </c>
      <c r="C653" s="94" t="s">
        <v>1898</v>
      </c>
      <c r="D653" s="94" t="s">
        <v>954</v>
      </c>
      <c r="G653">
        <v>871</v>
      </c>
      <c r="H653" s="98" t="s">
        <v>2700</v>
      </c>
      <c r="I653" s="97">
        <v>44766</v>
      </c>
      <c r="J653" s="96">
        <v>1.7999999999999999E-2</v>
      </c>
      <c r="K653" s="96">
        <v>651</v>
      </c>
    </row>
    <row r="654" spans="2:11" x14ac:dyDescent="0.25">
      <c r="B654">
        <v>873</v>
      </c>
      <c r="C654" s="94" t="s">
        <v>1899</v>
      </c>
      <c r="D654" s="94" t="s">
        <v>955</v>
      </c>
      <c r="G654">
        <v>873</v>
      </c>
      <c r="H654" s="98" t="s">
        <v>1593</v>
      </c>
      <c r="I654" s="97">
        <v>44766</v>
      </c>
      <c r="J654" s="96">
        <v>1.7999999999999999E-2</v>
      </c>
      <c r="K654" s="96">
        <v>652</v>
      </c>
    </row>
    <row r="655" spans="2:11" x14ac:dyDescent="0.25">
      <c r="B655">
        <v>882</v>
      </c>
      <c r="C655" s="94" t="s">
        <v>1900</v>
      </c>
      <c r="D655" s="94" t="s">
        <v>956</v>
      </c>
      <c r="G655">
        <v>882</v>
      </c>
      <c r="H655" s="98" t="s">
        <v>2701</v>
      </c>
      <c r="I655" s="97">
        <v>44766</v>
      </c>
      <c r="J655" s="96">
        <v>1.7999999999999999E-2</v>
      </c>
      <c r="K655" s="96">
        <v>653</v>
      </c>
    </row>
    <row r="656" spans="2:11" x14ac:dyDescent="0.25">
      <c r="B656">
        <v>889</v>
      </c>
      <c r="C656" s="94" t="s">
        <v>1901</v>
      </c>
      <c r="D656" s="94" t="s">
        <v>957</v>
      </c>
      <c r="G656">
        <v>889</v>
      </c>
      <c r="H656" s="98" t="s">
        <v>2702</v>
      </c>
      <c r="I656" s="97">
        <v>44766</v>
      </c>
      <c r="J656" s="96">
        <v>1.7999999999999999E-2</v>
      </c>
      <c r="K656" s="96">
        <v>654</v>
      </c>
    </row>
    <row r="657" spans="2:11" x14ac:dyDescent="0.25">
      <c r="B657">
        <v>894</v>
      </c>
      <c r="C657" s="94" t="s">
        <v>1902</v>
      </c>
      <c r="D657" s="94" t="s">
        <v>958</v>
      </c>
      <c r="G657">
        <v>894</v>
      </c>
      <c r="H657" s="98" t="s">
        <v>1549</v>
      </c>
      <c r="I657" s="97">
        <v>44766</v>
      </c>
      <c r="J657" s="96">
        <v>1.7999999999999999E-2</v>
      </c>
      <c r="K657" s="96">
        <v>655</v>
      </c>
    </row>
    <row r="658" spans="2:11" x14ac:dyDescent="0.25">
      <c r="B658">
        <v>135</v>
      </c>
      <c r="C658" s="94" t="s">
        <v>1903</v>
      </c>
      <c r="D658" s="94" t="s">
        <v>959</v>
      </c>
      <c r="G658">
        <v>135</v>
      </c>
      <c r="H658" s="98" t="s">
        <v>2703</v>
      </c>
      <c r="I658" s="97">
        <v>44766</v>
      </c>
      <c r="J658" s="96">
        <v>1.7999999999999999E-2</v>
      </c>
      <c r="K658" s="96">
        <v>656</v>
      </c>
    </row>
    <row r="659" spans="2:11" x14ac:dyDescent="0.25">
      <c r="B659">
        <v>159</v>
      </c>
      <c r="C659" s="94" t="s">
        <v>1904</v>
      </c>
      <c r="D659" s="94" t="s">
        <v>960</v>
      </c>
      <c r="G659">
        <v>159</v>
      </c>
      <c r="H659" s="98" t="s">
        <v>2704</v>
      </c>
      <c r="I659" s="97">
        <v>44766</v>
      </c>
      <c r="J659" s="96">
        <v>1.7999999999999999E-2</v>
      </c>
      <c r="K659" s="96">
        <v>657</v>
      </c>
    </row>
    <row r="660" spans="2:11" x14ac:dyDescent="0.25">
      <c r="B660">
        <v>170</v>
      </c>
      <c r="C660" s="94" t="s">
        <v>1905</v>
      </c>
      <c r="D660" s="94" t="s">
        <v>961</v>
      </c>
      <c r="G660">
        <v>170</v>
      </c>
      <c r="H660" s="98" t="s">
        <v>2705</v>
      </c>
      <c r="I660" s="97">
        <v>44766</v>
      </c>
      <c r="J660" s="96">
        <v>1.7999999999999999E-2</v>
      </c>
      <c r="K660" s="96">
        <v>658</v>
      </c>
    </row>
    <row r="661" spans="2:11" x14ac:dyDescent="0.25">
      <c r="B661">
        <v>864</v>
      </c>
      <c r="C661" s="94" t="s">
        <v>1906</v>
      </c>
      <c r="D661" s="94" t="s">
        <v>962</v>
      </c>
      <c r="G661">
        <v>864</v>
      </c>
      <c r="H661" s="98" t="s">
        <v>2706</v>
      </c>
      <c r="I661" s="97">
        <v>44766</v>
      </c>
      <c r="J661" s="96">
        <v>1.7999999999999999E-2</v>
      </c>
      <c r="K661" s="96">
        <v>659</v>
      </c>
    </row>
    <row r="662" spans="2:11" x14ac:dyDescent="0.25">
      <c r="B662">
        <v>874</v>
      </c>
      <c r="C662" s="94" t="s">
        <v>1907</v>
      </c>
      <c r="D662" s="94" t="s">
        <v>963</v>
      </c>
      <c r="G662">
        <v>874</v>
      </c>
      <c r="H662" s="98" t="s">
        <v>2707</v>
      </c>
      <c r="I662" s="97">
        <v>44766</v>
      </c>
      <c r="J662" s="96">
        <v>1.7999999999999999E-2</v>
      </c>
      <c r="K662" s="96">
        <v>660</v>
      </c>
    </row>
    <row r="663" spans="2:11" x14ac:dyDescent="0.25">
      <c r="B663">
        <v>886</v>
      </c>
      <c r="C663" s="94" t="s">
        <v>1908</v>
      </c>
      <c r="D663" s="94" t="s">
        <v>964</v>
      </c>
      <c r="G663">
        <v>886</v>
      </c>
      <c r="H663" s="98" t="s">
        <v>1898</v>
      </c>
      <c r="I663" s="97">
        <v>44766</v>
      </c>
      <c r="J663" s="96">
        <v>1.7999999999999999E-2</v>
      </c>
      <c r="K663" s="96">
        <v>661</v>
      </c>
    </row>
    <row r="664" spans="2:11" x14ac:dyDescent="0.25">
      <c r="B664">
        <v>144</v>
      </c>
      <c r="C664" s="94" t="s">
        <v>1909</v>
      </c>
      <c r="D664" s="94" t="s">
        <v>965</v>
      </c>
      <c r="G664">
        <v>144</v>
      </c>
      <c r="H664" s="98" t="s">
        <v>2708</v>
      </c>
      <c r="I664" s="97">
        <v>44766</v>
      </c>
      <c r="J664" s="96">
        <v>1.7999999999999999E-2</v>
      </c>
      <c r="K664" s="96">
        <v>662</v>
      </c>
    </row>
    <row r="665" spans="2:11" x14ac:dyDescent="0.25">
      <c r="B665">
        <v>152</v>
      </c>
      <c r="C665" s="94" t="s">
        <v>1910</v>
      </c>
      <c r="D665" s="94" t="s">
        <v>966</v>
      </c>
      <c r="G665">
        <v>152</v>
      </c>
      <c r="H665" s="98" t="s">
        <v>2709</v>
      </c>
      <c r="I665" s="97">
        <v>44766</v>
      </c>
      <c r="J665" s="96">
        <v>1.7999999999999999E-2</v>
      </c>
      <c r="K665" s="96">
        <v>663</v>
      </c>
    </row>
    <row r="666" spans="2:11" x14ac:dyDescent="0.25">
      <c r="B666">
        <v>168</v>
      </c>
      <c r="C666" s="94" t="s">
        <v>1911</v>
      </c>
      <c r="D666" s="94" t="s">
        <v>967</v>
      </c>
      <c r="G666">
        <v>168</v>
      </c>
      <c r="H666" s="98" t="s">
        <v>1205</v>
      </c>
      <c r="I666" s="97">
        <v>44766</v>
      </c>
      <c r="J666" s="96">
        <v>1.7999999999999999E-2</v>
      </c>
      <c r="K666" s="96">
        <v>664</v>
      </c>
    </row>
    <row r="667" spans="2:11" x14ac:dyDescent="0.25">
      <c r="B667">
        <v>172</v>
      </c>
      <c r="C667" s="94" t="s">
        <v>1912</v>
      </c>
      <c r="D667" s="94" t="s">
        <v>968</v>
      </c>
      <c r="G667">
        <v>172</v>
      </c>
      <c r="H667" s="98" t="s">
        <v>966</v>
      </c>
      <c r="I667" s="97">
        <v>44766</v>
      </c>
      <c r="J667" s="96">
        <v>1.7999999999999999E-2</v>
      </c>
      <c r="K667" s="96">
        <v>665</v>
      </c>
    </row>
    <row r="668" spans="2:11" x14ac:dyDescent="0.25">
      <c r="B668">
        <v>875</v>
      </c>
      <c r="C668" s="94" t="s">
        <v>878</v>
      </c>
      <c r="D668" s="94" t="s">
        <v>969</v>
      </c>
      <c r="G668">
        <v>875</v>
      </c>
      <c r="H668" s="98" t="s">
        <v>2710</v>
      </c>
      <c r="I668" s="97">
        <v>44766</v>
      </c>
      <c r="J668" s="96">
        <v>1.7999999999999999E-2</v>
      </c>
      <c r="K668" s="96">
        <v>666</v>
      </c>
    </row>
    <row r="669" spans="2:11" x14ac:dyDescent="0.25">
      <c r="B669">
        <v>888</v>
      </c>
      <c r="C669" s="94" t="s">
        <v>1913</v>
      </c>
      <c r="D669" s="94" t="s">
        <v>970</v>
      </c>
      <c r="G669">
        <v>888</v>
      </c>
      <c r="H669" s="98" t="s">
        <v>2711</v>
      </c>
      <c r="I669" s="97">
        <v>44766</v>
      </c>
      <c r="J669" s="96">
        <v>1.7999999999999999E-2</v>
      </c>
      <c r="K669" s="96">
        <v>667</v>
      </c>
    </row>
    <row r="670" spans="2:11" x14ac:dyDescent="0.25">
      <c r="B670">
        <v>891</v>
      </c>
      <c r="C670" s="94" t="s">
        <v>1223</v>
      </c>
      <c r="D670" s="94" t="s">
        <v>971</v>
      </c>
      <c r="G670">
        <v>891</v>
      </c>
      <c r="H670" s="98" t="s">
        <v>2712</v>
      </c>
      <c r="I670" s="97">
        <v>44766</v>
      </c>
      <c r="J670" s="96">
        <v>1.7999999999999999E-2</v>
      </c>
      <c r="K670" s="96">
        <v>668</v>
      </c>
    </row>
    <row r="671" spans="2:11" x14ac:dyDescent="0.25">
      <c r="B671">
        <v>896</v>
      </c>
      <c r="C671" s="94" t="s">
        <v>1914</v>
      </c>
      <c r="D671" s="94" t="s">
        <v>972</v>
      </c>
      <c r="G671">
        <v>896</v>
      </c>
      <c r="H671" s="98" t="s">
        <v>2713</v>
      </c>
      <c r="I671" s="97">
        <v>44766</v>
      </c>
      <c r="J671" s="96">
        <v>1.7999999999999999E-2</v>
      </c>
      <c r="K671" s="96">
        <v>669</v>
      </c>
    </row>
    <row r="672" spans="2:11" x14ac:dyDescent="0.25">
      <c r="B672">
        <v>912</v>
      </c>
      <c r="C672" s="94" t="s">
        <v>1915</v>
      </c>
      <c r="D672" s="94" t="s">
        <v>973</v>
      </c>
      <c r="G672">
        <v>912</v>
      </c>
      <c r="H672" s="98" t="s">
        <v>1480</v>
      </c>
      <c r="I672" s="97">
        <v>44766</v>
      </c>
      <c r="J672" s="96">
        <v>1.7999999999999999E-2</v>
      </c>
      <c r="K672" s="96">
        <v>670</v>
      </c>
    </row>
    <row r="673" spans="2:11" x14ac:dyDescent="0.25">
      <c r="B673">
        <v>128</v>
      </c>
      <c r="C673" s="94" t="s">
        <v>1916</v>
      </c>
      <c r="D673" s="94" t="s">
        <v>974</v>
      </c>
      <c r="G673">
        <v>128</v>
      </c>
      <c r="H673" s="98" t="s">
        <v>2714</v>
      </c>
      <c r="I673" s="97">
        <v>44766</v>
      </c>
      <c r="J673" s="96">
        <v>1.7999999999999999E-2</v>
      </c>
      <c r="K673" s="96">
        <v>671</v>
      </c>
    </row>
    <row r="674" spans="2:11" x14ac:dyDescent="0.25">
      <c r="B674">
        <v>132</v>
      </c>
      <c r="C674" s="94" t="s">
        <v>1917</v>
      </c>
      <c r="D674" s="94" t="s">
        <v>975</v>
      </c>
      <c r="G674">
        <v>132</v>
      </c>
      <c r="H674" s="98" t="s">
        <v>2715</v>
      </c>
      <c r="I674" s="97">
        <v>44766</v>
      </c>
      <c r="J674" s="96">
        <v>1.7999999999999999E-2</v>
      </c>
      <c r="K674" s="96">
        <v>672</v>
      </c>
    </row>
    <row r="675" spans="2:11" x14ac:dyDescent="0.25">
      <c r="B675">
        <v>140</v>
      </c>
      <c r="C675" s="94" t="s">
        <v>1918</v>
      </c>
      <c r="D675" s="94" t="s">
        <v>976</v>
      </c>
      <c r="G675">
        <v>140</v>
      </c>
      <c r="H675" s="98" t="s">
        <v>2716</v>
      </c>
      <c r="I675" s="97">
        <v>44766</v>
      </c>
      <c r="J675" s="96">
        <v>1.7999999999999999E-2</v>
      </c>
      <c r="K675" s="96">
        <v>673</v>
      </c>
    </row>
    <row r="676" spans="2:11" x14ac:dyDescent="0.25">
      <c r="B676">
        <v>146</v>
      </c>
      <c r="C676" s="94" t="s">
        <v>1919</v>
      </c>
      <c r="D676" s="94" t="s">
        <v>977</v>
      </c>
      <c r="G676">
        <v>146</v>
      </c>
      <c r="H676" s="98" t="s">
        <v>2717</v>
      </c>
      <c r="I676" s="97">
        <v>44766</v>
      </c>
      <c r="J676" s="96">
        <v>1.7999999999999999E-2</v>
      </c>
      <c r="K676" s="96">
        <v>674</v>
      </c>
    </row>
    <row r="677" spans="2:11" x14ac:dyDescent="0.25">
      <c r="B677">
        <v>155</v>
      </c>
      <c r="C677" s="94" t="s">
        <v>1920</v>
      </c>
      <c r="D677" s="94" t="s">
        <v>978</v>
      </c>
      <c r="G677">
        <v>155</v>
      </c>
      <c r="H677" s="98" t="s">
        <v>2718</v>
      </c>
      <c r="I677" s="97">
        <v>42279</v>
      </c>
      <c r="J677" s="96">
        <v>1.7000000000000001E-2</v>
      </c>
      <c r="K677" s="96">
        <v>675</v>
      </c>
    </row>
    <row r="678" spans="2:11" x14ac:dyDescent="0.25">
      <c r="B678">
        <v>883</v>
      </c>
      <c r="C678" s="94" t="s">
        <v>1921</v>
      </c>
      <c r="D678" s="94" t="s">
        <v>979</v>
      </c>
      <c r="G678">
        <v>883</v>
      </c>
      <c r="H678" s="98" t="s">
        <v>2719</v>
      </c>
      <c r="I678" s="97">
        <v>42279</v>
      </c>
      <c r="J678" s="96">
        <v>1.7000000000000001E-2</v>
      </c>
      <c r="K678" s="96">
        <v>676</v>
      </c>
    </row>
    <row r="679" spans="2:11" x14ac:dyDescent="0.25">
      <c r="B679">
        <v>885</v>
      </c>
      <c r="C679" s="94" t="s">
        <v>1922</v>
      </c>
      <c r="D679" s="94" t="s">
        <v>980</v>
      </c>
      <c r="G679">
        <v>885</v>
      </c>
      <c r="H679" s="98" t="s">
        <v>2720</v>
      </c>
      <c r="I679" s="97">
        <v>42279</v>
      </c>
      <c r="J679" s="96">
        <v>1.7000000000000001E-2</v>
      </c>
      <c r="K679" s="96">
        <v>677</v>
      </c>
    </row>
    <row r="680" spans="2:11" x14ac:dyDescent="0.25">
      <c r="B680">
        <v>902</v>
      </c>
      <c r="C680" s="94" t="s">
        <v>1923</v>
      </c>
      <c r="D680" s="94" t="s">
        <v>981</v>
      </c>
      <c r="G680">
        <v>902</v>
      </c>
      <c r="H680" s="98" t="s">
        <v>1009</v>
      </c>
      <c r="I680" s="97">
        <v>42279</v>
      </c>
      <c r="J680" s="96">
        <v>1.7000000000000001E-2</v>
      </c>
      <c r="K680" s="96">
        <v>678</v>
      </c>
    </row>
    <row r="681" spans="2:11" x14ac:dyDescent="0.25">
      <c r="B681">
        <v>905</v>
      </c>
      <c r="C681" s="94" t="s">
        <v>1924</v>
      </c>
      <c r="D681" s="94" t="s">
        <v>982</v>
      </c>
      <c r="G681">
        <v>905</v>
      </c>
      <c r="H681" s="98" t="s">
        <v>2721</v>
      </c>
      <c r="I681" s="97">
        <v>42279</v>
      </c>
      <c r="J681" s="96">
        <v>1.7000000000000001E-2</v>
      </c>
      <c r="K681" s="96">
        <v>679</v>
      </c>
    </row>
    <row r="682" spans="2:11" x14ac:dyDescent="0.25">
      <c r="B682">
        <v>906</v>
      </c>
      <c r="C682" s="94" t="s">
        <v>1925</v>
      </c>
      <c r="D682" s="94" t="s">
        <v>983</v>
      </c>
      <c r="G682">
        <v>906</v>
      </c>
      <c r="H682" s="98" t="s">
        <v>2722</v>
      </c>
      <c r="I682" s="97">
        <v>42279</v>
      </c>
      <c r="J682" s="96">
        <v>1.7000000000000001E-2</v>
      </c>
      <c r="K682" s="96">
        <v>680</v>
      </c>
    </row>
    <row r="683" spans="2:11" x14ac:dyDescent="0.25">
      <c r="B683">
        <v>910</v>
      </c>
      <c r="C683" s="94" t="s">
        <v>1926</v>
      </c>
      <c r="D683" s="94" t="s">
        <v>984</v>
      </c>
      <c r="G683">
        <v>910</v>
      </c>
      <c r="H683" s="98" t="s">
        <v>2723</v>
      </c>
      <c r="I683" s="97">
        <v>42279</v>
      </c>
      <c r="J683" s="96">
        <v>1.7000000000000001E-2</v>
      </c>
      <c r="K683" s="96">
        <v>681</v>
      </c>
    </row>
    <row r="684" spans="2:11" x14ac:dyDescent="0.25">
      <c r="B684">
        <v>922</v>
      </c>
      <c r="C684" s="94" t="s">
        <v>1927</v>
      </c>
      <c r="D684" s="94" t="s">
        <v>985</v>
      </c>
      <c r="G684">
        <v>922</v>
      </c>
      <c r="H684" s="98" t="s">
        <v>2724</v>
      </c>
      <c r="I684" s="97">
        <v>42279</v>
      </c>
      <c r="J684" s="96">
        <v>1.7000000000000001E-2</v>
      </c>
      <c r="K684" s="96">
        <v>682</v>
      </c>
    </row>
    <row r="685" spans="2:11" x14ac:dyDescent="0.25">
      <c r="B685">
        <v>104</v>
      </c>
      <c r="C685" s="94" t="s">
        <v>1928</v>
      </c>
      <c r="D685" s="94" t="s">
        <v>986</v>
      </c>
      <c r="G685">
        <v>104</v>
      </c>
      <c r="H685" s="98" t="s">
        <v>2725</v>
      </c>
      <c r="I685" s="97">
        <v>42279</v>
      </c>
      <c r="J685" s="96">
        <v>1.7000000000000001E-2</v>
      </c>
      <c r="K685" s="96">
        <v>683</v>
      </c>
    </row>
    <row r="686" spans="2:11" x14ac:dyDescent="0.25">
      <c r="B686">
        <v>116</v>
      </c>
      <c r="C686" s="94" t="s">
        <v>1929</v>
      </c>
      <c r="D686" s="94" t="s">
        <v>987</v>
      </c>
      <c r="G686">
        <v>116</v>
      </c>
      <c r="H686" s="98" t="s">
        <v>2726</v>
      </c>
      <c r="I686" s="97">
        <v>42279</v>
      </c>
      <c r="J686" s="96">
        <v>1.7000000000000001E-2</v>
      </c>
      <c r="K686" s="96">
        <v>684</v>
      </c>
    </row>
    <row r="687" spans="2:11" x14ac:dyDescent="0.25">
      <c r="B687">
        <v>143</v>
      </c>
      <c r="C687" s="94" t="s">
        <v>1156</v>
      </c>
      <c r="D687" s="94" t="s">
        <v>988</v>
      </c>
      <c r="G687">
        <v>143</v>
      </c>
      <c r="H687" s="98" t="s">
        <v>2727</v>
      </c>
      <c r="I687" s="97">
        <v>42279</v>
      </c>
      <c r="J687" s="96">
        <v>1.7000000000000001E-2</v>
      </c>
      <c r="K687" s="96">
        <v>685</v>
      </c>
    </row>
    <row r="688" spans="2:11" x14ac:dyDescent="0.25">
      <c r="B688">
        <v>156</v>
      </c>
      <c r="C688" s="94" t="s">
        <v>1930</v>
      </c>
      <c r="D688" s="94" t="s">
        <v>989</v>
      </c>
      <c r="G688">
        <v>156</v>
      </c>
      <c r="H688" s="98" t="s">
        <v>2728</v>
      </c>
      <c r="I688" s="97">
        <v>42279</v>
      </c>
      <c r="J688" s="96">
        <v>1.7000000000000001E-2</v>
      </c>
      <c r="K688" s="96">
        <v>686</v>
      </c>
    </row>
    <row r="689" spans="2:11" x14ac:dyDescent="0.25">
      <c r="B689">
        <v>157</v>
      </c>
      <c r="C689" s="94" t="s">
        <v>1931</v>
      </c>
      <c r="D689" s="94" t="s">
        <v>990</v>
      </c>
      <c r="G689">
        <v>157</v>
      </c>
      <c r="H689" s="98" t="s">
        <v>2729</v>
      </c>
      <c r="I689" s="97">
        <v>42279</v>
      </c>
      <c r="J689" s="96">
        <v>1.7000000000000001E-2</v>
      </c>
      <c r="K689" s="96">
        <v>687</v>
      </c>
    </row>
    <row r="690" spans="2:11" x14ac:dyDescent="0.25">
      <c r="B690">
        <v>169</v>
      </c>
      <c r="C690" s="94" t="s">
        <v>602</v>
      </c>
      <c r="D690" s="94" t="s">
        <v>991</v>
      </c>
      <c r="G690">
        <v>169</v>
      </c>
      <c r="H690" s="98" t="s">
        <v>2730</v>
      </c>
      <c r="I690" s="97">
        <v>42279</v>
      </c>
      <c r="J690" s="96">
        <v>1.7000000000000001E-2</v>
      </c>
      <c r="K690" s="96">
        <v>688</v>
      </c>
    </row>
    <row r="691" spans="2:11" x14ac:dyDescent="0.25">
      <c r="B691">
        <v>884</v>
      </c>
      <c r="C691" s="94" t="s">
        <v>1932</v>
      </c>
      <c r="D691" s="94" t="s">
        <v>992</v>
      </c>
      <c r="G691">
        <v>884</v>
      </c>
      <c r="H691" s="98" t="s">
        <v>2731</v>
      </c>
      <c r="I691" s="97">
        <v>42279</v>
      </c>
      <c r="J691" s="96">
        <v>1.7000000000000001E-2</v>
      </c>
      <c r="K691" s="96">
        <v>689</v>
      </c>
    </row>
    <row r="692" spans="2:11" x14ac:dyDescent="0.25">
      <c r="B692">
        <v>898</v>
      </c>
      <c r="C692" s="94" t="s">
        <v>1933</v>
      </c>
      <c r="D692" s="94" t="s">
        <v>993</v>
      </c>
      <c r="G692">
        <v>898</v>
      </c>
      <c r="H692" s="98" t="s">
        <v>2732</v>
      </c>
      <c r="I692" s="97">
        <v>42279</v>
      </c>
      <c r="J692" s="96">
        <v>1.7000000000000001E-2</v>
      </c>
      <c r="K692" s="96">
        <v>690</v>
      </c>
    </row>
    <row r="693" spans="2:11" x14ac:dyDescent="0.25">
      <c r="B693">
        <v>900</v>
      </c>
      <c r="C693" s="94" t="s">
        <v>496</v>
      </c>
      <c r="D693" s="94" t="s">
        <v>994</v>
      </c>
      <c r="G693">
        <v>900</v>
      </c>
      <c r="H693" s="98" t="s">
        <v>2733</v>
      </c>
      <c r="I693" s="97">
        <v>42279</v>
      </c>
      <c r="J693" s="96">
        <v>1.7000000000000001E-2</v>
      </c>
      <c r="K693" s="96">
        <v>691</v>
      </c>
    </row>
    <row r="694" spans="2:11" x14ac:dyDescent="0.25">
      <c r="B694">
        <v>904</v>
      </c>
      <c r="C694" s="94" t="s">
        <v>1934</v>
      </c>
      <c r="D694" s="94" t="s">
        <v>995</v>
      </c>
      <c r="G694">
        <v>904</v>
      </c>
      <c r="H694" s="98" t="s">
        <v>2734</v>
      </c>
      <c r="I694" s="97">
        <v>42279</v>
      </c>
      <c r="J694" s="96">
        <v>1.7000000000000001E-2</v>
      </c>
      <c r="K694" s="96">
        <v>692</v>
      </c>
    </row>
    <row r="695" spans="2:11" x14ac:dyDescent="0.25">
      <c r="B695">
        <v>913</v>
      </c>
      <c r="C695" s="94" t="s">
        <v>1935</v>
      </c>
      <c r="D695" s="94" t="s">
        <v>996</v>
      </c>
      <c r="G695">
        <v>913</v>
      </c>
      <c r="H695" s="98" t="s">
        <v>2735</v>
      </c>
      <c r="I695" s="97">
        <v>42279</v>
      </c>
      <c r="J695" s="96">
        <v>1.7000000000000001E-2</v>
      </c>
      <c r="K695" s="96">
        <v>693</v>
      </c>
    </row>
    <row r="696" spans="2:11" x14ac:dyDescent="0.25">
      <c r="B696">
        <v>921</v>
      </c>
      <c r="C696" s="94" t="s">
        <v>915</v>
      </c>
      <c r="D696" s="94" t="s">
        <v>997</v>
      </c>
      <c r="G696">
        <v>921</v>
      </c>
      <c r="H696" s="98" t="s">
        <v>2736</v>
      </c>
      <c r="I696" s="97">
        <v>42279</v>
      </c>
      <c r="J696" s="96">
        <v>1.7000000000000001E-2</v>
      </c>
      <c r="K696" s="96">
        <v>694</v>
      </c>
    </row>
    <row r="697" spans="2:11" x14ac:dyDescent="0.25">
      <c r="B697">
        <v>929</v>
      </c>
      <c r="C697" s="94" t="s">
        <v>1936</v>
      </c>
      <c r="D697" s="94" t="s">
        <v>998</v>
      </c>
      <c r="G697">
        <v>929</v>
      </c>
      <c r="H697" s="98" t="s">
        <v>1182</v>
      </c>
      <c r="I697" s="97">
        <v>42279</v>
      </c>
      <c r="J697" s="96">
        <v>1.7000000000000001E-2</v>
      </c>
      <c r="K697" s="96">
        <v>695</v>
      </c>
    </row>
    <row r="698" spans="2:11" x14ac:dyDescent="0.25">
      <c r="B698">
        <v>118</v>
      </c>
      <c r="C698" s="94" t="s">
        <v>1937</v>
      </c>
      <c r="D698" s="94" t="s">
        <v>999</v>
      </c>
      <c r="G698">
        <v>118</v>
      </c>
      <c r="H698" s="98" t="s">
        <v>2737</v>
      </c>
      <c r="I698" s="97">
        <v>42279</v>
      </c>
      <c r="J698" s="96">
        <v>1.7000000000000001E-2</v>
      </c>
      <c r="K698" s="96">
        <v>696</v>
      </c>
    </row>
    <row r="699" spans="2:11" x14ac:dyDescent="0.25">
      <c r="B699">
        <v>124</v>
      </c>
      <c r="C699" s="94" t="s">
        <v>1938</v>
      </c>
      <c r="D699" s="94" t="s">
        <v>1000</v>
      </c>
      <c r="G699">
        <v>124</v>
      </c>
      <c r="H699" s="98" t="s">
        <v>2738</v>
      </c>
      <c r="I699" s="97">
        <v>42279</v>
      </c>
      <c r="J699" s="96">
        <v>1.7000000000000001E-2</v>
      </c>
      <c r="K699" s="96">
        <v>697</v>
      </c>
    </row>
    <row r="700" spans="2:11" x14ac:dyDescent="0.25">
      <c r="B700">
        <v>134</v>
      </c>
      <c r="C700" s="94" t="s">
        <v>1939</v>
      </c>
      <c r="D700" s="94" t="s">
        <v>1001</v>
      </c>
      <c r="G700">
        <v>134</v>
      </c>
      <c r="H700" s="98" t="s">
        <v>2739</v>
      </c>
      <c r="I700" s="97">
        <v>42279</v>
      </c>
      <c r="J700" s="96">
        <v>1.7000000000000001E-2</v>
      </c>
      <c r="K700" s="96">
        <v>698</v>
      </c>
    </row>
    <row r="701" spans="2:11" x14ac:dyDescent="0.25">
      <c r="B701">
        <v>141</v>
      </c>
      <c r="C701" s="94" t="s">
        <v>1940</v>
      </c>
      <c r="D701" s="94" t="s">
        <v>1002</v>
      </c>
      <c r="G701">
        <v>141</v>
      </c>
      <c r="H701" s="98" t="s">
        <v>2740</v>
      </c>
      <c r="I701" s="97">
        <v>42279</v>
      </c>
      <c r="J701" s="96">
        <v>1.7000000000000001E-2</v>
      </c>
      <c r="K701" s="96">
        <v>699</v>
      </c>
    </row>
    <row r="702" spans="2:11" x14ac:dyDescent="0.25">
      <c r="B702">
        <v>145</v>
      </c>
      <c r="C702" s="94" t="s">
        <v>1941</v>
      </c>
      <c r="D702" s="94" t="s">
        <v>1003</v>
      </c>
      <c r="G702">
        <v>145</v>
      </c>
      <c r="H702" s="98" t="s">
        <v>2741</v>
      </c>
      <c r="I702" s="97">
        <v>42279</v>
      </c>
      <c r="J702" s="96">
        <v>1.7000000000000001E-2</v>
      </c>
      <c r="K702" s="96">
        <v>700</v>
      </c>
    </row>
    <row r="703" spans="2:11" x14ac:dyDescent="0.25">
      <c r="B703">
        <v>147</v>
      </c>
      <c r="C703" s="94" t="s">
        <v>1942</v>
      </c>
      <c r="D703" s="94" t="s">
        <v>1004</v>
      </c>
      <c r="G703">
        <v>147</v>
      </c>
      <c r="H703" s="98" t="s">
        <v>2742</v>
      </c>
      <c r="I703" s="97">
        <v>42279</v>
      </c>
      <c r="J703" s="96">
        <v>1.7000000000000001E-2</v>
      </c>
      <c r="K703" s="96">
        <v>701</v>
      </c>
    </row>
    <row r="704" spans="2:11" x14ac:dyDescent="0.25">
      <c r="B704">
        <v>148</v>
      </c>
      <c r="C704" s="94" t="s">
        <v>1943</v>
      </c>
      <c r="D704" s="94" t="s">
        <v>1005</v>
      </c>
      <c r="G704">
        <v>148</v>
      </c>
      <c r="H704" s="98" t="s">
        <v>1385</v>
      </c>
      <c r="I704" s="97">
        <v>42279</v>
      </c>
      <c r="J704" s="96">
        <v>1.7000000000000001E-2</v>
      </c>
      <c r="K704" s="96">
        <v>702</v>
      </c>
    </row>
    <row r="705" spans="2:11" x14ac:dyDescent="0.25">
      <c r="B705">
        <v>158</v>
      </c>
      <c r="C705" s="94" t="s">
        <v>1944</v>
      </c>
      <c r="D705" s="94" t="s">
        <v>1006</v>
      </c>
      <c r="G705">
        <v>158</v>
      </c>
      <c r="H705" s="98" t="s">
        <v>2743</v>
      </c>
      <c r="I705" s="97">
        <v>42279</v>
      </c>
      <c r="J705" s="96">
        <v>1.7000000000000001E-2</v>
      </c>
      <c r="K705" s="96">
        <v>703</v>
      </c>
    </row>
    <row r="706" spans="2:11" x14ac:dyDescent="0.25">
      <c r="B706">
        <v>167</v>
      </c>
      <c r="C706" s="94" t="s">
        <v>1945</v>
      </c>
      <c r="D706" s="94" t="s">
        <v>1007</v>
      </c>
      <c r="G706">
        <v>167</v>
      </c>
      <c r="H706" s="98" t="s">
        <v>2744</v>
      </c>
      <c r="I706" s="97">
        <v>42279</v>
      </c>
      <c r="J706" s="96">
        <v>1.7000000000000001E-2</v>
      </c>
      <c r="K706" s="96">
        <v>704</v>
      </c>
    </row>
    <row r="707" spans="2:11" x14ac:dyDescent="0.25">
      <c r="B707">
        <v>869</v>
      </c>
      <c r="C707" s="94" t="s">
        <v>1946</v>
      </c>
      <c r="D707" s="94" t="s">
        <v>1008</v>
      </c>
      <c r="G707">
        <v>869</v>
      </c>
      <c r="H707" s="98" t="s">
        <v>2745</v>
      </c>
      <c r="I707" s="97">
        <v>42279</v>
      </c>
      <c r="J707" s="96">
        <v>1.7000000000000001E-2</v>
      </c>
      <c r="K707" s="96">
        <v>705</v>
      </c>
    </row>
    <row r="708" spans="2:11" x14ac:dyDescent="0.25">
      <c r="B708">
        <v>890</v>
      </c>
      <c r="C708" s="94" t="s">
        <v>1947</v>
      </c>
      <c r="D708" s="94" t="s">
        <v>1009</v>
      </c>
      <c r="G708">
        <v>890</v>
      </c>
      <c r="H708" s="98" t="s">
        <v>2746</v>
      </c>
      <c r="I708" s="97">
        <v>42279</v>
      </c>
      <c r="J708" s="96">
        <v>1.7000000000000001E-2</v>
      </c>
      <c r="K708" s="96">
        <v>706</v>
      </c>
    </row>
    <row r="709" spans="2:11" x14ac:dyDescent="0.25">
      <c r="B709">
        <v>893</v>
      </c>
      <c r="C709" s="94" t="s">
        <v>1948</v>
      </c>
      <c r="D709" s="94" t="s">
        <v>1010</v>
      </c>
      <c r="G709">
        <v>893</v>
      </c>
      <c r="H709" s="98" t="s">
        <v>2747</v>
      </c>
      <c r="I709" s="97">
        <v>42279</v>
      </c>
      <c r="J709" s="96">
        <v>1.7000000000000001E-2</v>
      </c>
      <c r="K709" s="96">
        <v>707</v>
      </c>
    </row>
    <row r="710" spans="2:11" x14ac:dyDescent="0.25">
      <c r="B710">
        <v>895</v>
      </c>
      <c r="C710" s="94" t="s">
        <v>1949</v>
      </c>
      <c r="D710" s="94" t="s">
        <v>1011</v>
      </c>
      <c r="G710">
        <v>895</v>
      </c>
      <c r="H710" s="98" t="s">
        <v>2748</v>
      </c>
      <c r="I710" s="97">
        <v>42279</v>
      </c>
      <c r="J710" s="96">
        <v>1.7000000000000001E-2</v>
      </c>
      <c r="K710" s="96">
        <v>708</v>
      </c>
    </row>
    <row r="711" spans="2:11" x14ac:dyDescent="0.25">
      <c r="B711">
        <v>908</v>
      </c>
      <c r="C711" s="94" t="s">
        <v>1950</v>
      </c>
      <c r="D711" s="94" t="s">
        <v>1012</v>
      </c>
      <c r="G711">
        <v>908</v>
      </c>
      <c r="H711" s="98" t="s">
        <v>2749</v>
      </c>
      <c r="I711" s="97">
        <v>42279</v>
      </c>
      <c r="J711" s="96">
        <v>1.7000000000000001E-2</v>
      </c>
      <c r="K711" s="96">
        <v>709</v>
      </c>
    </row>
    <row r="712" spans="2:11" x14ac:dyDescent="0.25">
      <c r="B712">
        <v>915</v>
      </c>
      <c r="C712" s="94" t="s">
        <v>1951</v>
      </c>
      <c r="D712" s="94" t="s">
        <v>1013</v>
      </c>
      <c r="G712">
        <v>915</v>
      </c>
      <c r="H712" s="98" t="s">
        <v>2750</v>
      </c>
      <c r="I712" s="97">
        <v>42279</v>
      </c>
      <c r="J712" s="96">
        <v>1.7000000000000001E-2</v>
      </c>
      <c r="K712" s="96">
        <v>710</v>
      </c>
    </row>
    <row r="713" spans="2:11" x14ac:dyDescent="0.25">
      <c r="B713">
        <v>925</v>
      </c>
      <c r="C713" s="94" t="s">
        <v>1952</v>
      </c>
      <c r="D713" s="94" t="s">
        <v>1014</v>
      </c>
      <c r="G713">
        <v>925</v>
      </c>
      <c r="H713" s="98" t="s">
        <v>2751</v>
      </c>
      <c r="I713" s="97">
        <v>42279</v>
      </c>
      <c r="J713" s="96">
        <v>1.7000000000000001E-2</v>
      </c>
      <c r="K713" s="96">
        <v>711</v>
      </c>
    </row>
    <row r="714" spans="2:11" x14ac:dyDescent="0.25">
      <c r="B714">
        <v>107</v>
      </c>
      <c r="C714" s="94" t="s">
        <v>1953</v>
      </c>
      <c r="D714" s="94" t="s">
        <v>1015</v>
      </c>
      <c r="G714">
        <v>107</v>
      </c>
      <c r="H714" s="98" t="s">
        <v>2752</v>
      </c>
      <c r="I714" s="97">
        <v>42279</v>
      </c>
      <c r="J714" s="96">
        <v>1.7000000000000001E-2</v>
      </c>
      <c r="K714" s="96">
        <v>712</v>
      </c>
    </row>
    <row r="715" spans="2:11" x14ac:dyDescent="0.25">
      <c r="B715">
        <v>117</v>
      </c>
      <c r="C715" s="94" t="s">
        <v>1954</v>
      </c>
      <c r="D715" s="94" t="s">
        <v>1016</v>
      </c>
      <c r="G715">
        <v>117</v>
      </c>
      <c r="H715" s="98" t="s">
        <v>2753</v>
      </c>
      <c r="I715" s="97">
        <v>42279</v>
      </c>
      <c r="J715" s="96">
        <v>1.7000000000000001E-2</v>
      </c>
      <c r="K715" s="96">
        <v>713</v>
      </c>
    </row>
    <row r="716" spans="2:11" x14ac:dyDescent="0.25">
      <c r="B716">
        <v>119</v>
      </c>
      <c r="C716" s="94" t="s">
        <v>1955</v>
      </c>
      <c r="D716" s="94" t="s">
        <v>1017</v>
      </c>
      <c r="G716">
        <v>119</v>
      </c>
      <c r="H716" s="98" t="s">
        <v>2754</v>
      </c>
      <c r="I716" s="97">
        <v>42279</v>
      </c>
      <c r="J716" s="96">
        <v>1.7000000000000001E-2</v>
      </c>
      <c r="K716" s="96">
        <v>714</v>
      </c>
    </row>
    <row r="717" spans="2:11" x14ac:dyDescent="0.25">
      <c r="B717">
        <v>122</v>
      </c>
      <c r="C717" s="94" t="s">
        <v>1013</v>
      </c>
      <c r="D717" s="94" t="s">
        <v>1018</v>
      </c>
      <c r="G717">
        <v>122</v>
      </c>
      <c r="H717" s="98" t="s">
        <v>2755</v>
      </c>
      <c r="I717" s="97">
        <v>42279</v>
      </c>
      <c r="J717" s="96">
        <v>1.7000000000000001E-2</v>
      </c>
      <c r="K717" s="96">
        <v>715</v>
      </c>
    </row>
    <row r="718" spans="2:11" x14ac:dyDescent="0.25">
      <c r="B718">
        <v>130</v>
      </c>
      <c r="C718" s="94" t="s">
        <v>1956</v>
      </c>
      <c r="D718" s="94" t="s">
        <v>1019</v>
      </c>
      <c r="G718">
        <v>130</v>
      </c>
      <c r="H718" s="98" t="s">
        <v>2756</v>
      </c>
      <c r="I718" s="97">
        <v>39792</v>
      </c>
      <c r="J718" s="96">
        <v>1.6E-2</v>
      </c>
      <c r="K718" s="96">
        <v>716</v>
      </c>
    </row>
    <row r="719" spans="2:11" x14ac:dyDescent="0.25">
      <c r="B719">
        <v>136</v>
      </c>
      <c r="C719" s="94" t="s">
        <v>1957</v>
      </c>
      <c r="D719" s="94" t="s">
        <v>1020</v>
      </c>
      <c r="G719">
        <v>136</v>
      </c>
      <c r="H719" s="98" t="s">
        <v>2757</v>
      </c>
      <c r="I719" s="97">
        <v>39792</v>
      </c>
      <c r="J719" s="96">
        <v>1.6E-2</v>
      </c>
      <c r="K719" s="96">
        <v>717</v>
      </c>
    </row>
    <row r="720" spans="2:11" x14ac:dyDescent="0.25">
      <c r="B720">
        <v>907</v>
      </c>
      <c r="C720" s="94" t="s">
        <v>1958</v>
      </c>
      <c r="D720" s="94" t="s">
        <v>1021</v>
      </c>
      <c r="G720">
        <v>907</v>
      </c>
      <c r="H720" s="98" t="s">
        <v>2758</v>
      </c>
      <c r="I720" s="97">
        <v>39792</v>
      </c>
      <c r="J720" s="96">
        <v>1.6E-2</v>
      </c>
      <c r="K720" s="96">
        <v>718</v>
      </c>
    </row>
    <row r="721" spans="2:11" x14ac:dyDescent="0.25">
      <c r="B721">
        <v>918</v>
      </c>
      <c r="C721" s="94" t="s">
        <v>1959</v>
      </c>
      <c r="D721" s="94" t="s">
        <v>1022</v>
      </c>
      <c r="G721">
        <v>918</v>
      </c>
      <c r="H721" s="98" t="s">
        <v>2759</v>
      </c>
      <c r="I721" s="97">
        <v>39792</v>
      </c>
      <c r="J721" s="96">
        <v>1.6E-2</v>
      </c>
      <c r="K721" s="96">
        <v>719</v>
      </c>
    </row>
    <row r="722" spans="2:11" x14ac:dyDescent="0.25">
      <c r="B722">
        <v>927</v>
      </c>
      <c r="C722" s="94" t="s">
        <v>1960</v>
      </c>
      <c r="D722" s="94" t="s">
        <v>1023</v>
      </c>
      <c r="G722">
        <v>927</v>
      </c>
      <c r="H722" s="98" t="s">
        <v>2760</v>
      </c>
      <c r="I722" s="97">
        <v>39792</v>
      </c>
      <c r="J722" s="96">
        <v>1.6E-2</v>
      </c>
      <c r="K722" s="96">
        <v>720</v>
      </c>
    </row>
    <row r="723" spans="2:11" x14ac:dyDescent="0.25">
      <c r="B723">
        <v>937</v>
      </c>
      <c r="C723" s="94" t="s">
        <v>1961</v>
      </c>
      <c r="D723" s="94" t="s">
        <v>1024</v>
      </c>
      <c r="G723">
        <v>937</v>
      </c>
      <c r="H723" s="98" t="s">
        <v>2761</v>
      </c>
      <c r="I723" s="97">
        <v>39792</v>
      </c>
      <c r="J723" s="96">
        <v>1.6E-2</v>
      </c>
      <c r="K723" s="96">
        <v>721</v>
      </c>
    </row>
    <row r="724" spans="2:11" x14ac:dyDescent="0.25">
      <c r="B724">
        <v>110</v>
      </c>
      <c r="C724" s="94" t="s">
        <v>1962</v>
      </c>
      <c r="D724" s="94" t="s">
        <v>1025</v>
      </c>
      <c r="G724">
        <v>110</v>
      </c>
      <c r="H724" s="98" t="s">
        <v>2762</v>
      </c>
      <c r="I724" s="97">
        <v>39792</v>
      </c>
      <c r="J724" s="96">
        <v>1.6E-2</v>
      </c>
      <c r="K724" s="96">
        <v>722</v>
      </c>
    </row>
    <row r="725" spans="2:11" x14ac:dyDescent="0.25">
      <c r="B725">
        <v>115</v>
      </c>
      <c r="C725" s="94" t="s">
        <v>1963</v>
      </c>
      <c r="D725" s="94" t="s">
        <v>1026</v>
      </c>
      <c r="G725">
        <v>115</v>
      </c>
      <c r="H725" s="98" t="s">
        <v>2763</v>
      </c>
      <c r="I725" s="97">
        <v>39792</v>
      </c>
      <c r="J725" s="96">
        <v>1.6E-2</v>
      </c>
      <c r="K725" s="96">
        <v>723</v>
      </c>
    </row>
    <row r="726" spans="2:11" x14ac:dyDescent="0.25">
      <c r="B726">
        <v>137</v>
      </c>
      <c r="C726" s="94" t="s">
        <v>1964</v>
      </c>
      <c r="D726" s="94" t="s">
        <v>1027</v>
      </c>
      <c r="G726">
        <v>137</v>
      </c>
      <c r="H726" s="98" t="s">
        <v>2764</v>
      </c>
      <c r="I726" s="97">
        <v>39792</v>
      </c>
      <c r="J726" s="96">
        <v>1.6E-2</v>
      </c>
      <c r="K726" s="96">
        <v>724</v>
      </c>
    </row>
    <row r="727" spans="2:11" x14ac:dyDescent="0.25">
      <c r="B727">
        <v>138</v>
      </c>
      <c r="C727" s="94" t="s">
        <v>1965</v>
      </c>
      <c r="D727" s="94" t="s">
        <v>1028</v>
      </c>
      <c r="G727">
        <v>138</v>
      </c>
      <c r="H727" s="98" t="s">
        <v>457</v>
      </c>
      <c r="I727" s="97">
        <v>39792</v>
      </c>
      <c r="J727" s="96">
        <v>1.6E-2</v>
      </c>
      <c r="K727" s="96">
        <v>725</v>
      </c>
    </row>
    <row r="728" spans="2:11" x14ac:dyDescent="0.25">
      <c r="B728">
        <v>899</v>
      </c>
      <c r="C728" s="94" t="s">
        <v>1966</v>
      </c>
      <c r="D728" s="94" t="s">
        <v>1029</v>
      </c>
      <c r="G728">
        <v>899</v>
      </c>
      <c r="H728" s="98" t="s">
        <v>2765</v>
      </c>
      <c r="I728" s="97">
        <v>39792</v>
      </c>
      <c r="J728" s="96">
        <v>1.6E-2</v>
      </c>
      <c r="K728" s="96">
        <v>726</v>
      </c>
    </row>
    <row r="729" spans="2:11" x14ac:dyDescent="0.25">
      <c r="B729">
        <v>909</v>
      </c>
      <c r="C729" s="94" t="s">
        <v>1967</v>
      </c>
      <c r="D729" s="94" t="s">
        <v>1030</v>
      </c>
      <c r="G729">
        <v>909</v>
      </c>
      <c r="H729" s="98" t="s">
        <v>2766</v>
      </c>
      <c r="I729" s="97">
        <v>39792</v>
      </c>
      <c r="J729" s="96">
        <v>1.6E-2</v>
      </c>
      <c r="K729" s="96">
        <v>727</v>
      </c>
    </row>
    <row r="730" spans="2:11" x14ac:dyDescent="0.25">
      <c r="B730">
        <v>916</v>
      </c>
      <c r="C730" s="94" t="s">
        <v>1098</v>
      </c>
      <c r="D730" s="94" t="s">
        <v>1031</v>
      </c>
      <c r="G730">
        <v>916</v>
      </c>
      <c r="H730" s="98" t="s">
        <v>2767</v>
      </c>
      <c r="I730" s="97">
        <v>39792</v>
      </c>
      <c r="J730" s="96">
        <v>1.6E-2</v>
      </c>
      <c r="K730" s="96">
        <v>728</v>
      </c>
    </row>
    <row r="731" spans="2:11" x14ac:dyDescent="0.25">
      <c r="B731">
        <v>917</v>
      </c>
      <c r="C731" s="94" t="s">
        <v>1968</v>
      </c>
      <c r="D731" s="94" t="s">
        <v>1032</v>
      </c>
      <c r="G731">
        <v>917</v>
      </c>
      <c r="H731" s="98" t="s">
        <v>2768</v>
      </c>
      <c r="I731" s="97">
        <v>39792</v>
      </c>
      <c r="J731" s="96">
        <v>1.6E-2</v>
      </c>
      <c r="K731" s="96">
        <v>729</v>
      </c>
    </row>
    <row r="732" spans="2:11" x14ac:dyDescent="0.25">
      <c r="B732">
        <v>919</v>
      </c>
      <c r="C732" s="94" t="s">
        <v>1969</v>
      </c>
      <c r="D732" s="94" t="s">
        <v>1033</v>
      </c>
      <c r="G732">
        <v>919</v>
      </c>
      <c r="H732" s="98" t="s">
        <v>2769</v>
      </c>
      <c r="I732" s="97">
        <v>39792</v>
      </c>
      <c r="J732" s="96">
        <v>1.6E-2</v>
      </c>
      <c r="K732" s="96">
        <v>730</v>
      </c>
    </row>
    <row r="733" spans="2:11" x14ac:dyDescent="0.25">
      <c r="B733">
        <v>920</v>
      </c>
      <c r="C733" s="94" t="s">
        <v>447</v>
      </c>
      <c r="D733" s="94" t="s">
        <v>1034</v>
      </c>
      <c r="G733">
        <v>920</v>
      </c>
      <c r="H733" s="98" t="s">
        <v>1309</v>
      </c>
      <c r="I733" s="97">
        <v>39792</v>
      </c>
      <c r="J733" s="96">
        <v>1.6E-2</v>
      </c>
      <c r="K733" s="96">
        <v>731</v>
      </c>
    </row>
    <row r="734" spans="2:11" x14ac:dyDescent="0.25">
      <c r="B734">
        <v>938</v>
      </c>
      <c r="C734" s="94" t="s">
        <v>1970</v>
      </c>
      <c r="D734" s="94" t="s">
        <v>1035</v>
      </c>
      <c r="G734">
        <v>938</v>
      </c>
      <c r="H734" s="98" t="s">
        <v>2770</v>
      </c>
      <c r="I734" s="97">
        <v>39792</v>
      </c>
      <c r="J734" s="96">
        <v>1.6E-2</v>
      </c>
      <c r="K734" s="96">
        <v>732</v>
      </c>
    </row>
    <row r="735" spans="2:11" x14ac:dyDescent="0.25">
      <c r="B735">
        <v>82</v>
      </c>
      <c r="C735" s="94" t="s">
        <v>1971</v>
      </c>
      <c r="D735" s="94" t="s">
        <v>1036</v>
      </c>
      <c r="G735">
        <v>82</v>
      </c>
      <c r="H735" s="98" t="s">
        <v>2771</v>
      </c>
      <c r="I735" s="97">
        <v>39792</v>
      </c>
      <c r="J735" s="96">
        <v>1.6E-2</v>
      </c>
      <c r="K735" s="96">
        <v>733</v>
      </c>
    </row>
    <row r="736" spans="2:11" x14ac:dyDescent="0.25">
      <c r="B736">
        <v>84</v>
      </c>
      <c r="C736" s="94" t="s">
        <v>1972</v>
      </c>
      <c r="D736" s="94" t="s">
        <v>1037</v>
      </c>
      <c r="G736">
        <v>84</v>
      </c>
      <c r="H736" s="98" t="s">
        <v>504</v>
      </c>
      <c r="I736" s="97">
        <v>39792</v>
      </c>
      <c r="J736" s="96">
        <v>1.6E-2</v>
      </c>
      <c r="K736" s="96">
        <v>734</v>
      </c>
    </row>
    <row r="737" spans="2:11" x14ac:dyDescent="0.25">
      <c r="B737">
        <v>97</v>
      </c>
      <c r="C737" s="94" t="s">
        <v>1973</v>
      </c>
      <c r="D737" s="94" t="s">
        <v>1038</v>
      </c>
      <c r="G737">
        <v>97</v>
      </c>
      <c r="H737" s="98" t="s">
        <v>2772</v>
      </c>
      <c r="I737" s="97">
        <v>39792</v>
      </c>
      <c r="J737" s="96">
        <v>1.6E-2</v>
      </c>
      <c r="K737" s="96">
        <v>735</v>
      </c>
    </row>
    <row r="738" spans="2:11" x14ac:dyDescent="0.25">
      <c r="B738">
        <v>100</v>
      </c>
      <c r="C738" s="94" t="s">
        <v>1974</v>
      </c>
      <c r="D738" s="94" t="s">
        <v>1039</v>
      </c>
      <c r="G738">
        <v>100</v>
      </c>
      <c r="H738" s="98" t="s">
        <v>2773</v>
      </c>
      <c r="I738" s="97">
        <v>39792</v>
      </c>
      <c r="J738" s="96">
        <v>1.6E-2</v>
      </c>
      <c r="K738" s="96">
        <v>736</v>
      </c>
    </row>
    <row r="739" spans="2:11" x14ac:dyDescent="0.25">
      <c r="B739">
        <v>103</v>
      </c>
      <c r="C739" s="94" t="s">
        <v>1975</v>
      </c>
      <c r="D739" s="94" t="s">
        <v>1040</v>
      </c>
      <c r="G739">
        <v>103</v>
      </c>
      <c r="H739" s="98" t="s">
        <v>2774</v>
      </c>
      <c r="I739" s="97">
        <v>39792</v>
      </c>
      <c r="J739" s="96">
        <v>1.6E-2</v>
      </c>
      <c r="K739" s="96">
        <v>737</v>
      </c>
    </row>
    <row r="740" spans="2:11" x14ac:dyDescent="0.25">
      <c r="B740">
        <v>105</v>
      </c>
      <c r="C740" s="94" t="s">
        <v>392</v>
      </c>
      <c r="D740" s="94" t="s">
        <v>1041</v>
      </c>
      <c r="G740">
        <v>105</v>
      </c>
      <c r="H740" s="98" t="s">
        <v>1670</v>
      </c>
      <c r="I740" s="97">
        <v>39792</v>
      </c>
      <c r="J740" s="96">
        <v>1.6E-2</v>
      </c>
      <c r="K740" s="96">
        <v>738</v>
      </c>
    </row>
    <row r="741" spans="2:11" x14ac:dyDescent="0.25">
      <c r="B741">
        <v>121</v>
      </c>
      <c r="C741" s="94" t="s">
        <v>1976</v>
      </c>
      <c r="D741" s="94" t="s">
        <v>1042</v>
      </c>
      <c r="G741">
        <v>121</v>
      </c>
      <c r="H741" s="98" t="s">
        <v>2775</v>
      </c>
      <c r="I741" s="97">
        <v>39792</v>
      </c>
      <c r="J741" s="96">
        <v>1.6E-2</v>
      </c>
      <c r="K741" s="96">
        <v>739</v>
      </c>
    </row>
    <row r="742" spans="2:11" x14ac:dyDescent="0.25">
      <c r="B742">
        <v>123</v>
      </c>
      <c r="C742" s="94" t="s">
        <v>703</v>
      </c>
      <c r="D742" s="94" t="s">
        <v>1043</v>
      </c>
      <c r="G742">
        <v>123</v>
      </c>
      <c r="H742" s="98" t="s">
        <v>2776</v>
      </c>
      <c r="I742" s="97">
        <v>39792</v>
      </c>
      <c r="J742" s="96">
        <v>1.6E-2</v>
      </c>
      <c r="K742" s="96">
        <v>740</v>
      </c>
    </row>
    <row r="743" spans="2:11" x14ac:dyDescent="0.25">
      <c r="B743">
        <v>129</v>
      </c>
      <c r="C743" s="94" t="s">
        <v>1977</v>
      </c>
      <c r="D743" s="94" t="s">
        <v>1044</v>
      </c>
      <c r="G743">
        <v>129</v>
      </c>
      <c r="H743" s="98" t="s">
        <v>1360</v>
      </c>
      <c r="I743" s="97">
        <v>39792</v>
      </c>
      <c r="J743" s="96">
        <v>1.6E-2</v>
      </c>
      <c r="K743" s="96">
        <v>741</v>
      </c>
    </row>
    <row r="744" spans="2:11" x14ac:dyDescent="0.25">
      <c r="B744">
        <v>139</v>
      </c>
      <c r="C744" s="94" t="s">
        <v>1978</v>
      </c>
      <c r="D744" s="94" t="s">
        <v>1045</v>
      </c>
      <c r="G744">
        <v>139</v>
      </c>
      <c r="H744" s="98" t="s">
        <v>2777</v>
      </c>
      <c r="I744" s="97">
        <v>39792</v>
      </c>
      <c r="J744" s="96">
        <v>1.6E-2</v>
      </c>
      <c r="K744" s="96">
        <v>742</v>
      </c>
    </row>
    <row r="745" spans="2:11" x14ac:dyDescent="0.25">
      <c r="B745">
        <v>149</v>
      </c>
      <c r="C745" s="94" t="s">
        <v>1979</v>
      </c>
      <c r="D745" s="94" t="s">
        <v>1046</v>
      </c>
      <c r="G745">
        <v>149</v>
      </c>
      <c r="H745" s="98" t="s">
        <v>2778</v>
      </c>
      <c r="I745" s="97">
        <v>39792</v>
      </c>
      <c r="J745" s="96">
        <v>1.6E-2</v>
      </c>
      <c r="K745" s="96">
        <v>743</v>
      </c>
    </row>
    <row r="746" spans="2:11" x14ac:dyDescent="0.25">
      <c r="B746">
        <v>150</v>
      </c>
      <c r="C746" s="94" t="s">
        <v>1980</v>
      </c>
      <c r="D746" s="94" t="s">
        <v>1047</v>
      </c>
      <c r="G746">
        <v>150</v>
      </c>
      <c r="H746" s="98" t="s">
        <v>1997</v>
      </c>
      <c r="I746" s="97">
        <v>39792</v>
      </c>
      <c r="J746" s="96">
        <v>1.6E-2</v>
      </c>
      <c r="K746" s="96">
        <v>744</v>
      </c>
    </row>
    <row r="747" spans="2:11" x14ac:dyDescent="0.25">
      <c r="B747">
        <v>911</v>
      </c>
      <c r="C747" s="94" t="s">
        <v>1981</v>
      </c>
      <c r="D747" s="94" t="s">
        <v>1048</v>
      </c>
      <c r="G747">
        <v>911</v>
      </c>
      <c r="H747" s="98" t="s">
        <v>2779</v>
      </c>
      <c r="I747" s="97">
        <v>39792</v>
      </c>
      <c r="J747" s="96">
        <v>1.6E-2</v>
      </c>
      <c r="K747" s="96">
        <v>745</v>
      </c>
    </row>
    <row r="748" spans="2:11" x14ac:dyDescent="0.25">
      <c r="B748">
        <v>932</v>
      </c>
      <c r="C748" s="94" t="s">
        <v>1982</v>
      </c>
      <c r="D748" s="94" t="s">
        <v>1049</v>
      </c>
      <c r="G748">
        <v>932</v>
      </c>
      <c r="H748" s="98" t="s">
        <v>1607</v>
      </c>
      <c r="I748" s="97">
        <v>39792</v>
      </c>
      <c r="J748" s="96">
        <v>1.6E-2</v>
      </c>
      <c r="K748" s="96">
        <v>746</v>
      </c>
    </row>
    <row r="749" spans="2:11" x14ac:dyDescent="0.25">
      <c r="B749">
        <v>936</v>
      </c>
      <c r="C749" s="94" t="s">
        <v>1983</v>
      </c>
      <c r="D749" s="94" t="s">
        <v>1050</v>
      </c>
      <c r="G749">
        <v>936</v>
      </c>
      <c r="H749" s="98" t="s">
        <v>2780</v>
      </c>
      <c r="I749" s="97">
        <v>39792</v>
      </c>
      <c r="J749" s="96">
        <v>1.6E-2</v>
      </c>
      <c r="K749" s="96">
        <v>747</v>
      </c>
    </row>
    <row r="750" spans="2:11" x14ac:dyDescent="0.25">
      <c r="B750">
        <v>939</v>
      </c>
      <c r="C750" s="94" t="s">
        <v>1984</v>
      </c>
      <c r="D750" s="94" t="s">
        <v>1051</v>
      </c>
      <c r="G750">
        <v>939</v>
      </c>
      <c r="H750" s="98" t="s">
        <v>1286</v>
      </c>
      <c r="I750" s="97">
        <v>39792</v>
      </c>
      <c r="J750" s="96">
        <v>1.6E-2</v>
      </c>
      <c r="K750" s="96">
        <v>748</v>
      </c>
    </row>
    <row r="751" spans="2:11" x14ac:dyDescent="0.25">
      <c r="B751">
        <v>72</v>
      </c>
      <c r="C751" s="94" t="s">
        <v>1985</v>
      </c>
      <c r="D751" s="94" t="s">
        <v>1052</v>
      </c>
      <c r="G751">
        <v>72</v>
      </c>
      <c r="H751" s="98" t="s">
        <v>2781</v>
      </c>
      <c r="I751" s="97">
        <v>39792</v>
      </c>
      <c r="J751" s="96">
        <v>1.6E-2</v>
      </c>
      <c r="K751" s="96">
        <v>749</v>
      </c>
    </row>
    <row r="752" spans="2:11" x14ac:dyDescent="0.25">
      <c r="B752">
        <v>74</v>
      </c>
      <c r="C752" s="94" t="s">
        <v>1986</v>
      </c>
      <c r="D752" s="94" t="s">
        <v>1053</v>
      </c>
      <c r="G752">
        <v>74</v>
      </c>
      <c r="H752" s="98" t="s">
        <v>820</v>
      </c>
      <c r="I752" s="97">
        <v>39792</v>
      </c>
      <c r="J752" s="96">
        <v>1.6E-2</v>
      </c>
      <c r="K752" s="96">
        <v>750</v>
      </c>
    </row>
    <row r="753" spans="2:11" x14ac:dyDescent="0.25">
      <c r="B753">
        <v>75</v>
      </c>
      <c r="C753" s="94" t="s">
        <v>1987</v>
      </c>
      <c r="D753" s="94" t="s">
        <v>1054</v>
      </c>
      <c r="G753">
        <v>75</v>
      </c>
      <c r="H753" s="98" t="s">
        <v>2782</v>
      </c>
      <c r="I753" s="97">
        <v>39792</v>
      </c>
      <c r="J753" s="96">
        <v>1.6E-2</v>
      </c>
      <c r="K753" s="96">
        <v>751</v>
      </c>
    </row>
    <row r="754" spans="2:11" x14ac:dyDescent="0.25">
      <c r="B754">
        <v>92</v>
      </c>
      <c r="C754" s="94" t="s">
        <v>1988</v>
      </c>
      <c r="D754" s="94" t="s">
        <v>1055</v>
      </c>
      <c r="G754">
        <v>92</v>
      </c>
      <c r="H754" s="98" t="s">
        <v>1455</v>
      </c>
      <c r="I754" s="97">
        <v>39792</v>
      </c>
      <c r="J754" s="96">
        <v>1.6E-2</v>
      </c>
      <c r="K754" s="96">
        <v>752</v>
      </c>
    </row>
    <row r="755" spans="2:11" x14ac:dyDescent="0.25">
      <c r="B755">
        <v>106</v>
      </c>
      <c r="C755" s="94" t="s">
        <v>1989</v>
      </c>
      <c r="D755" s="94" t="s">
        <v>1056</v>
      </c>
      <c r="G755">
        <v>106</v>
      </c>
      <c r="H755" s="98" t="s">
        <v>2783</v>
      </c>
      <c r="I755" s="97">
        <v>39792</v>
      </c>
      <c r="J755" s="96">
        <v>1.6E-2</v>
      </c>
      <c r="K755" s="96">
        <v>753</v>
      </c>
    </row>
    <row r="756" spans="2:11" x14ac:dyDescent="0.25">
      <c r="B756">
        <v>113</v>
      </c>
      <c r="C756" s="94" t="s">
        <v>1990</v>
      </c>
      <c r="D756" s="94" t="s">
        <v>1057</v>
      </c>
      <c r="G756">
        <v>113</v>
      </c>
      <c r="H756" s="98" t="s">
        <v>2784</v>
      </c>
      <c r="I756" s="97">
        <v>39792</v>
      </c>
      <c r="J756" s="96">
        <v>1.6E-2</v>
      </c>
      <c r="K756" s="96">
        <v>754</v>
      </c>
    </row>
    <row r="757" spans="2:11" x14ac:dyDescent="0.25">
      <c r="B757">
        <v>126</v>
      </c>
      <c r="C757" s="94" t="s">
        <v>866</v>
      </c>
      <c r="D757" s="94" t="s">
        <v>1058</v>
      </c>
      <c r="G757">
        <v>126</v>
      </c>
      <c r="H757" s="98" t="s">
        <v>2785</v>
      </c>
      <c r="I757" s="97">
        <v>39792</v>
      </c>
      <c r="J757" s="96">
        <v>1.6E-2</v>
      </c>
      <c r="K757" s="96">
        <v>755</v>
      </c>
    </row>
    <row r="758" spans="2:11" x14ac:dyDescent="0.25">
      <c r="B758">
        <v>127</v>
      </c>
      <c r="C758" s="94" t="s">
        <v>1991</v>
      </c>
      <c r="D758" s="94" t="s">
        <v>1059</v>
      </c>
      <c r="G758">
        <v>127</v>
      </c>
      <c r="H758" s="98" t="s">
        <v>2786</v>
      </c>
      <c r="I758" s="97">
        <v>39792</v>
      </c>
      <c r="J758" s="96">
        <v>1.6E-2</v>
      </c>
      <c r="K758" s="96">
        <v>756</v>
      </c>
    </row>
    <row r="759" spans="2:11" x14ac:dyDescent="0.25">
      <c r="B759">
        <v>926</v>
      </c>
      <c r="C759" s="94" t="s">
        <v>1992</v>
      </c>
      <c r="D759" s="94" t="s">
        <v>1060</v>
      </c>
      <c r="G759">
        <v>926</v>
      </c>
      <c r="H759" s="98" t="s">
        <v>2787</v>
      </c>
      <c r="I759" s="97">
        <v>39792</v>
      </c>
      <c r="J759" s="96">
        <v>1.6E-2</v>
      </c>
      <c r="K759" s="96">
        <v>757</v>
      </c>
    </row>
    <row r="760" spans="2:11" x14ac:dyDescent="0.25">
      <c r="B760">
        <v>928</v>
      </c>
      <c r="C760" s="94" t="s">
        <v>341</v>
      </c>
      <c r="D760" s="94" t="s">
        <v>1061</v>
      </c>
      <c r="G760">
        <v>928</v>
      </c>
      <c r="H760" s="98" t="s">
        <v>2032</v>
      </c>
      <c r="I760" s="97">
        <v>39792</v>
      </c>
      <c r="J760" s="96">
        <v>1.6E-2</v>
      </c>
      <c r="K760" s="96">
        <v>758</v>
      </c>
    </row>
    <row r="761" spans="2:11" x14ac:dyDescent="0.25">
      <c r="B761">
        <v>930</v>
      </c>
      <c r="C761" s="94" t="s">
        <v>1993</v>
      </c>
      <c r="D761" s="94" t="s">
        <v>1062</v>
      </c>
      <c r="G761">
        <v>930</v>
      </c>
      <c r="H761" s="98" t="s">
        <v>2788</v>
      </c>
      <c r="I761" s="97">
        <v>39792</v>
      </c>
      <c r="J761" s="96">
        <v>1.6E-2</v>
      </c>
      <c r="K761" s="96">
        <v>759</v>
      </c>
    </row>
    <row r="762" spans="2:11" x14ac:dyDescent="0.25">
      <c r="B762">
        <v>934</v>
      </c>
      <c r="C762" s="94" t="s">
        <v>1994</v>
      </c>
      <c r="D762" s="94" t="s">
        <v>1063</v>
      </c>
      <c r="G762">
        <v>934</v>
      </c>
      <c r="H762" s="98" t="s">
        <v>2789</v>
      </c>
      <c r="I762" s="97">
        <v>39792</v>
      </c>
      <c r="J762" s="96">
        <v>1.6E-2</v>
      </c>
      <c r="K762" s="96">
        <v>760</v>
      </c>
    </row>
    <row r="763" spans="2:11" x14ac:dyDescent="0.25">
      <c r="B763">
        <v>947</v>
      </c>
      <c r="C763" s="94" t="s">
        <v>1995</v>
      </c>
      <c r="D763" s="94" t="s">
        <v>1064</v>
      </c>
      <c r="G763">
        <v>947</v>
      </c>
      <c r="H763" s="98" t="s">
        <v>2790</v>
      </c>
      <c r="I763" s="97">
        <v>39792</v>
      </c>
      <c r="J763" s="96">
        <v>1.6E-2</v>
      </c>
      <c r="K763" s="96">
        <v>761</v>
      </c>
    </row>
    <row r="764" spans="2:11" x14ac:dyDescent="0.25">
      <c r="B764">
        <v>950</v>
      </c>
      <c r="C764" s="94" t="s">
        <v>1996</v>
      </c>
      <c r="D764" s="94" t="s">
        <v>1065</v>
      </c>
      <c r="G764">
        <v>950</v>
      </c>
      <c r="H764" s="98" t="s">
        <v>2791</v>
      </c>
      <c r="I764" s="97">
        <v>39792</v>
      </c>
      <c r="J764" s="96">
        <v>1.6E-2</v>
      </c>
      <c r="K764" s="96">
        <v>762</v>
      </c>
    </row>
    <row r="765" spans="2:11" x14ac:dyDescent="0.25">
      <c r="B765">
        <v>959</v>
      </c>
      <c r="C765" s="94" t="s">
        <v>1997</v>
      </c>
      <c r="D765" s="94" t="s">
        <v>1066</v>
      </c>
      <c r="G765">
        <v>959</v>
      </c>
      <c r="H765" s="98" t="s">
        <v>2792</v>
      </c>
      <c r="I765" s="97">
        <v>39792</v>
      </c>
      <c r="J765" s="96">
        <v>1.6E-2</v>
      </c>
      <c r="K765" s="96">
        <v>763</v>
      </c>
    </row>
    <row r="766" spans="2:11" x14ac:dyDescent="0.25">
      <c r="B766">
        <v>963</v>
      </c>
      <c r="C766" s="94" t="s">
        <v>1998</v>
      </c>
      <c r="D766" s="94" t="s">
        <v>1067</v>
      </c>
      <c r="G766">
        <v>963</v>
      </c>
      <c r="H766" s="98" t="s">
        <v>2793</v>
      </c>
      <c r="I766" s="97">
        <v>39792</v>
      </c>
      <c r="J766" s="96">
        <v>1.6E-2</v>
      </c>
      <c r="K766" s="96">
        <v>764</v>
      </c>
    </row>
    <row r="767" spans="2:11" x14ac:dyDescent="0.25">
      <c r="B767">
        <v>975</v>
      </c>
      <c r="C767" s="94" t="s">
        <v>428</v>
      </c>
      <c r="D767" s="94" t="s">
        <v>1068</v>
      </c>
      <c r="G767">
        <v>975</v>
      </c>
      <c r="H767" s="98" t="s">
        <v>2794</v>
      </c>
      <c r="I767" s="97">
        <v>39792</v>
      </c>
      <c r="J767" s="96">
        <v>1.6E-2</v>
      </c>
      <c r="K767" s="96">
        <v>765</v>
      </c>
    </row>
    <row r="768" spans="2:11" x14ac:dyDescent="0.25">
      <c r="B768">
        <v>51</v>
      </c>
      <c r="C768" s="94" t="s">
        <v>1999</v>
      </c>
      <c r="D768" s="94" t="s">
        <v>1069</v>
      </c>
      <c r="G768">
        <v>51</v>
      </c>
      <c r="H768" s="98" t="s">
        <v>2795</v>
      </c>
      <c r="I768" s="97">
        <v>39792</v>
      </c>
      <c r="J768" s="96">
        <v>1.6E-2</v>
      </c>
      <c r="K768" s="96">
        <v>766</v>
      </c>
    </row>
    <row r="769" spans="2:11" x14ac:dyDescent="0.25">
      <c r="B769">
        <v>59</v>
      </c>
      <c r="C769" s="94" t="s">
        <v>803</v>
      </c>
      <c r="D769" s="94" t="s">
        <v>1070</v>
      </c>
      <c r="G769">
        <v>59</v>
      </c>
      <c r="H769" s="98" t="s">
        <v>2796</v>
      </c>
      <c r="I769" s="97">
        <v>39792</v>
      </c>
      <c r="J769" s="96">
        <v>1.6E-2</v>
      </c>
      <c r="K769" s="96">
        <v>767</v>
      </c>
    </row>
    <row r="770" spans="2:11" x14ac:dyDescent="0.25">
      <c r="B770">
        <v>60</v>
      </c>
      <c r="C770" s="94" t="s">
        <v>2000</v>
      </c>
      <c r="D770" s="94" t="s">
        <v>1071</v>
      </c>
      <c r="G770">
        <v>60</v>
      </c>
      <c r="H770" s="98" t="s">
        <v>2797</v>
      </c>
      <c r="I770" s="97">
        <v>39792</v>
      </c>
      <c r="J770" s="96">
        <v>1.6E-2</v>
      </c>
      <c r="K770" s="96">
        <v>768</v>
      </c>
    </row>
    <row r="771" spans="2:11" x14ac:dyDescent="0.25">
      <c r="B771">
        <v>65</v>
      </c>
      <c r="C771" s="94" t="s">
        <v>2001</v>
      </c>
      <c r="D771" s="94" t="s">
        <v>1072</v>
      </c>
      <c r="G771">
        <v>65</v>
      </c>
      <c r="H771" s="98" t="s">
        <v>2798</v>
      </c>
      <c r="I771" s="97">
        <v>39792</v>
      </c>
      <c r="J771" s="96">
        <v>1.6E-2</v>
      </c>
      <c r="K771" s="96">
        <v>769</v>
      </c>
    </row>
    <row r="772" spans="2:11" x14ac:dyDescent="0.25">
      <c r="B772">
        <v>67</v>
      </c>
      <c r="C772" s="94" t="s">
        <v>2002</v>
      </c>
      <c r="D772" s="94" t="s">
        <v>1073</v>
      </c>
      <c r="G772">
        <v>67</v>
      </c>
      <c r="H772" s="98" t="s">
        <v>2799</v>
      </c>
      <c r="I772" s="97">
        <v>37305</v>
      </c>
      <c r="J772" s="96">
        <v>1.4999999999999999E-2</v>
      </c>
      <c r="K772" s="96">
        <v>770</v>
      </c>
    </row>
    <row r="773" spans="2:11" x14ac:dyDescent="0.25">
      <c r="B773">
        <v>78</v>
      </c>
      <c r="C773" s="94" t="s">
        <v>2003</v>
      </c>
      <c r="D773" s="94" t="s">
        <v>1074</v>
      </c>
      <c r="G773">
        <v>78</v>
      </c>
      <c r="H773" s="98" t="s">
        <v>2800</v>
      </c>
      <c r="I773" s="97">
        <v>37305</v>
      </c>
      <c r="J773" s="96">
        <v>1.4999999999999999E-2</v>
      </c>
      <c r="K773" s="96">
        <v>771</v>
      </c>
    </row>
    <row r="774" spans="2:11" x14ac:dyDescent="0.25">
      <c r="B774">
        <v>88</v>
      </c>
      <c r="C774" s="94" t="s">
        <v>2004</v>
      </c>
      <c r="D774" s="94" t="s">
        <v>1075</v>
      </c>
      <c r="G774">
        <v>88</v>
      </c>
      <c r="H774" s="98" t="s">
        <v>2801</v>
      </c>
      <c r="I774" s="97">
        <v>37305</v>
      </c>
      <c r="J774" s="96">
        <v>1.4999999999999999E-2</v>
      </c>
      <c r="K774" s="96">
        <v>772</v>
      </c>
    </row>
    <row r="775" spans="2:11" x14ac:dyDescent="0.25">
      <c r="B775">
        <v>91</v>
      </c>
      <c r="C775" s="94" t="s">
        <v>2005</v>
      </c>
      <c r="D775" s="94" t="s">
        <v>1076</v>
      </c>
      <c r="G775">
        <v>91</v>
      </c>
      <c r="H775" s="98" t="s">
        <v>2802</v>
      </c>
      <c r="I775" s="97">
        <v>37305</v>
      </c>
      <c r="J775" s="96">
        <v>1.4999999999999999E-2</v>
      </c>
      <c r="K775" s="96">
        <v>773</v>
      </c>
    </row>
    <row r="776" spans="2:11" x14ac:dyDescent="0.25">
      <c r="B776">
        <v>94</v>
      </c>
      <c r="C776" s="94" t="s">
        <v>2006</v>
      </c>
      <c r="D776" s="94" t="s">
        <v>1077</v>
      </c>
      <c r="G776">
        <v>94</v>
      </c>
      <c r="H776" s="98" t="s">
        <v>2803</v>
      </c>
      <c r="I776" s="97">
        <v>37305</v>
      </c>
      <c r="J776" s="96">
        <v>1.4999999999999999E-2</v>
      </c>
      <c r="K776" s="96">
        <v>774</v>
      </c>
    </row>
    <row r="777" spans="2:11" x14ac:dyDescent="0.25">
      <c r="B777">
        <v>96</v>
      </c>
      <c r="C777" s="94" t="s">
        <v>2007</v>
      </c>
      <c r="D777" s="94" t="s">
        <v>1078</v>
      </c>
      <c r="G777">
        <v>96</v>
      </c>
      <c r="H777" s="98" t="s">
        <v>322</v>
      </c>
      <c r="I777" s="97">
        <v>37305</v>
      </c>
      <c r="J777" s="96">
        <v>1.4999999999999999E-2</v>
      </c>
      <c r="K777" s="96">
        <v>775</v>
      </c>
    </row>
    <row r="778" spans="2:11" x14ac:dyDescent="0.25">
      <c r="B778">
        <v>99</v>
      </c>
      <c r="C778" s="94" t="s">
        <v>2008</v>
      </c>
      <c r="D778" s="94" t="s">
        <v>1079</v>
      </c>
      <c r="G778">
        <v>99</v>
      </c>
      <c r="H778" s="98" t="s">
        <v>2804</v>
      </c>
      <c r="I778" s="97">
        <v>37305</v>
      </c>
      <c r="J778" s="96">
        <v>1.4999999999999999E-2</v>
      </c>
      <c r="K778" s="96">
        <v>776</v>
      </c>
    </row>
    <row r="779" spans="2:11" x14ac:dyDescent="0.25">
      <c r="B779">
        <v>108</v>
      </c>
      <c r="C779" s="94" t="s">
        <v>2009</v>
      </c>
      <c r="D779" s="94" t="s">
        <v>1080</v>
      </c>
      <c r="G779">
        <v>108</v>
      </c>
      <c r="H779" s="98" t="s">
        <v>2805</v>
      </c>
      <c r="I779" s="97">
        <v>37305</v>
      </c>
      <c r="J779" s="96">
        <v>1.4999999999999999E-2</v>
      </c>
      <c r="K779" s="96">
        <v>777</v>
      </c>
    </row>
    <row r="780" spans="2:11" x14ac:dyDescent="0.25">
      <c r="B780">
        <v>112</v>
      </c>
      <c r="C780" s="94" t="s">
        <v>2010</v>
      </c>
      <c r="D780" s="94" t="s">
        <v>1081</v>
      </c>
      <c r="G780">
        <v>112</v>
      </c>
      <c r="H780" s="98" t="s">
        <v>2152</v>
      </c>
      <c r="I780" s="97">
        <v>37305</v>
      </c>
      <c r="J780" s="96">
        <v>1.4999999999999999E-2</v>
      </c>
      <c r="K780" s="96">
        <v>778</v>
      </c>
    </row>
    <row r="781" spans="2:11" x14ac:dyDescent="0.25">
      <c r="B781">
        <v>114</v>
      </c>
      <c r="C781" s="94" t="s">
        <v>2011</v>
      </c>
      <c r="D781" s="94" t="s">
        <v>1082</v>
      </c>
      <c r="G781">
        <v>114</v>
      </c>
      <c r="H781" s="98" t="s">
        <v>2806</v>
      </c>
      <c r="I781" s="97">
        <v>37305</v>
      </c>
      <c r="J781" s="96">
        <v>1.4999999999999999E-2</v>
      </c>
      <c r="K781" s="96">
        <v>779</v>
      </c>
    </row>
    <row r="782" spans="2:11" x14ac:dyDescent="0.25">
      <c r="B782">
        <v>923</v>
      </c>
      <c r="C782" s="94" t="s">
        <v>2012</v>
      </c>
      <c r="D782" s="94" t="s">
        <v>1083</v>
      </c>
      <c r="G782">
        <v>923</v>
      </c>
      <c r="H782" s="98" t="s">
        <v>2807</v>
      </c>
      <c r="I782" s="97">
        <v>37305</v>
      </c>
      <c r="J782" s="96">
        <v>1.4999999999999999E-2</v>
      </c>
      <c r="K782" s="96">
        <v>780</v>
      </c>
    </row>
    <row r="783" spans="2:11" x14ac:dyDescent="0.25">
      <c r="B783">
        <v>931</v>
      </c>
      <c r="C783" s="94" t="s">
        <v>594</v>
      </c>
      <c r="D783" s="94" t="s">
        <v>1084</v>
      </c>
      <c r="G783">
        <v>931</v>
      </c>
      <c r="H783" s="98" t="s">
        <v>2808</v>
      </c>
      <c r="I783" s="97">
        <v>37305</v>
      </c>
      <c r="J783" s="96">
        <v>1.4999999999999999E-2</v>
      </c>
      <c r="K783" s="96">
        <v>781</v>
      </c>
    </row>
    <row r="784" spans="2:11" x14ac:dyDescent="0.25">
      <c r="B784">
        <v>942</v>
      </c>
      <c r="C784" s="94" t="s">
        <v>2013</v>
      </c>
      <c r="D784" s="94" t="s">
        <v>1085</v>
      </c>
      <c r="G784">
        <v>942</v>
      </c>
      <c r="H784" s="98" t="s">
        <v>2809</v>
      </c>
      <c r="I784" s="97">
        <v>37305</v>
      </c>
      <c r="J784" s="96">
        <v>1.4999999999999999E-2</v>
      </c>
      <c r="K784" s="96">
        <v>782</v>
      </c>
    </row>
    <row r="785" spans="2:11" x14ac:dyDescent="0.25">
      <c r="B785">
        <v>945</v>
      </c>
      <c r="C785" s="94" t="s">
        <v>2014</v>
      </c>
      <c r="D785" s="94" t="s">
        <v>1086</v>
      </c>
      <c r="G785">
        <v>945</v>
      </c>
      <c r="H785" s="98" t="s">
        <v>1237</v>
      </c>
      <c r="I785" s="97">
        <v>37305</v>
      </c>
      <c r="J785" s="96">
        <v>1.4999999999999999E-2</v>
      </c>
      <c r="K785" s="96">
        <v>783</v>
      </c>
    </row>
    <row r="786" spans="2:11" x14ac:dyDescent="0.25">
      <c r="B786">
        <v>952</v>
      </c>
      <c r="C786" s="94" t="s">
        <v>2015</v>
      </c>
      <c r="D786" s="94" t="s">
        <v>1087</v>
      </c>
      <c r="G786">
        <v>952</v>
      </c>
      <c r="H786" s="98" t="s">
        <v>2810</v>
      </c>
      <c r="I786" s="97">
        <v>37305</v>
      </c>
      <c r="J786" s="96">
        <v>1.4999999999999999E-2</v>
      </c>
      <c r="K786" s="96">
        <v>784</v>
      </c>
    </row>
    <row r="787" spans="2:11" x14ac:dyDescent="0.25">
      <c r="B787">
        <v>953</v>
      </c>
      <c r="C787" s="94" t="s">
        <v>2016</v>
      </c>
      <c r="D787" s="94" t="s">
        <v>1088</v>
      </c>
      <c r="G787">
        <v>953</v>
      </c>
      <c r="H787" s="98" t="s">
        <v>2811</v>
      </c>
      <c r="I787" s="97">
        <v>37305</v>
      </c>
      <c r="J787" s="96">
        <v>1.4999999999999999E-2</v>
      </c>
      <c r="K787" s="96">
        <v>785</v>
      </c>
    </row>
    <row r="788" spans="2:11" x14ac:dyDescent="0.25">
      <c r="B788">
        <v>954</v>
      </c>
      <c r="C788" s="94" t="s">
        <v>2017</v>
      </c>
      <c r="D788" s="94" t="s">
        <v>1089</v>
      </c>
      <c r="G788">
        <v>954</v>
      </c>
      <c r="H788" s="98" t="s">
        <v>2812</v>
      </c>
      <c r="I788" s="97">
        <v>37305</v>
      </c>
      <c r="J788" s="96">
        <v>1.4999999999999999E-2</v>
      </c>
      <c r="K788" s="96">
        <v>786</v>
      </c>
    </row>
    <row r="789" spans="2:11" x14ac:dyDescent="0.25">
      <c r="B789">
        <v>965</v>
      </c>
      <c r="C789" s="94" t="s">
        <v>2018</v>
      </c>
      <c r="D789" s="94" t="s">
        <v>1090</v>
      </c>
      <c r="G789">
        <v>965</v>
      </c>
      <c r="H789" s="98" t="s">
        <v>2813</v>
      </c>
      <c r="I789" s="97">
        <v>37305</v>
      </c>
      <c r="J789" s="96">
        <v>1.4999999999999999E-2</v>
      </c>
      <c r="K789" s="96">
        <v>787</v>
      </c>
    </row>
    <row r="790" spans="2:11" x14ac:dyDescent="0.25">
      <c r="B790">
        <v>967</v>
      </c>
      <c r="C790" s="94" t="s">
        <v>2019</v>
      </c>
      <c r="D790" s="94" t="s">
        <v>1091</v>
      </c>
      <c r="G790">
        <v>967</v>
      </c>
      <c r="H790" s="98" t="s">
        <v>2814</v>
      </c>
      <c r="I790" s="97">
        <v>37305</v>
      </c>
      <c r="J790" s="96">
        <v>1.4999999999999999E-2</v>
      </c>
      <c r="K790" s="96">
        <v>788</v>
      </c>
    </row>
    <row r="791" spans="2:11" x14ac:dyDescent="0.25">
      <c r="B791">
        <v>969</v>
      </c>
      <c r="C791" s="94" t="s">
        <v>2020</v>
      </c>
      <c r="D791" s="94" t="s">
        <v>1092</v>
      </c>
      <c r="G791">
        <v>969</v>
      </c>
      <c r="H791" s="98" t="s">
        <v>2815</v>
      </c>
      <c r="I791" s="97">
        <v>37305</v>
      </c>
      <c r="J791" s="96">
        <v>1.4999999999999999E-2</v>
      </c>
      <c r="K791" s="96">
        <v>789</v>
      </c>
    </row>
    <row r="792" spans="2:11" x14ac:dyDescent="0.25">
      <c r="B792">
        <v>970</v>
      </c>
      <c r="C792" s="94" t="s">
        <v>2021</v>
      </c>
      <c r="D792" s="94" t="s">
        <v>1093</v>
      </c>
      <c r="G792">
        <v>970</v>
      </c>
      <c r="H792" s="98" t="s">
        <v>2816</v>
      </c>
      <c r="I792" s="97">
        <v>37305</v>
      </c>
      <c r="J792" s="96">
        <v>1.4999999999999999E-2</v>
      </c>
      <c r="K792" s="96">
        <v>790</v>
      </c>
    </row>
    <row r="793" spans="2:11" x14ac:dyDescent="0.25">
      <c r="B793">
        <v>974</v>
      </c>
      <c r="C793" s="94" t="s">
        <v>2022</v>
      </c>
      <c r="D793" s="94" t="s">
        <v>1094</v>
      </c>
      <c r="G793">
        <v>974</v>
      </c>
      <c r="H793" s="98" t="s">
        <v>2817</v>
      </c>
      <c r="I793" s="97">
        <v>37305</v>
      </c>
      <c r="J793" s="96">
        <v>1.4999999999999999E-2</v>
      </c>
      <c r="K793" s="96">
        <v>791</v>
      </c>
    </row>
    <row r="794" spans="2:11" x14ac:dyDescent="0.25">
      <c r="B794">
        <v>987</v>
      </c>
      <c r="C794" s="94" t="s">
        <v>2023</v>
      </c>
      <c r="D794" s="94" t="s">
        <v>1095</v>
      </c>
      <c r="G794">
        <v>987</v>
      </c>
      <c r="H794" s="98" t="s">
        <v>2818</v>
      </c>
      <c r="I794" s="97">
        <v>37305</v>
      </c>
      <c r="J794" s="96">
        <v>1.4999999999999999E-2</v>
      </c>
      <c r="K794" s="96">
        <v>792</v>
      </c>
    </row>
    <row r="795" spans="2:11" x14ac:dyDescent="0.25">
      <c r="B795">
        <v>989</v>
      </c>
      <c r="C795" s="94" t="s">
        <v>2024</v>
      </c>
      <c r="D795" s="94" t="s">
        <v>1096</v>
      </c>
      <c r="G795">
        <v>989</v>
      </c>
      <c r="H795" s="98" t="s">
        <v>2819</v>
      </c>
      <c r="I795" s="97">
        <v>37305</v>
      </c>
      <c r="J795" s="96">
        <v>1.4999999999999999E-2</v>
      </c>
      <c r="K795" s="96">
        <v>793</v>
      </c>
    </row>
    <row r="796" spans="2:11" x14ac:dyDescent="0.25">
      <c r="B796">
        <v>1</v>
      </c>
      <c r="C796" s="94" t="s">
        <v>2025</v>
      </c>
      <c r="D796" s="94" t="s">
        <v>1097</v>
      </c>
      <c r="G796">
        <v>1</v>
      </c>
      <c r="H796" s="98" t="s">
        <v>1432</v>
      </c>
      <c r="I796" s="97">
        <v>37305</v>
      </c>
      <c r="J796" s="96">
        <v>1.4999999999999999E-2</v>
      </c>
      <c r="K796" s="96">
        <v>794</v>
      </c>
    </row>
    <row r="797" spans="2:11" x14ac:dyDescent="0.25">
      <c r="B797">
        <v>32</v>
      </c>
      <c r="C797" s="94" t="s">
        <v>2026</v>
      </c>
      <c r="D797" s="94" t="s">
        <v>1098</v>
      </c>
      <c r="G797">
        <v>32</v>
      </c>
      <c r="H797" s="98" t="s">
        <v>2820</v>
      </c>
      <c r="I797" s="97">
        <v>37305</v>
      </c>
      <c r="J797" s="96">
        <v>1.4999999999999999E-2</v>
      </c>
      <c r="K797" s="96">
        <v>795</v>
      </c>
    </row>
    <row r="798" spans="2:11" x14ac:dyDescent="0.25">
      <c r="B798">
        <v>37</v>
      </c>
      <c r="C798" s="94" t="s">
        <v>2027</v>
      </c>
      <c r="D798" s="94" t="s">
        <v>1099</v>
      </c>
      <c r="G798">
        <v>37</v>
      </c>
      <c r="H798" s="98" t="s">
        <v>2821</v>
      </c>
      <c r="I798" s="97">
        <v>37305</v>
      </c>
      <c r="J798" s="96">
        <v>1.4999999999999999E-2</v>
      </c>
      <c r="K798" s="96">
        <v>796</v>
      </c>
    </row>
    <row r="799" spans="2:11" x14ac:dyDescent="0.25">
      <c r="B799">
        <v>47</v>
      </c>
      <c r="C799" s="94" t="s">
        <v>2028</v>
      </c>
      <c r="D799" s="94" t="s">
        <v>1100</v>
      </c>
      <c r="G799">
        <v>47</v>
      </c>
      <c r="H799" s="98" t="s">
        <v>2822</v>
      </c>
      <c r="I799" s="97">
        <v>37305</v>
      </c>
      <c r="J799" s="96">
        <v>1.4999999999999999E-2</v>
      </c>
      <c r="K799" s="96">
        <v>797</v>
      </c>
    </row>
    <row r="800" spans="2:11" x14ac:dyDescent="0.25">
      <c r="B800">
        <v>50</v>
      </c>
      <c r="C800" s="94" t="s">
        <v>2029</v>
      </c>
      <c r="D800" s="94" t="s">
        <v>1101</v>
      </c>
      <c r="G800">
        <v>50</v>
      </c>
      <c r="H800" s="98" t="s">
        <v>2823</v>
      </c>
      <c r="I800" s="97">
        <v>37305</v>
      </c>
      <c r="J800" s="96">
        <v>1.4999999999999999E-2</v>
      </c>
      <c r="K800" s="96">
        <v>798</v>
      </c>
    </row>
    <row r="801" spans="2:11" x14ac:dyDescent="0.25">
      <c r="B801">
        <v>61</v>
      </c>
      <c r="C801" s="94" t="s">
        <v>2030</v>
      </c>
      <c r="D801" s="94" t="s">
        <v>1102</v>
      </c>
      <c r="G801">
        <v>61</v>
      </c>
      <c r="H801" s="98" t="s">
        <v>2824</v>
      </c>
      <c r="I801" s="97">
        <v>37305</v>
      </c>
      <c r="J801" s="96">
        <v>1.4999999999999999E-2</v>
      </c>
      <c r="K801" s="96">
        <v>799</v>
      </c>
    </row>
    <row r="802" spans="2:11" x14ac:dyDescent="0.25">
      <c r="B802">
        <v>69</v>
      </c>
      <c r="C802" s="94" t="s">
        <v>2031</v>
      </c>
      <c r="D802" s="94" t="s">
        <v>1103</v>
      </c>
      <c r="G802">
        <v>69</v>
      </c>
      <c r="H802" s="98" t="s">
        <v>2825</v>
      </c>
      <c r="I802" s="97">
        <v>37305</v>
      </c>
      <c r="J802" s="96">
        <v>1.4999999999999999E-2</v>
      </c>
      <c r="K802" s="96">
        <v>800</v>
      </c>
    </row>
    <row r="803" spans="2:11" x14ac:dyDescent="0.25">
      <c r="B803">
        <v>71</v>
      </c>
      <c r="C803" s="94" t="s">
        <v>2032</v>
      </c>
      <c r="D803" s="94" t="s">
        <v>1104</v>
      </c>
      <c r="G803">
        <v>71</v>
      </c>
      <c r="H803" s="98" t="s">
        <v>2826</v>
      </c>
      <c r="I803" s="97">
        <v>37305</v>
      </c>
      <c r="J803" s="96">
        <v>1.4999999999999999E-2</v>
      </c>
      <c r="K803" s="96">
        <v>801</v>
      </c>
    </row>
    <row r="804" spans="2:11" x14ac:dyDescent="0.25">
      <c r="B804">
        <v>73</v>
      </c>
      <c r="C804" s="94" t="s">
        <v>2033</v>
      </c>
      <c r="D804" s="94" t="s">
        <v>1105</v>
      </c>
      <c r="G804">
        <v>73</v>
      </c>
      <c r="H804" s="98" t="s">
        <v>1796</v>
      </c>
      <c r="I804" s="97">
        <v>37305</v>
      </c>
      <c r="J804" s="96">
        <v>1.4999999999999999E-2</v>
      </c>
      <c r="K804" s="96">
        <v>802</v>
      </c>
    </row>
    <row r="805" spans="2:11" x14ac:dyDescent="0.25">
      <c r="B805">
        <v>76</v>
      </c>
      <c r="C805" s="94" t="s">
        <v>2034</v>
      </c>
      <c r="D805" s="94" t="s">
        <v>1106</v>
      </c>
      <c r="G805">
        <v>76</v>
      </c>
      <c r="H805" s="98" t="s">
        <v>2827</v>
      </c>
      <c r="I805" s="97">
        <v>37305</v>
      </c>
      <c r="J805" s="96">
        <v>1.4999999999999999E-2</v>
      </c>
      <c r="K805" s="96">
        <v>803</v>
      </c>
    </row>
    <row r="806" spans="2:11" x14ac:dyDescent="0.25">
      <c r="B806">
        <v>79</v>
      </c>
      <c r="C806" s="94" t="s">
        <v>2035</v>
      </c>
      <c r="D806" s="94" t="s">
        <v>1107</v>
      </c>
      <c r="G806">
        <v>79</v>
      </c>
      <c r="H806" s="98" t="s">
        <v>2828</v>
      </c>
      <c r="I806" s="97">
        <v>37305</v>
      </c>
      <c r="J806" s="96">
        <v>1.4999999999999999E-2</v>
      </c>
      <c r="K806" s="96">
        <v>804</v>
      </c>
    </row>
    <row r="807" spans="2:11" x14ac:dyDescent="0.25">
      <c r="B807">
        <v>83</v>
      </c>
      <c r="C807" s="94" t="s">
        <v>2036</v>
      </c>
      <c r="D807" s="94" t="s">
        <v>1108</v>
      </c>
      <c r="G807">
        <v>83</v>
      </c>
      <c r="H807" s="98" t="s">
        <v>2829</v>
      </c>
      <c r="I807" s="97">
        <v>37305</v>
      </c>
      <c r="J807" s="96">
        <v>1.4999999999999999E-2</v>
      </c>
      <c r="K807" s="96">
        <v>805</v>
      </c>
    </row>
    <row r="808" spans="2:11" x14ac:dyDescent="0.25">
      <c r="B808">
        <v>85</v>
      </c>
      <c r="C808" s="94" t="s">
        <v>2037</v>
      </c>
      <c r="D808" s="94" t="s">
        <v>1109</v>
      </c>
      <c r="G808">
        <v>85</v>
      </c>
      <c r="H808" s="98" t="s">
        <v>2830</v>
      </c>
      <c r="I808" s="97">
        <v>37305</v>
      </c>
      <c r="J808" s="96">
        <v>1.4999999999999999E-2</v>
      </c>
      <c r="K808" s="96">
        <v>806</v>
      </c>
    </row>
    <row r="809" spans="2:11" x14ac:dyDescent="0.25">
      <c r="B809">
        <v>86</v>
      </c>
      <c r="C809" s="94" t="s">
        <v>910</v>
      </c>
      <c r="D809" s="94" t="s">
        <v>1110</v>
      </c>
      <c r="G809">
        <v>86</v>
      </c>
      <c r="H809" s="98" t="s">
        <v>2831</v>
      </c>
      <c r="I809" s="97">
        <v>37305</v>
      </c>
      <c r="J809" s="96">
        <v>1.4999999999999999E-2</v>
      </c>
      <c r="K809" s="96">
        <v>807</v>
      </c>
    </row>
    <row r="810" spans="2:11" x14ac:dyDescent="0.25">
      <c r="B810">
        <v>89</v>
      </c>
      <c r="C810" s="94" t="s">
        <v>2038</v>
      </c>
      <c r="D810" s="94" t="s">
        <v>1111</v>
      </c>
      <c r="G810">
        <v>89</v>
      </c>
      <c r="H810" s="98" t="s">
        <v>2832</v>
      </c>
      <c r="I810" s="97">
        <v>37305</v>
      </c>
      <c r="J810" s="96">
        <v>1.4999999999999999E-2</v>
      </c>
      <c r="K810" s="96">
        <v>808</v>
      </c>
    </row>
    <row r="811" spans="2:11" x14ac:dyDescent="0.25">
      <c r="B811">
        <v>93</v>
      </c>
      <c r="C811" s="94" t="s">
        <v>2039</v>
      </c>
      <c r="D811" s="94" t="s">
        <v>1112</v>
      </c>
      <c r="G811">
        <v>93</v>
      </c>
      <c r="H811" s="98" t="s">
        <v>2833</v>
      </c>
      <c r="I811" s="97">
        <v>37305</v>
      </c>
      <c r="J811" s="96">
        <v>1.4999999999999999E-2</v>
      </c>
      <c r="K811" s="96">
        <v>809</v>
      </c>
    </row>
    <row r="812" spans="2:11" x14ac:dyDescent="0.25">
      <c r="B812">
        <v>101</v>
      </c>
      <c r="C812" s="94" t="s">
        <v>2040</v>
      </c>
      <c r="D812" s="94" t="s">
        <v>1113</v>
      </c>
      <c r="G812">
        <v>101</v>
      </c>
      <c r="H812" s="98" t="s">
        <v>2834</v>
      </c>
      <c r="I812" s="97">
        <v>37305</v>
      </c>
      <c r="J812" s="96">
        <v>1.4999999999999999E-2</v>
      </c>
      <c r="K812" s="96">
        <v>810</v>
      </c>
    </row>
    <row r="813" spans="2:11" x14ac:dyDescent="0.25">
      <c r="B813">
        <v>111</v>
      </c>
      <c r="C813" s="94" t="s">
        <v>2041</v>
      </c>
      <c r="D813" s="94" t="s">
        <v>1114</v>
      </c>
      <c r="G813">
        <v>111</v>
      </c>
      <c r="H813" s="98" t="s">
        <v>2835</v>
      </c>
      <c r="I813" s="97">
        <v>37305</v>
      </c>
      <c r="J813" s="96">
        <v>1.4999999999999999E-2</v>
      </c>
      <c r="K813" s="96">
        <v>811</v>
      </c>
    </row>
    <row r="814" spans="2:11" x14ac:dyDescent="0.25">
      <c r="B814">
        <v>125</v>
      </c>
      <c r="C814" s="94" t="s">
        <v>2042</v>
      </c>
      <c r="D814" s="94" t="s">
        <v>1115</v>
      </c>
      <c r="G814">
        <v>125</v>
      </c>
      <c r="H814" s="98" t="s">
        <v>2836</v>
      </c>
      <c r="I814" s="97">
        <v>37305</v>
      </c>
      <c r="J814" s="96">
        <v>1.4999999999999999E-2</v>
      </c>
      <c r="K814" s="96">
        <v>812</v>
      </c>
    </row>
    <row r="815" spans="2:11" x14ac:dyDescent="0.25">
      <c r="B815">
        <v>933</v>
      </c>
      <c r="C815" s="94" t="s">
        <v>2043</v>
      </c>
      <c r="D815" s="94" t="s">
        <v>1116</v>
      </c>
      <c r="G815">
        <v>933</v>
      </c>
      <c r="H815" s="98" t="s">
        <v>1823</v>
      </c>
      <c r="I815" s="97">
        <v>37305</v>
      </c>
      <c r="J815" s="96">
        <v>1.4999999999999999E-2</v>
      </c>
      <c r="K815" s="96">
        <v>813</v>
      </c>
    </row>
    <row r="816" spans="2:11" x14ac:dyDescent="0.25">
      <c r="B816">
        <v>941</v>
      </c>
      <c r="C816" s="94" t="s">
        <v>2044</v>
      </c>
      <c r="D816" s="94" t="s">
        <v>1117</v>
      </c>
      <c r="G816">
        <v>941</v>
      </c>
      <c r="H816" s="98" t="s">
        <v>2837</v>
      </c>
      <c r="I816" s="97">
        <v>37305</v>
      </c>
      <c r="J816" s="96">
        <v>1.4999999999999999E-2</v>
      </c>
      <c r="K816" s="96">
        <v>814</v>
      </c>
    </row>
    <row r="817" spans="2:11" x14ac:dyDescent="0.25">
      <c r="B817">
        <v>943</v>
      </c>
      <c r="C817" s="94" t="s">
        <v>2045</v>
      </c>
      <c r="D817" s="94" t="s">
        <v>1118</v>
      </c>
      <c r="G817">
        <v>943</v>
      </c>
      <c r="H817" s="98" t="s">
        <v>2838</v>
      </c>
      <c r="I817" s="97">
        <v>37305</v>
      </c>
      <c r="J817" s="96">
        <v>1.4999999999999999E-2</v>
      </c>
      <c r="K817" s="96">
        <v>815</v>
      </c>
    </row>
    <row r="818" spans="2:11" x14ac:dyDescent="0.25">
      <c r="B818">
        <v>944</v>
      </c>
      <c r="C818" s="94" t="s">
        <v>2046</v>
      </c>
      <c r="D818" s="94" t="s">
        <v>1119</v>
      </c>
      <c r="G818">
        <v>944</v>
      </c>
      <c r="H818" s="98" t="s">
        <v>2839</v>
      </c>
      <c r="I818" s="97">
        <v>37305</v>
      </c>
      <c r="J818" s="96">
        <v>1.4999999999999999E-2</v>
      </c>
      <c r="K818" s="96">
        <v>816</v>
      </c>
    </row>
    <row r="819" spans="2:11" x14ac:dyDescent="0.25">
      <c r="B819">
        <v>949</v>
      </c>
      <c r="C819" s="94" t="s">
        <v>2047</v>
      </c>
      <c r="D819" s="94" t="s">
        <v>1120</v>
      </c>
      <c r="G819">
        <v>949</v>
      </c>
      <c r="H819" s="98" t="s">
        <v>2840</v>
      </c>
      <c r="I819" s="97">
        <v>37305</v>
      </c>
      <c r="J819" s="96">
        <v>1.4999999999999999E-2</v>
      </c>
      <c r="K819" s="96">
        <v>817</v>
      </c>
    </row>
    <row r="820" spans="2:11" x14ac:dyDescent="0.25">
      <c r="B820">
        <v>956</v>
      </c>
      <c r="C820" s="94" t="s">
        <v>747</v>
      </c>
      <c r="D820" s="94" t="s">
        <v>1121</v>
      </c>
      <c r="G820">
        <v>956</v>
      </c>
      <c r="H820" s="98" t="s">
        <v>2841</v>
      </c>
      <c r="I820" s="97">
        <v>37305</v>
      </c>
      <c r="J820" s="96">
        <v>1.4999999999999999E-2</v>
      </c>
      <c r="K820" s="96">
        <v>818</v>
      </c>
    </row>
    <row r="821" spans="2:11" x14ac:dyDescent="0.25">
      <c r="B821">
        <v>960</v>
      </c>
      <c r="C821" s="94" t="s">
        <v>2048</v>
      </c>
      <c r="D821" s="94" t="s">
        <v>1122</v>
      </c>
      <c r="G821">
        <v>960</v>
      </c>
      <c r="H821" s="98" t="s">
        <v>2842</v>
      </c>
      <c r="I821" s="97">
        <v>37305</v>
      </c>
      <c r="J821" s="96">
        <v>1.4999999999999999E-2</v>
      </c>
      <c r="K821" s="96">
        <v>819</v>
      </c>
    </row>
    <row r="822" spans="2:11" x14ac:dyDescent="0.25">
      <c r="B822">
        <v>961</v>
      </c>
      <c r="C822" s="94" t="s">
        <v>2049</v>
      </c>
      <c r="D822" s="94" t="s">
        <v>1123</v>
      </c>
      <c r="G822">
        <v>961</v>
      </c>
      <c r="H822" s="98" t="s">
        <v>2843</v>
      </c>
      <c r="I822" s="97">
        <v>37305</v>
      </c>
      <c r="J822" s="96">
        <v>1.4999999999999999E-2</v>
      </c>
      <c r="K822" s="96">
        <v>820</v>
      </c>
    </row>
    <row r="823" spans="2:11" x14ac:dyDescent="0.25">
      <c r="B823">
        <v>962</v>
      </c>
      <c r="C823" s="94" t="s">
        <v>2050</v>
      </c>
      <c r="D823" s="94" t="s">
        <v>1124</v>
      </c>
      <c r="G823">
        <v>962</v>
      </c>
      <c r="H823" s="98" t="s">
        <v>2844</v>
      </c>
      <c r="I823" s="97">
        <v>37305</v>
      </c>
      <c r="J823" s="96">
        <v>1.4999999999999999E-2</v>
      </c>
      <c r="K823" s="96">
        <v>821</v>
      </c>
    </row>
    <row r="824" spans="2:11" x14ac:dyDescent="0.25">
      <c r="B824">
        <v>966</v>
      </c>
      <c r="C824" s="94" t="s">
        <v>2051</v>
      </c>
      <c r="D824" s="94" t="s">
        <v>1125</v>
      </c>
      <c r="G824">
        <v>966</v>
      </c>
      <c r="H824" s="98" t="s">
        <v>2845</v>
      </c>
      <c r="I824" s="97">
        <v>37305</v>
      </c>
      <c r="J824" s="96">
        <v>1.4999999999999999E-2</v>
      </c>
      <c r="K824" s="96">
        <v>822</v>
      </c>
    </row>
    <row r="825" spans="2:11" x14ac:dyDescent="0.25">
      <c r="B825">
        <v>971</v>
      </c>
      <c r="C825" s="94" t="s">
        <v>2052</v>
      </c>
      <c r="D825" s="94" t="s">
        <v>1126</v>
      </c>
      <c r="G825">
        <v>971</v>
      </c>
      <c r="H825" s="98" t="s">
        <v>2846</v>
      </c>
      <c r="I825" s="97">
        <v>37305</v>
      </c>
      <c r="J825" s="96">
        <v>1.4999999999999999E-2</v>
      </c>
      <c r="K825" s="96">
        <v>823</v>
      </c>
    </row>
    <row r="826" spans="2:11" x14ac:dyDescent="0.25">
      <c r="B826">
        <v>972</v>
      </c>
      <c r="C826" s="94" t="s">
        <v>2053</v>
      </c>
      <c r="D826" s="94" t="s">
        <v>1127</v>
      </c>
      <c r="G826">
        <v>972</v>
      </c>
      <c r="H826" s="98" t="s">
        <v>2847</v>
      </c>
      <c r="I826" s="97">
        <v>37305</v>
      </c>
      <c r="J826" s="96">
        <v>1.4999999999999999E-2</v>
      </c>
      <c r="K826" s="96">
        <v>824</v>
      </c>
    </row>
    <row r="827" spans="2:11" x14ac:dyDescent="0.25">
      <c r="B827">
        <v>976</v>
      </c>
      <c r="C827" s="94" t="s">
        <v>2054</v>
      </c>
      <c r="D827" s="94" t="s">
        <v>1128</v>
      </c>
      <c r="G827">
        <v>976</v>
      </c>
      <c r="H827" s="98" t="s">
        <v>1913</v>
      </c>
      <c r="I827" s="97">
        <v>37305</v>
      </c>
      <c r="J827" s="96">
        <v>1.4999999999999999E-2</v>
      </c>
      <c r="K827" s="96">
        <v>825</v>
      </c>
    </row>
    <row r="828" spans="2:11" x14ac:dyDescent="0.25">
      <c r="B828">
        <v>977</v>
      </c>
      <c r="C828" s="94" t="s">
        <v>2055</v>
      </c>
      <c r="D828" s="94" t="s">
        <v>1129</v>
      </c>
      <c r="G828">
        <v>977</v>
      </c>
      <c r="H828" s="98" t="s">
        <v>2848</v>
      </c>
      <c r="I828" s="97">
        <v>37305</v>
      </c>
      <c r="J828" s="96">
        <v>1.4999999999999999E-2</v>
      </c>
      <c r="K828" s="96">
        <v>826</v>
      </c>
    </row>
    <row r="829" spans="2:11" x14ac:dyDescent="0.25">
      <c r="B829">
        <v>978</v>
      </c>
      <c r="C829" s="94" t="s">
        <v>2056</v>
      </c>
      <c r="D829" s="94" t="s">
        <v>1130</v>
      </c>
      <c r="G829">
        <v>978</v>
      </c>
      <c r="H829" s="98" t="s">
        <v>2849</v>
      </c>
      <c r="I829" s="97">
        <v>37305</v>
      </c>
      <c r="J829" s="96">
        <v>1.4999999999999999E-2</v>
      </c>
      <c r="K829" s="96">
        <v>827</v>
      </c>
    </row>
    <row r="830" spans="2:11" x14ac:dyDescent="0.25">
      <c r="B830">
        <v>981</v>
      </c>
      <c r="C830" s="94" t="s">
        <v>365</v>
      </c>
      <c r="D830" s="94" t="s">
        <v>1131</v>
      </c>
      <c r="G830">
        <v>981</v>
      </c>
      <c r="H830" s="98" t="s">
        <v>2850</v>
      </c>
      <c r="I830" s="97">
        <v>37305</v>
      </c>
      <c r="J830" s="96">
        <v>1.4999999999999999E-2</v>
      </c>
      <c r="K830" s="96">
        <v>828</v>
      </c>
    </row>
    <row r="831" spans="2:11" x14ac:dyDescent="0.25">
      <c r="B831">
        <v>983</v>
      </c>
      <c r="C831" s="94" t="s">
        <v>2057</v>
      </c>
      <c r="D831" s="94" t="s">
        <v>1132</v>
      </c>
      <c r="G831">
        <v>983</v>
      </c>
      <c r="H831" s="98" t="s">
        <v>2851</v>
      </c>
      <c r="I831" s="97">
        <v>37305</v>
      </c>
      <c r="J831" s="96">
        <v>1.4999999999999999E-2</v>
      </c>
      <c r="K831" s="96">
        <v>829</v>
      </c>
    </row>
    <row r="832" spans="2:11" x14ac:dyDescent="0.25">
      <c r="B832">
        <v>984</v>
      </c>
      <c r="C832" s="94" t="s">
        <v>2058</v>
      </c>
      <c r="D832" s="94" t="s">
        <v>1133</v>
      </c>
      <c r="G832">
        <v>984</v>
      </c>
      <c r="H832" s="98" t="s">
        <v>2852</v>
      </c>
      <c r="I832" s="97">
        <v>37305</v>
      </c>
      <c r="J832" s="96">
        <v>1.4999999999999999E-2</v>
      </c>
      <c r="K832" s="96">
        <v>830</v>
      </c>
    </row>
    <row r="833" spans="2:11" x14ac:dyDescent="0.25">
      <c r="B833">
        <v>997</v>
      </c>
      <c r="C833" s="94" t="s">
        <v>2059</v>
      </c>
      <c r="D833" s="94" t="s">
        <v>1134</v>
      </c>
      <c r="G833">
        <v>997</v>
      </c>
      <c r="H833" s="98" t="s">
        <v>2853</v>
      </c>
      <c r="I833" s="97">
        <v>34818</v>
      </c>
      <c r="J833" s="96">
        <v>1.4E-2</v>
      </c>
      <c r="K833" s="96">
        <v>831</v>
      </c>
    </row>
    <row r="834" spans="2:11" x14ac:dyDescent="0.25">
      <c r="B834">
        <v>999</v>
      </c>
      <c r="C834" s="94" t="s">
        <v>2060</v>
      </c>
      <c r="D834" s="94" t="s">
        <v>1135</v>
      </c>
      <c r="G834">
        <v>999</v>
      </c>
      <c r="H834" s="98" t="s">
        <v>2854</v>
      </c>
      <c r="I834" s="97">
        <v>34818</v>
      </c>
      <c r="J834" s="96">
        <v>1.4E-2</v>
      </c>
      <c r="K834" s="96">
        <v>832</v>
      </c>
    </row>
    <row r="835" spans="2:11" x14ac:dyDescent="0.25">
      <c r="B835">
        <v>1000</v>
      </c>
      <c r="C835" s="94" t="s">
        <v>2061</v>
      </c>
      <c r="D835" s="94" t="s">
        <v>1136</v>
      </c>
      <c r="G835">
        <v>1000</v>
      </c>
      <c r="H835" s="98" t="s">
        <v>2855</v>
      </c>
      <c r="I835" s="97">
        <v>34818</v>
      </c>
      <c r="J835" s="96">
        <v>1.4E-2</v>
      </c>
      <c r="K835" s="96">
        <v>833</v>
      </c>
    </row>
    <row r="836" spans="2:11" x14ac:dyDescent="0.25">
      <c r="B836">
        <v>2</v>
      </c>
      <c r="C836" s="94" t="s">
        <v>2062</v>
      </c>
      <c r="D836" s="94" t="s">
        <v>1137</v>
      </c>
      <c r="G836">
        <v>2</v>
      </c>
      <c r="H836" s="98" t="s">
        <v>2856</v>
      </c>
      <c r="I836" s="97">
        <v>34818</v>
      </c>
      <c r="J836" s="96">
        <v>1.4E-2</v>
      </c>
      <c r="K836" s="96">
        <v>834</v>
      </c>
    </row>
    <row r="837" spans="2:11" x14ac:dyDescent="0.25">
      <c r="B837">
        <v>3</v>
      </c>
      <c r="C837" s="94" t="s">
        <v>2063</v>
      </c>
      <c r="D837" s="94" t="s">
        <v>1138</v>
      </c>
      <c r="G837">
        <v>3</v>
      </c>
      <c r="H837" s="98" t="s">
        <v>2857</v>
      </c>
      <c r="I837" s="97">
        <v>34818</v>
      </c>
      <c r="J837" s="96">
        <v>1.4E-2</v>
      </c>
      <c r="K837" s="96">
        <v>835</v>
      </c>
    </row>
    <row r="838" spans="2:11" x14ac:dyDescent="0.25">
      <c r="B838">
        <v>4</v>
      </c>
      <c r="C838" s="94" t="s">
        <v>2064</v>
      </c>
      <c r="D838" s="94" t="s">
        <v>1139</v>
      </c>
      <c r="G838">
        <v>4</v>
      </c>
      <c r="H838" s="98" t="s">
        <v>2858</v>
      </c>
      <c r="I838" s="97">
        <v>34818</v>
      </c>
      <c r="J838" s="96">
        <v>1.4E-2</v>
      </c>
      <c r="K838" s="96">
        <v>836</v>
      </c>
    </row>
    <row r="839" spans="2:11" x14ac:dyDescent="0.25">
      <c r="B839">
        <v>5</v>
      </c>
      <c r="C839" s="94" t="s">
        <v>2065</v>
      </c>
      <c r="D839" s="94" t="s">
        <v>1140</v>
      </c>
      <c r="G839">
        <v>5</v>
      </c>
      <c r="H839" s="98" t="s">
        <v>2161</v>
      </c>
      <c r="I839" s="97">
        <v>34818</v>
      </c>
      <c r="J839" s="96">
        <v>1.4E-2</v>
      </c>
      <c r="K839" s="96">
        <v>837</v>
      </c>
    </row>
    <row r="840" spans="2:11" x14ac:dyDescent="0.25">
      <c r="B840">
        <v>6</v>
      </c>
      <c r="C840" s="94" t="s">
        <v>2066</v>
      </c>
      <c r="D840" s="94" t="s">
        <v>1141</v>
      </c>
      <c r="G840">
        <v>6</v>
      </c>
      <c r="H840" s="98" t="s">
        <v>2859</v>
      </c>
      <c r="I840" s="97">
        <v>34818</v>
      </c>
      <c r="J840" s="96">
        <v>1.4E-2</v>
      </c>
      <c r="K840" s="96">
        <v>838</v>
      </c>
    </row>
    <row r="841" spans="2:11" x14ac:dyDescent="0.25">
      <c r="B841">
        <v>7</v>
      </c>
      <c r="C841" s="94" t="s">
        <v>2067</v>
      </c>
      <c r="D841" s="94" t="s">
        <v>1142</v>
      </c>
      <c r="G841">
        <v>7</v>
      </c>
      <c r="H841" s="98" t="s">
        <v>2860</v>
      </c>
      <c r="I841" s="97">
        <v>34818</v>
      </c>
      <c r="J841" s="96">
        <v>1.4E-2</v>
      </c>
      <c r="K841" s="96">
        <v>839</v>
      </c>
    </row>
    <row r="842" spans="2:11" x14ac:dyDescent="0.25">
      <c r="B842">
        <v>8</v>
      </c>
      <c r="C842" s="94" t="s">
        <v>2068</v>
      </c>
      <c r="D842" s="94" t="s">
        <v>1143</v>
      </c>
      <c r="G842">
        <v>8</v>
      </c>
      <c r="H842" s="98" t="s">
        <v>1311</v>
      </c>
      <c r="I842" s="97">
        <v>34818</v>
      </c>
      <c r="J842" s="96">
        <v>1.4E-2</v>
      </c>
      <c r="K842" s="96">
        <v>840</v>
      </c>
    </row>
    <row r="843" spans="2:11" x14ac:dyDescent="0.25">
      <c r="B843">
        <v>9</v>
      </c>
      <c r="C843" s="94" t="s">
        <v>2069</v>
      </c>
      <c r="D843" s="94" t="s">
        <v>1144</v>
      </c>
      <c r="G843">
        <v>9</v>
      </c>
      <c r="H843" s="98" t="s">
        <v>1609</v>
      </c>
      <c r="I843" s="97">
        <v>34818</v>
      </c>
      <c r="J843" s="96">
        <v>1.4E-2</v>
      </c>
      <c r="K843" s="96">
        <v>841</v>
      </c>
    </row>
    <row r="844" spans="2:11" x14ac:dyDescent="0.25">
      <c r="B844">
        <v>10</v>
      </c>
      <c r="C844" s="94" t="s">
        <v>2070</v>
      </c>
      <c r="D844" s="94" t="s">
        <v>1145</v>
      </c>
      <c r="G844">
        <v>10</v>
      </c>
      <c r="H844" s="98" t="s">
        <v>2861</v>
      </c>
      <c r="I844" s="97">
        <v>34818</v>
      </c>
      <c r="J844" s="96">
        <v>1.4E-2</v>
      </c>
      <c r="K844" s="96">
        <v>842</v>
      </c>
    </row>
    <row r="845" spans="2:11" x14ac:dyDescent="0.25">
      <c r="B845">
        <v>11</v>
      </c>
      <c r="C845" s="94" t="s">
        <v>2071</v>
      </c>
      <c r="D845" s="94" t="s">
        <v>1146</v>
      </c>
      <c r="G845">
        <v>11</v>
      </c>
      <c r="H845" s="98" t="s">
        <v>2862</v>
      </c>
      <c r="I845" s="97">
        <v>34818</v>
      </c>
      <c r="J845" s="96">
        <v>1.4E-2</v>
      </c>
      <c r="K845" s="96">
        <v>843</v>
      </c>
    </row>
    <row r="846" spans="2:11" x14ac:dyDescent="0.25">
      <c r="B846">
        <v>12</v>
      </c>
      <c r="C846" s="94" t="s">
        <v>2072</v>
      </c>
      <c r="D846" s="94" t="s">
        <v>1147</v>
      </c>
      <c r="G846">
        <v>12</v>
      </c>
      <c r="H846" s="98" t="s">
        <v>2863</v>
      </c>
      <c r="I846" s="97">
        <v>34818</v>
      </c>
      <c r="J846" s="96">
        <v>1.4E-2</v>
      </c>
      <c r="K846" s="96">
        <v>844</v>
      </c>
    </row>
    <row r="847" spans="2:11" x14ac:dyDescent="0.25">
      <c r="B847">
        <v>13</v>
      </c>
      <c r="C847" s="94" t="s">
        <v>2073</v>
      </c>
      <c r="D847" s="94" t="s">
        <v>1148</v>
      </c>
      <c r="G847">
        <v>13</v>
      </c>
      <c r="H847" s="98" t="s">
        <v>2864</v>
      </c>
      <c r="I847" s="97">
        <v>34818</v>
      </c>
      <c r="J847" s="96">
        <v>1.4E-2</v>
      </c>
      <c r="K847" s="96">
        <v>845</v>
      </c>
    </row>
    <row r="848" spans="2:11" x14ac:dyDescent="0.25">
      <c r="B848">
        <v>14</v>
      </c>
      <c r="C848" s="94" t="s">
        <v>2074</v>
      </c>
      <c r="D848" s="94" t="s">
        <v>1149</v>
      </c>
      <c r="G848">
        <v>14</v>
      </c>
      <c r="H848" s="98" t="s">
        <v>2865</v>
      </c>
      <c r="I848" s="97">
        <v>34818</v>
      </c>
      <c r="J848" s="96">
        <v>1.4E-2</v>
      </c>
      <c r="K848" s="96">
        <v>846</v>
      </c>
    </row>
    <row r="849" spans="2:11" x14ac:dyDescent="0.25">
      <c r="B849">
        <v>15</v>
      </c>
      <c r="C849" s="94" t="s">
        <v>2075</v>
      </c>
      <c r="D849" s="94" t="s">
        <v>1150</v>
      </c>
      <c r="G849">
        <v>15</v>
      </c>
      <c r="H849" s="98" t="s">
        <v>597</v>
      </c>
      <c r="I849" s="97">
        <v>34818</v>
      </c>
      <c r="J849" s="96">
        <v>1.4E-2</v>
      </c>
      <c r="K849" s="96">
        <v>847</v>
      </c>
    </row>
    <row r="850" spans="2:11" x14ac:dyDescent="0.25">
      <c r="B850">
        <v>16</v>
      </c>
      <c r="C850" s="94" t="s">
        <v>2076</v>
      </c>
      <c r="D850" s="94" t="s">
        <v>1151</v>
      </c>
      <c r="G850">
        <v>16</v>
      </c>
      <c r="H850" s="98" t="s">
        <v>1692</v>
      </c>
      <c r="I850" s="97">
        <v>34818</v>
      </c>
      <c r="J850" s="96">
        <v>1.4E-2</v>
      </c>
      <c r="K850" s="96">
        <v>848</v>
      </c>
    </row>
    <row r="851" spans="2:11" x14ac:dyDescent="0.25">
      <c r="B851">
        <v>17</v>
      </c>
      <c r="C851" s="94" t="s">
        <v>2077</v>
      </c>
      <c r="D851" s="94" t="s">
        <v>1152</v>
      </c>
      <c r="G851">
        <v>17</v>
      </c>
      <c r="H851" s="98" t="s">
        <v>2866</v>
      </c>
      <c r="I851" s="97">
        <v>34818</v>
      </c>
      <c r="J851" s="96">
        <v>1.4E-2</v>
      </c>
      <c r="K851" s="96">
        <v>849</v>
      </c>
    </row>
    <row r="852" spans="2:11" x14ac:dyDescent="0.25">
      <c r="B852">
        <v>18</v>
      </c>
      <c r="C852" s="94" t="s">
        <v>2078</v>
      </c>
      <c r="D852" s="94" t="s">
        <v>1153</v>
      </c>
      <c r="G852">
        <v>18</v>
      </c>
      <c r="H852" s="98" t="s">
        <v>2867</v>
      </c>
      <c r="I852" s="97">
        <v>34818</v>
      </c>
      <c r="J852" s="96">
        <v>1.4E-2</v>
      </c>
      <c r="K852" s="96">
        <v>850</v>
      </c>
    </row>
    <row r="853" spans="2:11" x14ac:dyDescent="0.25">
      <c r="B853">
        <v>19</v>
      </c>
      <c r="C853" s="94" t="s">
        <v>2079</v>
      </c>
      <c r="D853" s="94" t="s">
        <v>1154</v>
      </c>
      <c r="G853">
        <v>19</v>
      </c>
      <c r="H853" s="98" t="s">
        <v>2868</v>
      </c>
      <c r="I853" s="97">
        <v>34818</v>
      </c>
      <c r="J853" s="96">
        <v>1.4E-2</v>
      </c>
      <c r="K853" s="96">
        <v>851</v>
      </c>
    </row>
    <row r="854" spans="2:11" x14ac:dyDescent="0.25">
      <c r="B854">
        <v>20</v>
      </c>
      <c r="C854" s="94" t="s">
        <v>2080</v>
      </c>
      <c r="D854" s="94" t="s">
        <v>1155</v>
      </c>
      <c r="G854">
        <v>20</v>
      </c>
      <c r="H854" s="98" t="s">
        <v>2869</v>
      </c>
      <c r="I854" s="97">
        <v>34818</v>
      </c>
      <c r="J854" s="96">
        <v>1.4E-2</v>
      </c>
      <c r="K854" s="96">
        <v>852</v>
      </c>
    </row>
    <row r="855" spans="2:11" x14ac:dyDescent="0.25">
      <c r="B855">
        <v>21</v>
      </c>
      <c r="C855" s="94" t="s">
        <v>2081</v>
      </c>
      <c r="D855" s="94" t="s">
        <v>1156</v>
      </c>
      <c r="G855">
        <v>21</v>
      </c>
      <c r="H855" s="98" t="s">
        <v>2870</v>
      </c>
      <c r="I855" s="97">
        <v>34818</v>
      </c>
      <c r="J855" s="96">
        <v>1.4E-2</v>
      </c>
      <c r="K855" s="96">
        <v>853</v>
      </c>
    </row>
    <row r="856" spans="2:11" x14ac:dyDescent="0.25">
      <c r="B856">
        <v>22</v>
      </c>
      <c r="C856" s="94" t="s">
        <v>2082</v>
      </c>
      <c r="D856" s="94" t="s">
        <v>1157</v>
      </c>
      <c r="G856">
        <v>22</v>
      </c>
      <c r="H856" s="98" t="s">
        <v>2871</v>
      </c>
      <c r="I856" s="97">
        <v>34818</v>
      </c>
      <c r="J856" s="96">
        <v>1.4E-2</v>
      </c>
      <c r="K856" s="96">
        <v>854</v>
      </c>
    </row>
    <row r="857" spans="2:11" x14ac:dyDescent="0.25">
      <c r="B857">
        <v>23</v>
      </c>
      <c r="C857" s="94" t="s">
        <v>762</v>
      </c>
      <c r="D857" s="94" t="s">
        <v>1158</v>
      </c>
      <c r="G857">
        <v>23</v>
      </c>
      <c r="H857" s="98" t="s">
        <v>2872</v>
      </c>
      <c r="I857" s="97">
        <v>34818</v>
      </c>
      <c r="J857" s="96">
        <v>1.4E-2</v>
      </c>
      <c r="K857" s="96">
        <v>855</v>
      </c>
    </row>
    <row r="858" spans="2:11" x14ac:dyDescent="0.25">
      <c r="B858">
        <v>24</v>
      </c>
      <c r="C858" s="94" t="s">
        <v>2083</v>
      </c>
      <c r="D858" s="94" t="s">
        <v>1159</v>
      </c>
      <c r="G858">
        <v>24</v>
      </c>
      <c r="H858" s="98" t="s">
        <v>2873</v>
      </c>
      <c r="I858" s="97">
        <v>34818</v>
      </c>
      <c r="J858" s="96">
        <v>1.4E-2</v>
      </c>
      <c r="K858" s="96">
        <v>856</v>
      </c>
    </row>
    <row r="859" spans="2:11" x14ac:dyDescent="0.25">
      <c r="B859">
        <v>25</v>
      </c>
      <c r="C859" s="94" t="s">
        <v>2084</v>
      </c>
      <c r="D859" s="94" t="s">
        <v>1160</v>
      </c>
      <c r="G859">
        <v>25</v>
      </c>
      <c r="H859" s="98" t="s">
        <v>2874</v>
      </c>
      <c r="I859" s="97">
        <v>34818</v>
      </c>
      <c r="J859" s="96">
        <v>1.4E-2</v>
      </c>
      <c r="K859" s="96">
        <v>857</v>
      </c>
    </row>
    <row r="860" spans="2:11" x14ac:dyDescent="0.25">
      <c r="B860">
        <v>26</v>
      </c>
      <c r="C860" s="94" t="s">
        <v>2085</v>
      </c>
      <c r="D860" s="94" t="s">
        <v>1161</v>
      </c>
      <c r="G860">
        <v>26</v>
      </c>
      <c r="H860" s="98" t="s">
        <v>2875</v>
      </c>
      <c r="I860" s="97">
        <v>34818</v>
      </c>
      <c r="J860" s="96">
        <v>1.4E-2</v>
      </c>
      <c r="K860" s="96">
        <v>858</v>
      </c>
    </row>
    <row r="861" spans="2:11" x14ac:dyDescent="0.25">
      <c r="B861">
        <v>27</v>
      </c>
      <c r="C861" s="94" t="s">
        <v>2086</v>
      </c>
      <c r="D861" s="94" t="s">
        <v>1162</v>
      </c>
      <c r="G861">
        <v>27</v>
      </c>
      <c r="H861" s="98" t="s">
        <v>2876</v>
      </c>
      <c r="I861" s="97">
        <v>34818</v>
      </c>
      <c r="J861" s="96">
        <v>1.4E-2</v>
      </c>
      <c r="K861" s="96">
        <v>859</v>
      </c>
    </row>
    <row r="862" spans="2:11" x14ac:dyDescent="0.25">
      <c r="B862">
        <v>28</v>
      </c>
      <c r="C862" s="94" t="s">
        <v>2087</v>
      </c>
      <c r="D862" s="94" t="s">
        <v>1163</v>
      </c>
      <c r="G862">
        <v>28</v>
      </c>
      <c r="H862" s="98" t="s">
        <v>2877</v>
      </c>
      <c r="I862" s="97">
        <v>34818</v>
      </c>
      <c r="J862" s="96">
        <v>1.4E-2</v>
      </c>
      <c r="K862" s="96">
        <v>860</v>
      </c>
    </row>
    <row r="863" spans="2:11" x14ac:dyDescent="0.25">
      <c r="B863">
        <v>29</v>
      </c>
      <c r="C863" s="94" t="s">
        <v>2088</v>
      </c>
      <c r="D863" s="94" t="s">
        <v>1164</v>
      </c>
      <c r="G863">
        <v>29</v>
      </c>
      <c r="H863" s="98" t="s">
        <v>2878</v>
      </c>
      <c r="I863" s="97">
        <v>34818</v>
      </c>
      <c r="J863" s="96">
        <v>1.4E-2</v>
      </c>
      <c r="K863" s="96">
        <v>861</v>
      </c>
    </row>
    <row r="864" spans="2:11" x14ac:dyDescent="0.25">
      <c r="B864">
        <v>30</v>
      </c>
      <c r="C864" s="94" t="s">
        <v>2089</v>
      </c>
      <c r="D864" s="94" t="s">
        <v>1165</v>
      </c>
      <c r="G864">
        <v>30</v>
      </c>
      <c r="H864" s="98" t="s">
        <v>2879</v>
      </c>
      <c r="I864" s="97">
        <v>34818</v>
      </c>
      <c r="J864" s="96">
        <v>1.4E-2</v>
      </c>
      <c r="K864" s="96">
        <v>862</v>
      </c>
    </row>
    <row r="865" spans="2:11" x14ac:dyDescent="0.25">
      <c r="B865">
        <v>31</v>
      </c>
      <c r="C865" s="94" t="s">
        <v>2090</v>
      </c>
      <c r="D865" s="94" t="s">
        <v>1166</v>
      </c>
      <c r="G865">
        <v>31</v>
      </c>
      <c r="H865" s="98" t="s">
        <v>2880</v>
      </c>
      <c r="I865" s="97">
        <v>34818</v>
      </c>
      <c r="J865" s="96">
        <v>1.4E-2</v>
      </c>
      <c r="K865" s="96">
        <v>863</v>
      </c>
    </row>
    <row r="866" spans="2:11" x14ac:dyDescent="0.25">
      <c r="B866">
        <v>33</v>
      </c>
      <c r="C866" s="94" t="s">
        <v>2091</v>
      </c>
      <c r="D866" s="94" t="s">
        <v>1167</v>
      </c>
      <c r="G866">
        <v>33</v>
      </c>
      <c r="H866" s="98" t="s">
        <v>2881</v>
      </c>
      <c r="I866" s="97">
        <v>34818</v>
      </c>
      <c r="J866" s="96">
        <v>1.4E-2</v>
      </c>
      <c r="K866" s="96">
        <v>864</v>
      </c>
    </row>
    <row r="867" spans="2:11" x14ac:dyDescent="0.25">
      <c r="B867">
        <v>34</v>
      </c>
      <c r="C867" s="94" t="s">
        <v>2092</v>
      </c>
      <c r="D867" s="94" t="s">
        <v>1168</v>
      </c>
      <c r="G867">
        <v>34</v>
      </c>
      <c r="H867" s="98" t="s">
        <v>942</v>
      </c>
      <c r="I867" s="97">
        <v>34818</v>
      </c>
      <c r="J867" s="96">
        <v>1.4E-2</v>
      </c>
      <c r="K867" s="96">
        <v>865</v>
      </c>
    </row>
    <row r="868" spans="2:11" x14ac:dyDescent="0.25">
      <c r="B868">
        <v>35</v>
      </c>
      <c r="C868" s="94" t="s">
        <v>1207</v>
      </c>
      <c r="D868" s="94" t="s">
        <v>1169</v>
      </c>
      <c r="G868">
        <v>35</v>
      </c>
      <c r="H868" s="98" t="s">
        <v>2882</v>
      </c>
      <c r="I868" s="97">
        <v>34818</v>
      </c>
      <c r="J868" s="96">
        <v>1.4E-2</v>
      </c>
      <c r="K868" s="96">
        <v>866</v>
      </c>
    </row>
    <row r="869" spans="2:11" x14ac:dyDescent="0.25">
      <c r="B869">
        <v>36</v>
      </c>
      <c r="C869" s="94" t="s">
        <v>2093</v>
      </c>
      <c r="D869" s="94" t="s">
        <v>1170</v>
      </c>
      <c r="G869">
        <v>36</v>
      </c>
      <c r="H869" s="98" t="s">
        <v>2883</v>
      </c>
      <c r="I869" s="97">
        <v>34818</v>
      </c>
      <c r="J869" s="96">
        <v>1.4E-2</v>
      </c>
      <c r="K869" s="96">
        <v>867</v>
      </c>
    </row>
    <row r="870" spans="2:11" x14ac:dyDescent="0.25">
      <c r="B870">
        <v>38</v>
      </c>
      <c r="C870" s="94" t="s">
        <v>802</v>
      </c>
      <c r="D870" s="94" t="s">
        <v>1171</v>
      </c>
      <c r="G870">
        <v>38</v>
      </c>
      <c r="H870" s="98" t="s">
        <v>2884</v>
      </c>
      <c r="I870" s="97">
        <v>34818</v>
      </c>
      <c r="J870" s="96">
        <v>1.4E-2</v>
      </c>
      <c r="K870" s="96">
        <v>868</v>
      </c>
    </row>
    <row r="871" spans="2:11" x14ac:dyDescent="0.25">
      <c r="B871">
        <v>39</v>
      </c>
      <c r="C871" s="94" t="s">
        <v>2094</v>
      </c>
      <c r="D871" s="94" t="s">
        <v>1172</v>
      </c>
      <c r="G871">
        <v>39</v>
      </c>
      <c r="H871" s="98" t="s">
        <v>2885</v>
      </c>
      <c r="I871" s="97">
        <v>34818</v>
      </c>
      <c r="J871" s="96">
        <v>1.4E-2</v>
      </c>
      <c r="K871" s="96">
        <v>869</v>
      </c>
    </row>
    <row r="872" spans="2:11" x14ac:dyDescent="0.25">
      <c r="B872">
        <v>40</v>
      </c>
      <c r="C872" s="94" t="s">
        <v>2095</v>
      </c>
      <c r="D872" s="94" t="s">
        <v>1173</v>
      </c>
      <c r="G872">
        <v>40</v>
      </c>
      <c r="H872" s="98" t="s">
        <v>2886</v>
      </c>
      <c r="I872" s="97">
        <v>34818</v>
      </c>
      <c r="J872" s="96">
        <v>1.4E-2</v>
      </c>
      <c r="K872" s="96">
        <v>870</v>
      </c>
    </row>
    <row r="873" spans="2:11" x14ac:dyDescent="0.25">
      <c r="B873">
        <v>41</v>
      </c>
      <c r="C873" s="94" t="s">
        <v>2096</v>
      </c>
      <c r="D873" s="94" t="s">
        <v>1174</v>
      </c>
      <c r="G873">
        <v>41</v>
      </c>
      <c r="H873" s="98" t="s">
        <v>2887</v>
      </c>
      <c r="I873" s="97">
        <v>34818</v>
      </c>
      <c r="J873" s="96">
        <v>1.4E-2</v>
      </c>
      <c r="K873" s="96">
        <v>871</v>
      </c>
    </row>
    <row r="874" spans="2:11" x14ac:dyDescent="0.25">
      <c r="B874">
        <v>42</v>
      </c>
      <c r="C874" s="94" t="s">
        <v>498</v>
      </c>
      <c r="D874" s="94" t="s">
        <v>1175</v>
      </c>
      <c r="G874">
        <v>42</v>
      </c>
      <c r="H874" s="98" t="s">
        <v>2888</v>
      </c>
      <c r="I874" s="97">
        <v>34818</v>
      </c>
      <c r="J874" s="96">
        <v>1.4E-2</v>
      </c>
      <c r="K874" s="96">
        <v>872</v>
      </c>
    </row>
    <row r="875" spans="2:11" x14ac:dyDescent="0.25">
      <c r="B875">
        <v>43</v>
      </c>
      <c r="C875" s="94" t="s">
        <v>2097</v>
      </c>
      <c r="D875" s="94" t="s">
        <v>1176</v>
      </c>
      <c r="G875">
        <v>43</v>
      </c>
      <c r="H875" s="98" t="s">
        <v>1331</v>
      </c>
      <c r="I875" s="97">
        <v>34818</v>
      </c>
      <c r="J875" s="96">
        <v>1.4E-2</v>
      </c>
      <c r="K875" s="96">
        <v>873</v>
      </c>
    </row>
    <row r="876" spans="2:11" x14ac:dyDescent="0.25">
      <c r="B876">
        <v>44</v>
      </c>
      <c r="C876" s="94" t="s">
        <v>2098</v>
      </c>
      <c r="D876" s="94" t="s">
        <v>1177</v>
      </c>
      <c r="G876">
        <v>44</v>
      </c>
      <c r="H876" s="98" t="s">
        <v>1885</v>
      </c>
      <c r="I876" s="97">
        <v>34818</v>
      </c>
      <c r="J876" s="96">
        <v>1.4E-2</v>
      </c>
      <c r="K876" s="96">
        <v>874</v>
      </c>
    </row>
    <row r="877" spans="2:11" x14ac:dyDescent="0.25">
      <c r="B877">
        <v>45</v>
      </c>
      <c r="C877" s="94" t="s">
        <v>2099</v>
      </c>
      <c r="D877" s="94" t="s">
        <v>1178</v>
      </c>
      <c r="G877">
        <v>45</v>
      </c>
      <c r="H877" s="98" t="s">
        <v>2889</v>
      </c>
      <c r="I877" s="97">
        <v>34818</v>
      </c>
      <c r="J877" s="96">
        <v>1.4E-2</v>
      </c>
      <c r="K877" s="96">
        <v>875</v>
      </c>
    </row>
    <row r="878" spans="2:11" x14ac:dyDescent="0.25">
      <c r="B878">
        <v>46</v>
      </c>
      <c r="C878" s="94" t="s">
        <v>2100</v>
      </c>
      <c r="D878" s="94" t="s">
        <v>1179</v>
      </c>
      <c r="G878">
        <v>46</v>
      </c>
      <c r="H878" s="98" t="s">
        <v>2890</v>
      </c>
      <c r="I878" s="97">
        <v>34818</v>
      </c>
      <c r="J878" s="96">
        <v>1.4E-2</v>
      </c>
      <c r="K878" s="96">
        <v>876</v>
      </c>
    </row>
    <row r="879" spans="2:11" x14ac:dyDescent="0.25">
      <c r="B879">
        <v>48</v>
      </c>
      <c r="C879" s="94" t="s">
        <v>2101</v>
      </c>
      <c r="D879" s="94" t="s">
        <v>1180</v>
      </c>
      <c r="G879">
        <v>48</v>
      </c>
      <c r="H879" s="98" t="s">
        <v>1316</v>
      </c>
      <c r="I879" s="97">
        <v>34818</v>
      </c>
      <c r="J879" s="96">
        <v>1.4E-2</v>
      </c>
      <c r="K879" s="96">
        <v>877</v>
      </c>
    </row>
    <row r="880" spans="2:11" x14ac:dyDescent="0.25">
      <c r="B880">
        <v>49</v>
      </c>
      <c r="C880" s="94" t="s">
        <v>2102</v>
      </c>
      <c r="D880" s="94" t="s">
        <v>1181</v>
      </c>
      <c r="G880">
        <v>49</v>
      </c>
      <c r="H880" s="98" t="s">
        <v>2891</v>
      </c>
      <c r="I880" s="97">
        <v>34818</v>
      </c>
      <c r="J880" s="96">
        <v>1.4E-2</v>
      </c>
      <c r="K880" s="96">
        <v>878</v>
      </c>
    </row>
    <row r="881" spans="2:11" x14ac:dyDescent="0.25">
      <c r="B881">
        <v>52</v>
      </c>
      <c r="C881" s="94" t="s">
        <v>2103</v>
      </c>
      <c r="D881" s="94" t="s">
        <v>1182</v>
      </c>
      <c r="G881">
        <v>52</v>
      </c>
      <c r="H881" s="98" t="s">
        <v>1743</v>
      </c>
      <c r="I881" s="97">
        <v>34818</v>
      </c>
      <c r="J881" s="96">
        <v>1.4E-2</v>
      </c>
      <c r="K881" s="96">
        <v>879</v>
      </c>
    </row>
    <row r="882" spans="2:11" x14ac:dyDescent="0.25">
      <c r="B882">
        <v>53</v>
      </c>
      <c r="C882" s="94" t="s">
        <v>2104</v>
      </c>
      <c r="D882" s="94" t="s">
        <v>1183</v>
      </c>
      <c r="G882">
        <v>53</v>
      </c>
      <c r="H882" s="98" t="s">
        <v>2892</v>
      </c>
      <c r="I882" s="97">
        <v>34818</v>
      </c>
      <c r="J882" s="96">
        <v>1.4E-2</v>
      </c>
      <c r="K882" s="96">
        <v>880</v>
      </c>
    </row>
    <row r="883" spans="2:11" x14ac:dyDescent="0.25">
      <c r="B883">
        <v>54</v>
      </c>
      <c r="C883" s="94" t="s">
        <v>2105</v>
      </c>
      <c r="D883" s="94" t="s">
        <v>1184</v>
      </c>
      <c r="G883">
        <v>54</v>
      </c>
      <c r="H883" s="98" t="s">
        <v>2893</v>
      </c>
      <c r="I883" s="97">
        <v>34818</v>
      </c>
      <c r="J883" s="96">
        <v>1.4E-2</v>
      </c>
      <c r="K883" s="96">
        <v>881</v>
      </c>
    </row>
    <row r="884" spans="2:11" x14ac:dyDescent="0.25">
      <c r="B884">
        <v>55</v>
      </c>
      <c r="C884" s="94" t="s">
        <v>2106</v>
      </c>
      <c r="D884" s="94" t="s">
        <v>1185</v>
      </c>
      <c r="G884">
        <v>55</v>
      </c>
      <c r="H884" s="98" t="s">
        <v>2894</v>
      </c>
      <c r="I884" s="97">
        <v>34818</v>
      </c>
      <c r="J884" s="96">
        <v>1.4E-2</v>
      </c>
      <c r="K884" s="96">
        <v>882</v>
      </c>
    </row>
    <row r="885" spans="2:11" x14ac:dyDescent="0.25">
      <c r="B885">
        <v>56</v>
      </c>
      <c r="C885" s="94" t="s">
        <v>2107</v>
      </c>
      <c r="D885" s="94" t="s">
        <v>1186</v>
      </c>
      <c r="G885">
        <v>56</v>
      </c>
      <c r="H885" s="98" t="s">
        <v>2895</v>
      </c>
      <c r="I885" s="97">
        <v>34818</v>
      </c>
      <c r="J885" s="96">
        <v>1.4E-2</v>
      </c>
      <c r="K885" s="96">
        <v>883</v>
      </c>
    </row>
    <row r="886" spans="2:11" x14ac:dyDescent="0.25">
      <c r="B886">
        <v>57</v>
      </c>
      <c r="C886" s="94" t="s">
        <v>2108</v>
      </c>
      <c r="D886" s="94" t="s">
        <v>1187</v>
      </c>
      <c r="G886">
        <v>57</v>
      </c>
      <c r="H886" s="98" t="s">
        <v>2896</v>
      </c>
      <c r="I886" s="97">
        <v>34818</v>
      </c>
      <c r="J886" s="96">
        <v>1.4E-2</v>
      </c>
      <c r="K886" s="96">
        <v>884</v>
      </c>
    </row>
    <row r="887" spans="2:11" x14ac:dyDescent="0.25">
      <c r="B887">
        <v>58</v>
      </c>
      <c r="C887" s="94" t="s">
        <v>2109</v>
      </c>
      <c r="D887" s="94" t="s">
        <v>1188</v>
      </c>
      <c r="G887">
        <v>58</v>
      </c>
      <c r="H887" s="98" t="s">
        <v>2897</v>
      </c>
      <c r="I887" s="97">
        <v>34818</v>
      </c>
      <c r="J887" s="96">
        <v>1.4E-2</v>
      </c>
      <c r="K887" s="96">
        <v>885</v>
      </c>
    </row>
    <row r="888" spans="2:11" x14ac:dyDescent="0.25">
      <c r="B888">
        <v>62</v>
      </c>
      <c r="C888" s="94" t="s">
        <v>2110</v>
      </c>
      <c r="D888" s="94" t="s">
        <v>1189</v>
      </c>
      <c r="G888">
        <v>62</v>
      </c>
      <c r="H888" s="98" t="s">
        <v>2168</v>
      </c>
      <c r="I888" s="97">
        <v>34818</v>
      </c>
      <c r="J888" s="96">
        <v>1.4E-2</v>
      </c>
      <c r="K888" s="96">
        <v>886</v>
      </c>
    </row>
    <row r="889" spans="2:11" x14ac:dyDescent="0.25">
      <c r="B889">
        <v>63</v>
      </c>
      <c r="C889" s="94" t="s">
        <v>2111</v>
      </c>
      <c r="D889" s="94" t="s">
        <v>1190</v>
      </c>
      <c r="G889">
        <v>63</v>
      </c>
      <c r="H889" s="98" t="s">
        <v>2898</v>
      </c>
      <c r="I889" s="97">
        <v>34818</v>
      </c>
      <c r="J889" s="96">
        <v>1.4E-2</v>
      </c>
      <c r="K889" s="96">
        <v>887</v>
      </c>
    </row>
    <row r="890" spans="2:11" x14ac:dyDescent="0.25">
      <c r="B890">
        <v>64</v>
      </c>
      <c r="C890" s="94" t="s">
        <v>2112</v>
      </c>
      <c r="D890" s="94" t="s">
        <v>1191</v>
      </c>
      <c r="G890">
        <v>64</v>
      </c>
      <c r="H890" s="98" t="s">
        <v>2899</v>
      </c>
      <c r="I890" s="97">
        <v>32331</v>
      </c>
      <c r="J890" s="96">
        <v>1.2999999999999999E-2</v>
      </c>
      <c r="K890" s="96">
        <v>888</v>
      </c>
    </row>
    <row r="891" spans="2:11" x14ac:dyDescent="0.25">
      <c r="B891">
        <v>66</v>
      </c>
      <c r="C891" s="94" t="s">
        <v>2113</v>
      </c>
      <c r="D891" s="94" t="s">
        <v>1192</v>
      </c>
      <c r="G891">
        <v>66</v>
      </c>
      <c r="H891" s="98" t="s">
        <v>2900</v>
      </c>
      <c r="I891" s="97">
        <v>32331</v>
      </c>
      <c r="J891" s="96">
        <v>1.2999999999999999E-2</v>
      </c>
      <c r="K891" s="96">
        <v>889</v>
      </c>
    </row>
    <row r="892" spans="2:11" x14ac:dyDescent="0.25">
      <c r="B892">
        <v>68</v>
      </c>
      <c r="C892" s="94" t="s">
        <v>2114</v>
      </c>
      <c r="D892" s="94" t="s">
        <v>1193</v>
      </c>
      <c r="G892">
        <v>68</v>
      </c>
      <c r="H892" s="98" t="s">
        <v>2901</v>
      </c>
      <c r="I892" s="97">
        <v>32331</v>
      </c>
      <c r="J892" s="96">
        <v>1.2999999999999999E-2</v>
      </c>
      <c r="K892" s="96">
        <v>890</v>
      </c>
    </row>
    <row r="893" spans="2:11" x14ac:dyDescent="0.25">
      <c r="B893">
        <v>70</v>
      </c>
      <c r="C893" s="94" t="s">
        <v>2115</v>
      </c>
      <c r="D893" s="94" t="s">
        <v>1194</v>
      </c>
      <c r="G893">
        <v>70</v>
      </c>
      <c r="H893" s="98" t="s">
        <v>2902</v>
      </c>
      <c r="I893" s="97">
        <v>32331</v>
      </c>
      <c r="J893" s="96">
        <v>1.2999999999999999E-2</v>
      </c>
      <c r="K893" s="96">
        <v>891</v>
      </c>
    </row>
    <row r="894" spans="2:11" x14ac:dyDescent="0.25">
      <c r="B894">
        <v>77</v>
      </c>
      <c r="C894" s="94" t="s">
        <v>2116</v>
      </c>
      <c r="D894" s="94" t="s">
        <v>1195</v>
      </c>
      <c r="G894">
        <v>77</v>
      </c>
      <c r="H894" s="98" t="s">
        <v>2903</v>
      </c>
      <c r="I894" s="97">
        <v>32331</v>
      </c>
      <c r="J894" s="96">
        <v>1.2999999999999999E-2</v>
      </c>
      <c r="K894" s="96">
        <v>892</v>
      </c>
    </row>
    <row r="895" spans="2:11" x14ac:dyDescent="0.25">
      <c r="B895">
        <v>80</v>
      </c>
      <c r="C895" s="94" t="s">
        <v>2117</v>
      </c>
      <c r="D895" s="94" t="s">
        <v>1196</v>
      </c>
      <c r="G895">
        <v>80</v>
      </c>
      <c r="H895" s="98" t="s">
        <v>2904</v>
      </c>
      <c r="I895" s="97">
        <v>32331</v>
      </c>
      <c r="J895" s="96">
        <v>1.2999999999999999E-2</v>
      </c>
      <c r="K895" s="96">
        <v>893</v>
      </c>
    </row>
    <row r="896" spans="2:11" x14ac:dyDescent="0.25">
      <c r="B896">
        <v>81</v>
      </c>
      <c r="C896" s="94" t="s">
        <v>2118</v>
      </c>
      <c r="D896" s="94" t="s">
        <v>1197</v>
      </c>
      <c r="G896">
        <v>81</v>
      </c>
      <c r="H896" s="98" t="s">
        <v>2905</v>
      </c>
      <c r="I896" s="97">
        <v>32331</v>
      </c>
      <c r="J896" s="96">
        <v>1.2999999999999999E-2</v>
      </c>
      <c r="K896" s="96">
        <v>894</v>
      </c>
    </row>
    <row r="897" spans="2:11" x14ac:dyDescent="0.25">
      <c r="B897">
        <v>87</v>
      </c>
      <c r="C897" s="94" t="s">
        <v>2119</v>
      </c>
      <c r="D897" s="94" t="s">
        <v>1198</v>
      </c>
      <c r="G897">
        <v>87</v>
      </c>
      <c r="H897" s="98" t="s">
        <v>2906</v>
      </c>
      <c r="I897" s="97">
        <v>32331</v>
      </c>
      <c r="J897" s="96">
        <v>1.2999999999999999E-2</v>
      </c>
      <c r="K897" s="96">
        <v>895</v>
      </c>
    </row>
    <row r="898" spans="2:11" x14ac:dyDescent="0.25">
      <c r="B898">
        <v>90</v>
      </c>
      <c r="C898" s="94" t="s">
        <v>2120</v>
      </c>
      <c r="D898" s="94" t="s">
        <v>1199</v>
      </c>
      <c r="G898">
        <v>90</v>
      </c>
      <c r="H898" s="98" t="s">
        <v>2907</v>
      </c>
      <c r="I898" s="97">
        <v>32331</v>
      </c>
      <c r="J898" s="96">
        <v>1.2999999999999999E-2</v>
      </c>
      <c r="K898" s="96">
        <v>896</v>
      </c>
    </row>
    <row r="899" spans="2:11" x14ac:dyDescent="0.25">
      <c r="B899">
        <v>95</v>
      </c>
      <c r="C899" s="94" t="s">
        <v>2121</v>
      </c>
      <c r="D899" s="94" t="s">
        <v>1200</v>
      </c>
      <c r="G899">
        <v>95</v>
      </c>
      <c r="H899" s="98" t="s">
        <v>1641</v>
      </c>
      <c r="I899" s="97">
        <v>32331</v>
      </c>
      <c r="J899" s="96">
        <v>1.2999999999999999E-2</v>
      </c>
      <c r="K899" s="96">
        <v>897</v>
      </c>
    </row>
    <row r="900" spans="2:11" x14ac:dyDescent="0.25">
      <c r="B900">
        <v>98</v>
      </c>
      <c r="C900" s="94" t="s">
        <v>2122</v>
      </c>
      <c r="D900" s="94" t="s">
        <v>1201</v>
      </c>
      <c r="G900">
        <v>98</v>
      </c>
      <c r="H900" s="98" t="s">
        <v>2908</v>
      </c>
      <c r="I900" s="97">
        <v>32331</v>
      </c>
      <c r="J900" s="96">
        <v>1.2999999999999999E-2</v>
      </c>
      <c r="K900" s="96">
        <v>898</v>
      </c>
    </row>
    <row r="901" spans="2:11" x14ac:dyDescent="0.25">
      <c r="B901">
        <v>102</v>
      </c>
      <c r="C901" s="94" t="s">
        <v>2123</v>
      </c>
      <c r="D901" s="94" t="s">
        <v>1202</v>
      </c>
      <c r="G901">
        <v>102</v>
      </c>
      <c r="H901" s="98" t="s">
        <v>1779</v>
      </c>
      <c r="I901" s="97">
        <v>32331</v>
      </c>
      <c r="J901" s="96">
        <v>1.2999999999999999E-2</v>
      </c>
      <c r="K901" s="96">
        <v>899</v>
      </c>
    </row>
    <row r="902" spans="2:11" x14ac:dyDescent="0.25">
      <c r="B902">
        <v>109</v>
      </c>
      <c r="C902" s="94" t="s">
        <v>2124</v>
      </c>
      <c r="D902" s="94" t="s">
        <v>1203</v>
      </c>
      <c r="G902">
        <v>109</v>
      </c>
      <c r="H902" s="98" t="s">
        <v>2909</v>
      </c>
      <c r="I902" s="97">
        <v>32331</v>
      </c>
      <c r="J902" s="96">
        <v>1.2999999999999999E-2</v>
      </c>
      <c r="K902" s="96">
        <v>900</v>
      </c>
    </row>
    <row r="903" spans="2:11" x14ac:dyDescent="0.25">
      <c r="B903">
        <v>120</v>
      </c>
      <c r="C903" s="94" t="s">
        <v>2125</v>
      </c>
      <c r="D903" s="94" t="s">
        <v>1204</v>
      </c>
      <c r="G903">
        <v>120</v>
      </c>
      <c r="H903" s="98" t="s">
        <v>2910</v>
      </c>
      <c r="I903" s="97">
        <v>32331</v>
      </c>
      <c r="J903" s="96">
        <v>1.2999999999999999E-2</v>
      </c>
      <c r="K903" s="96">
        <v>901</v>
      </c>
    </row>
    <row r="904" spans="2:11" x14ac:dyDescent="0.25">
      <c r="B904">
        <v>131</v>
      </c>
      <c r="C904" s="94" t="s">
        <v>2126</v>
      </c>
      <c r="D904" s="94" t="s">
        <v>1205</v>
      </c>
      <c r="G904">
        <v>131</v>
      </c>
      <c r="H904" s="98" t="s">
        <v>2911</v>
      </c>
      <c r="I904" s="97">
        <v>32331</v>
      </c>
      <c r="J904" s="96">
        <v>1.2999999999999999E-2</v>
      </c>
      <c r="K904" s="96">
        <v>902</v>
      </c>
    </row>
    <row r="905" spans="2:11" x14ac:dyDescent="0.25">
      <c r="B905">
        <v>142</v>
      </c>
      <c r="C905" s="94" t="s">
        <v>2127</v>
      </c>
      <c r="D905" s="94" t="s">
        <v>1206</v>
      </c>
      <c r="G905">
        <v>142</v>
      </c>
      <c r="H905" s="98" t="s">
        <v>1585</v>
      </c>
      <c r="I905" s="97">
        <v>32331</v>
      </c>
      <c r="J905" s="96">
        <v>1.2999999999999999E-2</v>
      </c>
      <c r="K905" s="96">
        <v>903</v>
      </c>
    </row>
    <row r="906" spans="2:11" x14ac:dyDescent="0.25">
      <c r="B906">
        <v>153</v>
      </c>
      <c r="C906" s="94" t="s">
        <v>2128</v>
      </c>
      <c r="D906" s="94" t="s">
        <v>1207</v>
      </c>
      <c r="G906">
        <v>153</v>
      </c>
      <c r="H906" s="98" t="s">
        <v>2912</v>
      </c>
      <c r="I906" s="97">
        <v>32331</v>
      </c>
      <c r="J906" s="96">
        <v>1.2999999999999999E-2</v>
      </c>
      <c r="K906" s="96">
        <v>904</v>
      </c>
    </row>
    <row r="907" spans="2:11" x14ac:dyDescent="0.25">
      <c r="B907">
        <v>164</v>
      </c>
      <c r="C907" s="94" t="s">
        <v>2129</v>
      </c>
      <c r="D907" s="94" t="s">
        <v>1208</v>
      </c>
      <c r="G907">
        <v>164</v>
      </c>
      <c r="H907" s="98" t="s">
        <v>2913</v>
      </c>
      <c r="I907" s="97">
        <v>32331</v>
      </c>
      <c r="J907" s="96">
        <v>1.2999999999999999E-2</v>
      </c>
      <c r="K907" s="96">
        <v>905</v>
      </c>
    </row>
    <row r="908" spans="2:11" x14ac:dyDescent="0.25">
      <c r="B908">
        <v>174</v>
      </c>
      <c r="C908" s="94" t="s">
        <v>2130</v>
      </c>
      <c r="D908" s="94" t="s">
        <v>1209</v>
      </c>
      <c r="G908">
        <v>174</v>
      </c>
      <c r="H908" s="98" t="s">
        <v>2914</v>
      </c>
      <c r="I908" s="97">
        <v>32331</v>
      </c>
      <c r="J908" s="96">
        <v>1.2999999999999999E-2</v>
      </c>
      <c r="K908" s="96">
        <v>906</v>
      </c>
    </row>
    <row r="909" spans="2:11" x14ac:dyDescent="0.25">
      <c r="B909">
        <v>185</v>
      </c>
      <c r="C909" s="94" t="s">
        <v>2131</v>
      </c>
      <c r="D909" s="94" t="s">
        <v>1210</v>
      </c>
      <c r="G909">
        <v>185</v>
      </c>
      <c r="H909" s="98" t="s">
        <v>2915</v>
      </c>
      <c r="I909" s="97">
        <v>32331</v>
      </c>
      <c r="J909" s="96">
        <v>1.2999999999999999E-2</v>
      </c>
      <c r="K909" s="96">
        <v>907</v>
      </c>
    </row>
    <row r="910" spans="2:11" x14ac:dyDescent="0.25">
      <c r="B910">
        <v>196</v>
      </c>
      <c r="C910" s="94" t="s">
        <v>2132</v>
      </c>
      <c r="D910" s="94" t="s">
        <v>1211</v>
      </c>
      <c r="G910">
        <v>196</v>
      </c>
      <c r="H910" s="98" t="s">
        <v>2916</v>
      </c>
      <c r="I910" s="97">
        <v>32331</v>
      </c>
      <c r="J910" s="96">
        <v>1.2999999999999999E-2</v>
      </c>
      <c r="K910" s="96">
        <v>908</v>
      </c>
    </row>
    <row r="911" spans="2:11" x14ac:dyDescent="0.25">
      <c r="B911">
        <v>207</v>
      </c>
      <c r="C911" s="94" t="s">
        <v>2133</v>
      </c>
      <c r="D911" s="94" t="s">
        <v>1212</v>
      </c>
      <c r="G911">
        <v>207</v>
      </c>
      <c r="H911" s="98" t="s">
        <v>2917</v>
      </c>
      <c r="I911" s="97">
        <v>32331</v>
      </c>
      <c r="J911" s="96">
        <v>1.2999999999999999E-2</v>
      </c>
      <c r="K911" s="96">
        <v>909</v>
      </c>
    </row>
    <row r="912" spans="2:11" x14ac:dyDescent="0.25">
      <c r="B912">
        <v>218</v>
      </c>
      <c r="C912" s="94" t="s">
        <v>2134</v>
      </c>
      <c r="D912" s="94" t="s">
        <v>1213</v>
      </c>
      <c r="G912">
        <v>218</v>
      </c>
      <c r="H912" s="98" t="s">
        <v>2918</v>
      </c>
      <c r="I912" s="97">
        <v>32331</v>
      </c>
      <c r="J912" s="96">
        <v>1.2999999999999999E-2</v>
      </c>
      <c r="K912" s="96">
        <v>910</v>
      </c>
    </row>
    <row r="913" spans="2:11" x14ac:dyDescent="0.25">
      <c r="B913">
        <v>229</v>
      </c>
      <c r="C913" s="94" t="s">
        <v>2135</v>
      </c>
      <c r="D913" s="94" t="s">
        <v>1214</v>
      </c>
      <c r="G913">
        <v>229</v>
      </c>
      <c r="H913" s="98" t="s">
        <v>2919</v>
      </c>
      <c r="I913" s="97">
        <v>32331</v>
      </c>
      <c r="J913" s="96">
        <v>1.2999999999999999E-2</v>
      </c>
      <c r="K913" s="96">
        <v>911</v>
      </c>
    </row>
    <row r="914" spans="2:11" x14ac:dyDescent="0.25">
      <c r="B914">
        <v>240</v>
      </c>
      <c r="C914" s="94" t="s">
        <v>2136</v>
      </c>
      <c r="D914" s="94" t="s">
        <v>1215</v>
      </c>
      <c r="G914">
        <v>240</v>
      </c>
      <c r="H914" s="98" t="s">
        <v>2920</v>
      </c>
      <c r="I914" s="97">
        <v>32331</v>
      </c>
      <c r="J914" s="96">
        <v>1.2999999999999999E-2</v>
      </c>
      <c r="K914" s="96">
        <v>912</v>
      </c>
    </row>
    <row r="915" spans="2:11" x14ac:dyDescent="0.25">
      <c r="B915">
        <v>250</v>
      </c>
      <c r="C915" s="94" t="s">
        <v>2137</v>
      </c>
      <c r="D915" s="94" t="s">
        <v>1216</v>
      </c>
      <c r="G915">
        <v>250</v>
      </c>
      <c r="H915" s="98" t="s">
        <v>2921</v>
      </c>
      <c r="I915" s="97">
        <v>32331</v>
      </c>
      <c r="J915" s="96">
        <v>1.2999999999999999E-2</v>
      </c>
      <c r="K915" s="96">
        <v>913</v>
      </c>
    </row>
    <row r="916" spans="2:11" x14ac:dyDescent="0.25">
      <c r="B916">
        <v>261</v>
      </c>
      <c r="C916" s="94" t="s">
        <v>2138</v>
      </c>
      <c r="D916" s="94" t="s">
        <v>1217</v>
      </c>
      <c r="G916">
        <v>261</v>
      </c>
      <c r="H916" s="98" t="s">
        <v>2922</v>
      </c>
      <c r="I916" s="97">
        <v>32331</v>
      </c>
      <c r="J916" s="96">
        <v>1.2999999999999999E-2</v>
      </c>
      <c r="K916" s="96">
        <v>914</v>
      </c>
    </row>
    <row r="917" spans="2:11" x14ac:dyDescent="0.25">
      <c r="B917">
        <v>272</v>
      </c>
      <c r="C917" s="94" t="s">
        <v>2139</v>
      </c>
      <c r="D917" s="94" t="s">
        <v>1218</v>
      </c>
      <c r="G917">
        <v>272</v>
      </c>
      <c r="H917" s="98" t="s">
        <v>2923</v>
      </c>
      <c r="I917" s="97">
        <v>32331</v>
      </c>
      <c r="J917" s="96">
        <v>1.2999999999999999E-2</v>
      </c>
      <c r="K917" s="96">
        <v>915</v>
      </c>
    </row>
    <row r="918" spans="2:11" x14ac:dyDescent="0.25">
      <c r="B918">
        <v>283</v>
      </c>
      <c r="C918" s="94" t="s">
        <v>2140</v>
      </c>
      <c r="D918" s="94" t="s">
        <v>1219</v>
      </c>
      <c r="G918">
        <v>283</v>
      </c>
      <c r="H918" s="98" t="s">
        <v>2924</v>
      </c>
      <c r="I918" s="97">
        <v>32331</v>
      </c>
      <c r="J918" s="96">
        <v>1.2999999999999999E-2</v>
      </c>
      <c r="K918" s="96">
        <v>916</v>
      </c>
    </row>
    <row r="919" spans="2:11" x14ac:dyDescent="0.25">
      <c r="B919">
        <v>294</v>
      </c>
      <c r="C919" s="94" t="s">
        <v>2141</v>
      </c>
      <c r="D919" s="94" t="s">
        <v>1220</v>
      </c>
      <c r="G919">
        <v>294</v>
      </c>
      <c r="H919" s="98" t="s">
        <v>2925</v>
      </c>
      <c r="I919" s="97">
        <v>32331</v>
      </c>
      <c r="J919" s="96">
        <v>1.2999999999999999E-2</v>
      </c>
      <c r="K919" s="96">
        <v>917</v>
      </c>
    </row>
    <row r="920" spans="2:11" x14ac:dyDescent="0.25">
      <c r="B920">
        <v>305</v>
      </c>
      <c r="C920" s="94" t="s">
        <v>2142</v>
      </c>
      <c r="D920" s="94" t="s">
        <v>1221</v>
      </c>
      <c r="G920">
        <v>305</v>
      </c>
      <c r="H920" s="98" t="s">
        <v>2926</v>
      </c>
      <c r="I920" s="97">
        <v>32331</v>
      </c>
      <c r="J920" s="96">
        <v>1.2999999999999999E-2</v>
      </c>
      <c r="K920" s="96">
        <v>918</v>
      </c>
    </row>
    <row r="921" spans="2:11" x14ac:dyDescent="0.25">
      <c r="B921">
        <v>316</v>
      </c>
      <c r="C921" s="94" t="s">
        <v>2143</v>
      </c>
      <c r="D921" s="94" t="s">
        <v>1222</v>
      </c>
      <c r="G921">
        <v>316</v>
      </c>
      <c r="H921" s="98" t="s">
        <v>1508</v>
      </c>
      <c r="I921" s="97">
        <v>32331</v>
      </c>
      <c r="J921" s="96">
        <v>1.2999999999999999E-2</v>
      </c>
      <c r="K921" s="96">
        <v>919</v>
      </c>
    </row>
    <row r="922" spans="2:11" x14ac:dyDescent="0.25">
      <c r="B922">
        <v>327</v>
      </c>
      <c r="C922" s="94" t="s">
        <v>2144</v>
      </c>
      <c r="D922" s="94" t="s">
        <v>1223</v>
      </c>
      <c r="G922">
        <v>327</v>
      </c>
      <c r="H922" s="98" t="s">
        <v>2927</v>
      </c>
      <c r="I922" s="97">
        <v>32331</v>
      </c>
      <c r="J922" s="96">
        <v>1.2999999999999999E-2</v>
      </c>
      <c r="K922" s="96">
        <v>920</v>
      </c>
    </row>
    <row r="923" spans="2:11" x14ac:dyDescent="0.25">
      <c r="B923">
        <v>337</v>
      </c>
      <c r="C923" s="94" t="s">
        <v>2145</v>
      </c>
      <c r="D923" s="94" t="s">
        <v>1224</v>
      </c>
      <c r="G923">
        <v>337</v>
      </c>
      <c r="H923" s="98" t="s">
        <v>2928</v>
      </c>
      <c r="I923" s="97">
        <v>32331</v>
      </c>
      <c r="J923" s="96">
        <v>1.2999999999999999E-2</v>
      </c>
      <c r="K923" s="96">
        <v>921</v>
      </c>
    </row>
    <row r="924" spans="2:11" x14ac:dyDescent="0.25">
      <c r="B924">
        <v>348</v>
      </c>
      <c r="C924" s="94" t="s">
        <v>2146</v>
      </c>
      <c r="D924" s="94" t="s">
        <v>1225</v>
      </c>
      <c r="G924">
        <v>348</v>
      </c>
      <c r="H924" s="98" t="s">
        <v>2929</v>
      </c>
      <c r="I924" s="97">
        <v>32331</v>
      </c>
      <c r="J924" s="96">
        <v>1.2999999999999999E-2</v>
      </c>
      <c r="K924" s="96">
        <v>922</v>
      </c>
    </row>
    <row r="925" spans="2:11" x14ac:dyDescent="0.25">
      <c r="B925">
        <v>359</v>
      </c>
      <c r="C925" s="94" t="s">
        <v>2147</v>
      </c>
      <c r="D925" s="94" t="s">
        <v>1226</v>
      </c>
      <c r="G925">
        <v>359</v>
      </c>
      <c r="H925" s="98" t="s">
        <v>2930</v>
      </c>
      <c r="I925" s="97">
        <v>32331</v>
      </c>
      <c r="J925" s="96">
        <v>1.2999999999999999E-2</v>
      </c>
      <c r="K925" s="96">
        <v>923</v>
      </c>
    </row>
    <row r="926" spans="2:11" x14ac:dyDescent="0.25">
      <c r="B926">
        <v>370</v>
      </c>
      <c r="C926" s="94" t="s">
        <v>2148</v>
      </c>
      <c r="D926" s="94" t="s">
        <v>1227</v>
      </c>
      <c r="G926">
        <v>370</v>
      </c>
      <c r="H926" s="98" t="s">
        <v>2931</v>
      </c>
      <c r="I926" s="97">
        <v>32331</v>
      </c>
      <c r="J926" s="96">
        <v>1.2999999999999999E-2</v>
      </c>
      <c r="K926" s="96">
        <v>924</v>
      </c>
    </row>
    <row r="927" spans="2:11" x14ac:dyDescent="0.25">
      <c r="B927">
        <v>381</v>
      </c>
      <c r="C927" s="94" t="s">
        <v>2149</v>
      </c>
      <c r="D927" s="94" t="s">
        <v>1228</v>
      </c>
      <c r="G927">
        <v>381</v>
      </c>
      <c r="H927" s="98" t="s">
        <v>2932</v>
      </c>
      <c r="I927" s="97">
        <v>32331</v>
      </c>
      <c r="J927" s="96">
        <v>1.2999999999999999E-2</v>
      </c>
      <c r="K927" s="96">
        <v>925</v>
      </c>
    </row>
    <row r="928" spans="2:11" x14ac:dyDescent="0.25">
      <c r="B928">
        <v>392</v>
      </c>
      <c r="C928" s="94" t="s">
        <v>2150</v>
      </c>
      <c r="D928" s="94" t="s">
        <v>1229</v>
      </c>
      <c r="G928">
        <v>392</v>
      </c>
      <c r="H928" s="98" t="s">
        <v>458</v>
      </c>
      <c r="I928" s="97">
        <v>32331</v>
      </c>
      <c r="J928" s="96">
        <v>1.2999999999999999E-2</v>
      </c>
      <c r="K928" s="96">
        <v>926</v>
      </c>
    </row>
    <row r="929" spans="2:11" x14ac:dyDescent="0.25">
      <c r="B929">
        <v>403</v>
      </c>
      <c r="C929" s="94" t="s">
        <v>2151</v>
      </c>
      <c r="D929" s="94" t="s">
        <v>1230</v>
      </c>
      <c r="G929">
        <v>403</v>
      </c>
      <c r="H929" s="98" t="s">
        <v>1802</v>
      </c>
      <c r="I929" s="97">
        <v>32331</v>
      </c>
      <c r="J929" s="96">
        <v>1.2999999999999999E-2</v>
      </c>
      <c r="K929" s="96">
        <v>927</v>
      </c>
    </row>
    <row r="930" spans="2:11" x14ac:dyDescent="0.25">
      <c r="B930">
        <v>414</v>
      </c>
      <c r="C930" s="94" t="s">
        <v>2152</v>
      </c>
      <c r="D930" s="94" t="s">
        <v>1231</v>
      </c>
      <c r="G930">
        <v>414</v>
      </c>
      <c r="H930" s="98" t="s">
        <v>2933</v>
      </c>
      <c r="I930" s="97">
        <v>32331</v>
      </c>
      <c r="J930" s="96">
        <v>1.2999999999999999E-2</v>
      </c>
      <c r="K930" s="96">
        <v>928</v>
      </c>
    </row>
    <row r="931" spans="2:11" x14ac:dyDescent="0.25">
      <c r="B931">
        <v>424</v>
      </c>
      <c r="C931" s="94" t="s">
        <v>2153</v>
      </c>
      <c r="D931" s="94" t="s">
        <v>1232</v>
      </c>
      <c r="G931">
        <v>424</v>
      </c>
      <c r="H931" s="98" t="s">
        <v>615</v>
      </c>
      <c r="I931" s="97">
        <v>32331</v>
      </c>
      <c r="J931" s="96">
        <v>1.2999999999999999E-2</v>
      </c>
      <c r="K931" s="96">
        <v>929</v>
      </c>
    </row>
    <row r="932" spans="2:11" x14ac:dyDescent="0.25">
      <c r="B932">
        <v>435</v>
      </c>
      <c r="C932" s="94" t="s">
        <v>2154</v>
      </c>
      <c r="D932" s="94" t="s">
        <v>1233</v>
      </c>
      <c r="G932">
        <v>435</v>
      </c>
      <c r="H932" s="98" t="s">
        <v>2934</v>
      </c>
      <c r="I932" s="97">
        <v>32331</v>
      </c>
      <c r="J932" s="96">
        <v>1.2999999999999999E-2</v>
      </c>
      <c r="K932" s="96">
        <v>930</v>
      </c>
    </row>
    <row r="933" spans="2:11" x14ac:dyDescent="0.25">
      <c r="B933">
        <v>446</v>
      </c>
      <c r="C933" s="94" t="s">
        <v>2155</v>
      </c>
      <c r="D933" s="94" t="s">
        <v>1234</v>
      </c>
      <c r="G933">
        <v>446</v>
      </c>
      <c r="H933" s="98" t="s">
        <v>2935</v>
      </c>
      <c r="I933" s="97">
        <v>32331</v>
      </c>
      <c r="J933" s="96">
        <v>1.2999999999999999E-2</v>
      </c>
      <c r="K933" s="96">
        <v>931</v>
      </c>
    </row>
    <row r="934" spans="2:11" x14ac:dyDescent="0.25">
      <c r="B934">
        <v>457</v>
      </c>
      <c r="C934" s="94" t="s">
        <v>2156</v>
      </c>
      <c r="D934" s="94" t="s">
        <v>1235</v>
      </c>
      <c r="G934">
        <v>457</v>
      </c>
      <c r="H934" s="98" t="s">
        <v>2936</v>
      </c>
      <c r="I934" s="97">
        <v>32331</v>
      </c>
      <c r="J934" s="96">
        <v>1.2999999999999999E-2</v>
      </c>
      <c r="K934" s="96">
        <v>932</v>
      </c>
    </row>
    <row r="935" spans="2:11" x14ac:dyDescent="0.25">
      <c r="B935">
        <v>468</v>
      </c>
      <c r="C935" s="94" t="s">
        <v>2157</v>
      </c>
      <c r="D935" s="94" t="s">
        <v>1236</v>
      </c>
      <c r="G935">
        <v>468</v>
      </c>
      <c r="H935" s="98" t="s">
        <v>878</v>
      </c>
      <c r="I935" s="97">
        <v>32331</v>
      </c>
      <c r="J935" s="96">
        <v>1.2999999999999999E-2</v>
      </c>
      <c r="K935" s="96">
        <v>933</v>
      </c>
    </row>
    <row r="936" spans="2:11" x14ac:dyDescent="0.25">
      <c r="B936">
        <v>479</v>
      </c>
      <c r="C936" s="94" t="s">
        <v>2158</v>
      </c>
      <c r="D936" s="94" t="s">
        <v>1237</v>
      </c>
      <c r="G936">
        <v>479</v>
      </c>
      <c r="H936" s="98" t="s">
        <v>1639</v>
      </c>
      <c r="I936" s="97">
        <v>32331</v>
      </c>
      <c r="J936" s="96">
        <v>1.2999999999999999E-2</v>
      </c>
      <c r="K936" s="96">
        <v>934</v>
      </c>
    </row>
    <row r="937" spans="2:11" x14ac:dyDescent="0.25">
      <c r="B937">
        <v>490</v>
      </c>
      <c r="C937" s="94" t="s">
        <v>2159</v>
      </c>
      <c r="D937" s="94" t="s">
        <v>1238</v>
      </c>
      <c r="G937">
        <v>490</v>
      </c>
      <c r="H937" s="98" t="s">
        <v>2937</v>
      </c>
      <c r="I937" s="97">
        <v>32331</v>
      </c>
      <c r="J937" s="96">
        <v>1.2999999999999999E-2</v>
      </c>
      <c r="K937" s="96">
        <v>935</v>
      </c>
    </row>
    <row r="938" spans="2:11" x14ac:dyDescent="0.25">
      <c r="B938">
        <v>500</v>
      </c>
      <c r="C938" s="94" t="s">
        <v>2160</v>
      </c>
      <c r="D938" s="94" t="s">
        <v>1239</v>
      </c>
      <c r="G938">
        <v>500</v>
      </c>
      <c r="H938" s="98" t="s">
        <v>2938</v>
      </c>
      <c r="I938" s="97">
        <v>32331</v>
      </c>
      <c r="J938" s="96">
        <v>1.2999999999999999E-2</v>
      </c>
      <c r="K938" s="96">
        <v>936</v>
      </c>
    </row>
    <row r="939" spans="2:11" x14ac:dyDescent="0.25">
      <c r="B939">
        <v>511</v>
      </c>
      <c r="C939" s="94" t="s">
        <v>2161</v>
      </c>
      <c r="D939" s="94" t="s">
        <v>1240</v>
      </c>
      <c r="G939">
        <v>511</v>
      </c>
      <c r="H939" s="98" t="s">
        <v>2939</v>
      </c>
      <c r="I939" s="97">
        <v>32331</v>
      </c>
      <c r="J939" s="96">
        <v>1.2999999999999999E-2</v>
      </c>
      <c r="K939" s="96">
        <v>937</v>
      </c>
    </row>
    <row r="940" spans="2:11" x14ac:dyDescent="0.25">
      <c r="B940">
        <v>522</v>
      </c>
      <c r="C940" s="94" t="s">
        <v>2162</v>
      </c>
      <c r="D940" s="94" t="s">
        <v>1241</v>
      </c>
      <c r="G940">
        <v>522</v>
      </c>
      <c r="H940" s="98" t="s">
        <v>2940</v>
      </c>
      <c r="I940" s="97">
        <v>32331</v>
      </c>
      <c r="J940" s="96">
        <v>1.2999999999999999E-2</v>
      </c>
      <c r="K940" s="96">
        <v>938</v>
      </c>
    </row>
    <row r="941" spans="2:11" x14ac:dyDescent="0.25">
      <c r="B941">
        <v>533</v>
      </c>
      <c r="C941" s="94" t="s">
        <v>2163</v>
      </c>
      <c r="D941" s="94" t="s">
        <v>1242</v>
      </c>
      <c r="G941">
        <v>533</v>
      </c>
      <c r="H941" s="98" t="s">
        <v>2941</v>
      </c>
      <c r="I941" s="97">
        <v>32331</v>
      </c>
      <c r="J941" s="96">
        <v>1.2999999999999999E-2</v>
      </c>
      <c r="K941" s="96">
        <v>939</v>
      </c>
    </row>
    <row r="942" spans="2:11" x14ac:dyDescent="0.25">
      <c r="B942">
        <v>544</v>
      </c>
      <c r="C942" s="94" t="s">
        <v>2164</v>
      </c>
      <c r="D942" s="94" t="s">
        <v>1243</v>
      </c>
      <c r="G942">
        <v>544</v>
      </c>
      <c r="H942" s="98" t="s">
        <v>2942</v>
      </c>
      <c r="I942" s="97">
        <v>32331</v>
      </c>
      <c r="J942" s="96">
        <v>1.2999999999999999E-2</v>
      </c>
      <c r="K942" s="96">
        <v>940</v>
      </c>
    </row>
    <row r="943" spans="2:11" x14ac:dyDescent="0.25">
      <c r="B943">
        <v>555</v>
      </c>
      <c r="C943" s="94" t="s">
        <v>2165</v>
      </c>
      <c r="D943" s="94" t="s">
        <v>1244</v>
      </c>
      <c r="G943">
        <v>555</v>
      </c>
      <c r="H943" s="98" t="s">
        <v>2943</v>
      </c>
      <c r="I943" s="97">
        <v>32331</v>
      </c>
      <c r="J943" s="96">
        <v>1.2999999999999999E-2</v>
      </c>
      <c r="K943" s="96">
        <v>941</v>
      </c>
    </row>
    <row r="944" spans="2:11" x14ac:dyDescent="0.25">
      <c r="B944">
        <v>566</v>
      </c>
      <c r="C944" s="94" t="s">
        <v>514</v>
      </c>
      <c r="D944" s="94" t="s">
        <v>1245</v>
      </c>
      <c r="G944">
        <v>566</v>
      </c>
      <c r="H944" s="98" t="s">
        <v>2944</v>
      </c>
      <c r="I944" s="97">
        <v>32331</v>
      </c>
      <c r="J944" s="96">
        <v>1.2999999999999999E-2</v>
      </c>
      <c r="K944" s="96">
        <v>942</v>
      </c>
    </row>
    <row r="945" spans="2:11" x14ac:dyDescent="0.25">
      <c r="B945">
        <v>577</v>
      </c>
      <c r="C945" s="94" t="s">
        <v>2166</v>
      </c>
      <c r="D945" s="94" t="s">
        <v>1246</v>
      </c>
      <c r="G945">
        <v>577</v>
      </c>
      <c r="H945" s="98" t="s">
        <v>2044</v>
      </c>
      <c r="I945" s="97">
        <v>32331</v>
      </c>
      <c r="J945" s="96">
        <v>1.2999999999999999E-2</v>
      </c>
      <c r="K945" s="96">
        <v>943</v>
      </c>
    </row>
    <row r="946" spans="2:11" x14ac:dyDescent="0.25">
      <c r="B946">
        <v>587</v>
      </c>
      <c r="C946" s="94" t="s">
        <v>2167</v>
      </c>
      <c r="D946" s="94" t="s">
        <v>1247</v>
      </c>
      <c r="G946">
        <v>587</v>
      </c>
      <c r="H946" s="98" t="s">
        <v>2945</v>
      </c>
      <c r="I946" s="97">
        <v>32331</v>
      </c>
      <c r="J946" s="96">
        <v>1.2999999999999999E-2</v>
      </c>
      <c r="K946" s="96">
        <v>944</v>
      </c>
    </row>
    <row r="947" spans="2:11" x14ac:dyDescent="0.25">
      <c r="B947">
        <v>598</v>
      </c>
      <c r="C947" s="94" t="s">
        <v>2168</v>
      </c>
      <c r="D947" s="94" t="s">
        <v>1248</v>
      </c>
      <c r="G947">
        <v>598</v>
      </c>
      <c r="H947" s="98" t="s">
        <v>2946</v>
      </c>
      <c r="I947" s="97">
        <v>32331</v>
      </c>
      <c r="J947" s="96">
        <v>1.2999999999999999E-2</v>
      </c>
      <c r="K947" s="96">
        <v>945</v>
      </c>
    </row>
    <row r="948" spans="2:11" x14ac:dyDescent="0.25">
      <c r="B948">
        <v>609</v>
      </c>
      <c r="C948" s="94" t="s">
        <v>2169</v>
      </c>
      <c r="D948" s="94" t="s">
        <v>1249</v>
      </c>
      <c r="G948">
        <v>609</v>
      </c>
      <c r="H948" s="98" t="s">
        <v>2947</v>
      </c>
      <c r="I948" s="97">
        <v>32331</v>
      </c>
      <c r="J948" s="96">
        <v>1.2999999999999999E-2</v>
      </c>
      <c r="K948" s="96">
        <v>946</v>
      </c>
    </row>
    <row r="949" spans="2:11" x14ac:dyDescent="0.25">
      <c r="B949">
        <v>620</v>
      </c>
      <c r="C949" s="94" t="s">
        <v>2170</v>
      </c>
      <c r="D949" s="94" t="s">
        <v>1250</v>
      </c>
      <c r="G949">
        <v>620</v>
      </c>
      <c r="H949" s="98" t="s">
        <v>1542</v>
      </c>
      <c r="I949" s="97">
        <v>32331</v>
      </c>
      <c r="J949" s="96">
        <v>1.2999999999999999E-2</v>
      </c>
      <c r="K949" s="96">
        <v>947</v>
      </c>
    </row>
    <row r="950" spans="2:11" x14ac:dyDescent="0.25">
      <c r="B950">
        <v>631</v>
      </c>
      <c r="C950" s="94" t="s">
        <v>2171</v>
      </c>
      <c r="D950" s="94" t="s">
        <v>1251</v>
      </c>
      <c r="G950">
        <v>631</v>
      </c>
      <c r="H950" s="98" t="s">
        <v>2948</v>
      </c>
      <c r="I950" s="97">
        <v>32331</v>
      </c>
      <c r="J950" s="96">
        <v>1.2999999999999999E-2</v>
      </c>
      <c r="K950" s="96">
        <v>948</v>
      </c>
    </row>
    <row r="951" spans="2:11" x14ac:dyDescent="0.25">
      <c r="B951">
        <v>642</v>
      </c>
      <c r="C951" s="94" t="s">
        <v>2172</v>
      </c>
      <c r="D951" s="94" t="s">
        <v>1252</v>
      </c>
      <c r="G951">
        <v>642</v>
      </c>
      <c r="H951" s="98" t="s">
        <v>2949</v>
      </c>
      <c r="I951" s="97">
        <v>32331</v>
      </c>
      <c r="J951" s="96">
        <v>1.2999999999999999E-2</v>
      </c>
      <c r="K951" s="96">
        <v>949</v>
      </c>
    </row>
    <row r="952" spans="2:11" x14ac:dyDescent="0.25">
      <c r="B952">
        <v>653</v>
      </c>
      <c r="C952" s="94" t="s">
        <v>2173</v>
      </c>
      <c r="D952" s="94" t="s">
        <v>1253</v>
      </c>
      <c r="G952">
        <v>653</v>
      </c>
      <c r="H952" s="98" t="s">
        <v>2950</v>
      </c>
      <c r="I952" s="97">
        <v>32331</v>
      </c>
      <c r="J952" s="96">
        <v>1.2999999999999999E-2</v>
      </c>
      <c r="K952" s="96">
        <v>950</v>
      </c>
    </row>
    <row r="953" spans="2:11" x14ac:dyDescent="0.25">
      <c r="B953">
        <v>664</v>
      </c>
      <c r="C953" s="94" t="s">
        <v>2174</v>
      </c>
      <c r="D953" s="94" t="s">
        <v>1254</v>
      </c>
      <c r="G953">
        <v>664</v>
      </c>
      <c r="H953" s="98" t="s">
        <v>2951</v>
      </c>
      <c r="I953" s="97">
        <v>32331</v>
      </c>
      <c r="J953" s="96">
        <v>1.2999999999999999E-2</v>
      </c>
      <c r="K953" s="96">
        <v>951</v>
      </c>
    </row>
    <row r="954" spans="2:11" x14ac:dyDescent="0.25">
      <c r="B954">
        <v>674</v>
      </c>
      <c r="C954" s="94" t="s">
        <v>2175</v>
      </c>
      <c r="D954" s="94" t="s">
        <v>1255</v>
      </c>
      <c r="G954">
        <v>674</v>
      </c>
      <c r="H954" s="98" t="s">
        <v>2952</v>
      </c>
      <c r="I954" s="97">
        <v>32331</v>
      </c>
      <c r="J954" s="96">
        <v>1.2999999999999999E-2</v>
      </c>
      <c r="K954" s="96">
        <v>952</v>
      </c>
    </row>
    <row r="955" spans="2:11" x14ac:dyDescent="0.25">
      <c r="B955">
        <v>685</v>
      </c>
      <c r="C955" s="94" t="s">
        <v>1182</v>
      </c>
      <c r="D955" s="94" t="s">
        <v>1256</v>
      </c>
      <c r="G955">
        <v>685</v>
      </c>
      <c r="H955" s="98" t="s">
        <v>2953</v>
      </c>
      <c r="I955" s="97">
        <v>32331</v>
      </c>
      <c r="J955" s="96">
        <v>1.2999999999999999E-2</v>
      </c>
      <c r="K955" s="96">
        <v>953</v>
      </c>
    </row>
    <row r="956" spans="2:11" x14ac:dyDescent="0.25">
      <c r="B956">
        <v>696</v>
      </c>
      <c r="C956" s="94" t="s">
        <v>2176</v>
      </c>
      <c r="D956" s="94" t="s">
        <v>1257</v>
      </c>
      <c r="G956">
        <v>696</v>
      </c>
      <c r="H956" s="98" t="s">
        <v>2954</v>
      </c>
      <c r="I956" s="97">
        <v>32331</v>
      </c>
      <c r="J956" s="96">
        <v>1.2999999999999999E-2</v>
      </c>
      <c r="K956" s="96">
        <v>954</v>
      </c>
    </row>
    <row r="957" spans="2:11" x14ac:dyDescent="0.25">
      <c r="B957">
        <v>707</v>
      </c>
      <c r="C957" s="94" t="s">
        <v>2177</v>
      </c>
      <c r="D957" s="94" t="s">
        <v>1258</v>
      </c>
      <c r="G957">
        <v>707</v>
      </c>
      <c r="H957" s="98" t="s">
        <v>2955</v>
      </c>
      <c r="I957" s="97">
        <v>32331</v>
      </c>
      <c r="J957" s="96">
        <v>1.2999999999999999E-2</v>
      </c>
      <c r="K957" s="96">
        <v>955</v>
      </c>
    </row>
    <row r="958" spans="2:11" x14ac:dyDescent="0.25">
      <c r="B958">
        <v>718</v>
      </c>
      <c r="C958" s="94" t="s">
        <v>2178</v>
      </c>
      <c r="D958" s="94" t="s">
        <v>1259</v>
      </c>
      <c r="G958">
        <v>718</v>
      </c>
      <c r="H958" s="98" t="s">
        <v>2956</v>
      </c>
      <c r="I958" s="97">
        <v>32331</v>
      </c>
      <c r="J958" s="96">
        <v>1.2999999999999999E-2</v>
      </c>
      <c r="K958" s="96">
        <v>956</v>
      </c>
    </row>
    <row r="959" spans="2:11" x14ac:dyDescent="0.25">
      <c r="B959">
        <v>729</v>
      </c>
      <c r="C959" s="94" t="s">
        <v>2179</v>
      </c>
      <c r="D959" s="94" t="s">
        <v>1260</v>
      </c>
      <c r="G959">
        <v>729</v>
      </c>
      <c r="H959" s="98" t="s">
        <v>2957</v>
      </c>
      <c r="I959" s="97">
        <v>32331</v>
      </c>
      <c r="J959" s="96">
        <v>1.2999999999999999E-2</v>
      </c>
      <c r="K959" s="96">
        <v>957</v>
      </c>
    </row>
    <row r="960" spans="2:11" x14ac:dyDescent="0.25">
      <c r="B960">
        <v>740</v>
      </c>
      <c r="C960" s="94" t="s">
        <v>2180</v>
      </c>
      <c r="D960" s="94" t="s">
        <v>1261</v>
      </c>
      <c r="G960">
        <v>740</v>
      </c>
      <c r="H960" s="98" t="s">
        <v>2958</v>
      </c>
      <c r="I960" s="97">
        <v>32331</v>
      </c>
      <c r="J960" s="96">
        <v>1.2999999999999999E-2</v>
      </c>
      <c r="K960" s="96">
        <v>958</v>
      </c>
    </row>
    <row r="961" spans="2:11" x14ac:dyDescent="0.25">
      <c r="B961">
        <v>750</v>
      </c>
      <c r="C961" s="94" t="s">
        <v>715</v>
      </c>
      <c r="D961" s="94" t="s">
        <v>1262</v>
      </c>
      <c r="G961">
        <v>750</v>
      </c>
      <c r="H961" s="98" t="s">
        <v>2959</v>
      </c>
      <c r="I961" s="97">
        <v>32331</v>
      </c>
      <c r="J961" s="96">
        <v>1.2999999999999999E-2</v>
      </c>
      <c r="K961" s="96">
        <v>959</v>
      </c>
    </row>
    <row r="962" spans="2:11" x14ac:dyDescent="0.25">
      <c r="B962">
        <v>761</v>
      </c>
      <c r="C962" s="94" t="s">
        <v>2181</v>
      </c>
      <c r="D962" s="94" t="s">
        <v>1263</v>
      </c>
      <c r="G962">
        <v>761</v>
      </c>
      <c r="H962" s="98" t="s">
        <v>2960</v>
      </c>
      <c r="I962" s="97">
        <v>32331</v>
      </c>
      <c r="J962" s="96">
        <v>1.2999999999999999E-2</v>
      </c>
      <c r="K962" s="96">
        <v>960</v>
      </c>
    </row>
    <row r="963" spans="2:11" x14ac:dyDescent="0.25">
      <c r="B963">
        <v>772</v>
      </c>
      <c r="C963" s="94" t="s">
        <v>2182</v>
      </c>
      <c r="D963" s="94" t="s">
        <v>1264</v>
      </c>
      <c r="G963">
        <v>772</v>
      </c>
      <c r="H963" s="98" t="s">
        <v>2961</v>
      </c>
      <c r="I963" s="97">
        <v>32331</v>
      </c>
      <c r="J963" s="96">
        <v>1.2999999999999999E-2</v>
      </c>
      <c r="K963" s="96">
        <v>961</v>
      </c>
    </row>
    <row r="964" spans="2:11" x14ac:dyDescent="0.25">
      <c r="B964">
        <v>783</v>
      </c>
      <c r="C964" s="94" t="s">
        <v>2183</v>
      </c>
      <c r="D964" s="94" t="s">
        <v>1265</v>
      </c>
      <c r="G964">
        <v>783</v>
      </c>
      <c r="H964" s="98" t="s">
        <v>2962</v>
      </c>
      <c r="I964" s="97">
        <v>29844</v>
      </c>
      <c r="J964" s="96">
        <v>1.2E-2</v>
      </c>
      <c r="K964" s="96">
        <v>962</v>
      </c>
    </row>
    <row r="965" spans="2:11" x14ac:dyDescent="0.25">
      <c r="B965">
        <v>794</v>
      </c>
      <c r="C965" s="94" t="s">
        <v>2184</v>
      </c>
      <c r="D965" s="94" t="s">
        <v>1266</v>
      </c>
      <c r="G965">
        <v>794</v>
      </c>
      <c r="H965" s="98" t="s">
        <v>2963</v>
      </c>
      <c r="I965" s="97">
        <v>29844</v>
      </c>
      <c r="J965" s="96">
        <v>1.2E-2</v>
      </c>
      <c r="K965" s="96">
        <v>963</v>
      </c>
    </row>
    <row r="966" spans="2:11" x14ac:dyDescent="0.25">
      <c r="B966">
        <v>805</v>
      </c>
      <c r="C966" s="94" t="s">
        <v>2185</v>
      </c>
      <c r="D966" s="94" t="s">
        <v>1267</v>
      </c>
      <c r="G966">
        <v>805</v>
      </c>
      <c r="H966" s="98" t="s">
        <v>1559</v>
      </c>
      <c r="I966" s="97">
        <v>29844</v>
      </c>
      <c r="J966" s="96">
        <v>1.2E-2</v>
      </c>
      <c r="K966" s="96">
        <v>964</v>
      </c>
    </row>
    <row r="967" spans="2:11" x14ac:dyDescent="0.25">
      <c r="B967">
        <v>816</v>
      </c>
      <c r="C967" s="94" t="s">
        <v>2186</v>
      </c>
      <c r="D967" s="94" t="s">
        <v>1268</v>
      </c>
      <c r="G967">
        <v>816</v>
      </c>
      <c r="H967" s="98" t="s">
        <v>2964</v>
      </c>
      <c r="I967" s="97">
        <v>29844</v>
      </c>
      <c r="J967" s="96">
        <v>1.2E-2</v>
      </c>
      <c r="K967" s="96">
        <v>965</v>
      </c>
    </row>
    <row r="968" spans="2:11" x14ac:dyDescent="0.25">
      <c r="B968">
        <v>827</v>
      </c>
      <c r="C968" s="94" t="s">
        <v>2187</v>
      </c>
      <c r="D968" s="94" t="s">
        <v>1269</v>
      </c>
      <c r="G968">
        <v>827</v>
      </c>
      <c r="H968" s="98" t="s">
        <v>2965</v>
      </c>
      <c r="I968" s="97">
        <v>29844</v>
      </c>
      <c r="J968" s="96">
        <v>1.2E-2</v>
      </c>
      <c r="K968" s="96">
        <v>966</v>
      </c>
    </row>
    <row r="969" spans="2:11" x14ac:dyDescent="0.25">
      <c r="B969">
        <v>837</v>
      </c>
      <c r="C969" s="94" t="s">
        <v>1272</v>
      </c>
      <c r="D969" s="94" t="s">
        <v>1270</v>
      </c>
      <c r="G969">
        <v>837</v>
      </c>
      <c r="H969" s="98" t="s">
        <v>2966</v>
      </c>
      <c r="I969" s="97">
        <v>29844</v>
      </c>
      <c r="J969" s="96">
        <v>1.2E-2</v>
      </c>
      <c r="K969" s="96">
        <v>967</v>
      </c>
    </row>
    <row r="970" spans="2:11" x14ac:dyDescent="0.25">
      <c r="B970">
        <v>848</v>
      </c>
      <c r="C970" s="94" t="s">
        <v>2188</v>
      </c>
      <c r="D970" s="94" t="s">
        <v>1271</v>
      </c>
      <c r="G970">
        <v>848</v>
      </c>
      <c r="H970" s="98" t="s">
        <v>2967</v>
      </c>
      <c r="I970" s="97">
        <v>29844</v>
      </c>
      <c r="J970" s="96">
        <v>1.2E-2</v>
      </c>
      <c r="K970" s="96">
        <v>968</v>
      </c>
    </row>
    <row r="971" spans="2:11" x14ac:dyDescent="0.25">
      <c r="B971">
        <v>859</v>
      </c>
      <c r="C971" s="94" t="s">
        <v>2189</v>
      </c>
      <c r="D971" s="94" t="s">
        <v>1272</v>
      </c>
      <c r="G971">
        <v>859</v>
      </c>
      <c r="H971" s="98" t="s">
        <v>2968</v>
      </c>
      <c r="I971" s="97">
        <v>29844</v>
      </c>
      <c r="J971" s="96">
        <v>1.2E-2</v>
      </c>
      <c r="K971" s="96">
        <v>969</v>
      </c>
    </row>
    <row r="972" spans="2:11" x14ac:dyDescent="0.25">
      <c r="B972">
        <v>870</v>
      </c>
      <c r="C972" s="94" t="s">
        <v>2190</v>
      </c>
      <c r="D972" s="94" t="s">
        <v>1273</v>
      </c>
      <c r="G972">
        <v>870</v>
      </c>
      <c r="H972" s="98" t="s">
        <v>2969</v>
      </c>
      <c r="I972" s="97">
        <v>29844</v>
      </c>
      <c r="J972" s="96">
        <v>1.2E-2</v>
      </c>
      <c r="K972" s="96">
        <v>970</v>
      </c>
    </row>
    <row r="973" spans="2:11" x14ac:dyDescent="0.25">
      <c r="B973">
        <v>881</v>
      </c>
      <c r="C973" s="94" t="s">
        <v>2191</v>
      </c>
      <c r="D973" s="94" t="s">
        <v>1274</v>
      </c>
      <c r="G973">
        <v>881</v>
      </c>
      <c r="H973" s="98" t="s">
        <v>2970</v>
      </c>
      <c r="I973" s="97">
        <v>29844</v>
      </c>
      <c r="J973" s="96">
        <v>1.2E-2</v>
      </c>
      <c r="K973" s="96">
        <v>971</v>
      </c>
    </row>
    <row r="974" spans="2:11" x14ac:dyDescent="0.25">
      <c r="B974">
        <v>892</v>
      </c>
      <c r="C974" s="94" t="s">
        <v>2192</v>
      </c>
      <c r="D974" s="94" t="s">
        <v>1275</v>
      </c>
      <c r="G974">
        <v>892</v>
      </c>
      <c r="H974" s="98" t="s">
        <v>2971</v>
      </c>
      <c r="I974" s="97">
        <v>29844</v>
      </c>
      <c r="J974" s="96">
        <v>1.2E-2</v>
      </c>
      <c r="K974" s="96">
        <v>972</v>
      </c>
    </row>
    <row r="975" spans="2:11" x14ac:dyDescent="0.25">
      <c r="B975">
        <v>903</v>
      </c>
      <c r="C975" s="94" t="s">
        <v>2193</v>
      </c>
      <c r="D975" s="94" t="s">
        <v>1276</v>
      </c>
      <c r="G975">
        <v>903</v>
      </c>
      <c r="H975" s="98" t="s">
        <v>2972</v>
      </c>
      <c r="I975" s="97">
        <v>29844</v>
      </c>
      <c r="J975" s="96">
        <v>1.2E-2</v>
      </c>
      <c r="K975" s="96">
        <v>973</v>
      </c>
    </row>
    <row r="976" spans="2:11" x14ac:dyDescent="0.25">
      <c r="B976">
        <v>914</v>
      </c>
      <c r="C976" s="94" t="s">
        <v>2194</v>
      </c>
      <c r="D976" s="94" t="s">
        <v>1277</v>
      </c>
      <c r="G976">
        <v>914</v>
      </c>
      <c r="H976" s="98" t="s">
        <v>2973</v>
      </c>
      <c r="I976" s="97">
        <v>29844</v>
      </c>
      <c r="J976" s="96">
        <v>1.2E-2</v>
      </c>
      <c r="K976" s="96">
        <v>974</v>
      </c>
    </row>
    <row r="977" spans="2:11" x14ac:dyDescent="0.25">
      <c r="B977">
        <v>924</v>
      </c>
      <c r="C977" s="94" t="s">
        <v>2195</v>
      </c>
      <c r="D977" s="94" t="s">
        <v>1278</v>
      </c>
      <c r="G977">
        <v>924</v>
      </c>
      <c r="H977" s="98" t="s">
        <v>2974</v>
      </c>
      <c r="I977" s="97">
        <v>29844</v>
      </c>
      <c r="J977" s="96">
        <v>1.2E-2</v>
      </c>
      <c r="K977" s="96">
        <v>975</v>
      </c>
    </row>
    <row r="978" spans="2:11" x14ac:dyDescent="0.25">
      <c r="B978">
        <v>935</v>
      </c>
      <c r="C978" s="94" t="s">
        <v>2196</v>
      </c>
      <c r="D978" s="94" t="s">
        <v>1279</v>
      </c>
      <c r="G978">
        <v>935</v>
      </c>
      <c r="H978" s="98" t="s">
        <v>2975</v>
      </c>
      <c r="I978" s="97">
        <v>29844</v>
      </c>
      <c r="J978" s="96">
        <v>1.2E-2</v>
      </c>
      <c r="K978" s="96">
        <v>976</v>
      </c>
    </row>
    <row r="979" spans="2:11" x14ac:dyDescent="0.25">
      <c r="B979">
        <v>940</v>
      </c>
      <c r="C979" s="94" t="s">
        <v>2197</v>
      </c>
      <c r="D979" s="94" t="s">
        <v>1280</v>
      </c>
      <c r="G979">
        <v>940</v>
      </c>
      <c r="H979" s="98" t="s">
        <v>2976</v>
      </c>
      <c r="I979" s="97">
        <v>29844</v>
      </c>
      <c r="J979" s="96">
        <v>1.2E-2</v>
      </c>
      <c r="K979" s="96">
        <v>977</v>
      </c>
    </row>
    <row r="980" spans="2:11" x14ac:dyDescent="0.25">
      <c r="B980">
        <v>946</v>
      </c>
      <c r="C980" s="94" t="s">
        <v>2198</v>
      </c>
      <c r="D980" s="94" t="s">
        <v>1281</v>
      </c>
      <c r="G980">
        <v>946</v>
      </c>
      <c r="H980" s="98" t="s">
        <v>2977</v>
      </c>
      <c r="I980" s="97">
        <v>29844</v>
      </c>
      <c r="J980" s="96">
        <v>1.2E-2</v>
      </c>
      <c r="K980" s="96">
        <v>978</v>
      </c>
    </row>
    <row r="981" spans="2:11" x14ac:dyDescent="0.25">
      <c r="B981">
        <v>948</v>
      </c>
      <c r="C981" s="94" t="s">
        <v>894</v>
      </c>
      <c r="D981" s="94" t="s">
        <v>1282</v>
      </c>
      <c r="G981">
        <v>948</v>
      </c>
      <c r="H981" s="98" t="s">
        <v>2978</v>
      </c>
      <c r="I981" s="97">
        <v>29844</v>
      </c>
      <c r="J981" s="96">
        <v>1.2E-2</v>
      </c>
      <c r="K981" s="96">
        <v>979</v>
      </c>
    </row>
    <row r="982" spans="2:11" x14ac:dyDescent="0.25">
      <c r="B982">
        <v>951</v>
      </c>
      <c r="C982" s="94" t="s">
        <v>2199</v>
      </c>
      <c r="D982" s="94" t="s">
        <v>1283</v>
      </c>
      <c r="G982">
        <v>951</v>
      </c>
      <c r="H982" s="98" t="s">
        <v>2979</v>
      </c>
      <c r="I982" s="97">
        <v>29844</v>
      </c>
      <c r="J982" s="96">
        <v>1.2E-2</v>
      </c>
      <c r="K982" s="96">
        <v>980</v>
      </c>
    </row>
    <row r="983" spans="2:11" x14ac:dyDescent="0.25">
      <c r="B983">
        <v>955</v>
      </c>
      <c r="C983" s="94" t="s">
        <v>2200</v>
      </c>
      <c r="D983" s="94" t="s">
        <v>1284</v>
      </c>
      <c r="G983">
        <v>955</v>
      </c>
      <c r="H983" s="98" t="s">
        <v>2980</v>
      </c>
      <c r="I983" s="97">
        <v>29844</v>
      </c>
      <c r="J983" s="96">
        <v>1.2E-2</v>
      </c>
      <c r="K983" s="96">
        <v>981</v>
      </c>
    </row>
    <row r="984" spans="2:11" x14ac:dyDescent="0.25">
      <c r="B984">
        <v>957</v>
      </c>
      <c r="C984" s="94" t="s">
        <v>2201</v>
      </c>
      <c r="D984" s="94" t="s">
        <v>1285</v>
      </c>
      <c r="G984">
        <v>957</v>
      </c>
      <c r="H984" s="98" t="s">
        <v>2981</v>
      </c>
      <c r="I984" s="97">
        <v>29844</v>
      </c>
      <c r="J984" s="96">
        <v>1.2E-2</v>
      </c>
      <c r="K984" s="96">
        <v>982</v>
      </c>
    </row>
    <row r="985" spans="2:11" x14ac:dyDescent="0.25">
      <c r="B985">
        <v>958</v>
      </c>
      <c r="C985" s="94" t="s">
        <v>2202</v>
      </c>
      <c r="D985" s="94" t="s">
        <v>1286</v>
      </c>
      <c r="G985">
        <v>958</v>
      </c>
      <c r="H985" s="98" t="s">
        <v>2982</v>
      </c>
      <c r="I985" s="97">
        <v>29844</v>
      </c>
      <c r="J985" s="96">
        <v>1.2E-2</v>
      </c>
      <c r="K985" s="96">
        <v>983</v>
      </c>
    </row>
    <row r="986" spans="2:11" x14ac:dyDescent="0.25">
      <c r="B986">
        <v>964</v>
      </c>
      <c r="C986" s="94" t="s">
        <v>2203</v>
      </c>
      <c r="D986" s="94" t="s">
        <v>1287</v>
      </c>
      <c r="G986">
        <v>964</v>
      </c>
      <c r="H986" s="98" t="s">
        <v>2983</v>
      </c>
      <c r="I986" s="97">
        <v>29844</v>
      </c>
      <c r="J986" s="96">
        <v>1.2E-2</v>
      </c>
      <c r="K986" s="96">
        <v>984</v>
      </c>
    </row>
    <row r="987" spans="2:11" x14ac:dyDescent="0.25">
      <c r="B987">
        <v>968</v>
      </c>
      <c r="C987" s="94" t="s">
        <v>2204</v>
      </c>
      <c r="D987" s="94" t="s">
        <v>1288</v>
      </c>
      <c r="G987">
        <v>968</v>
      </c>
      <c r="H987" s="98" t="s">
        <v>2984</v>
      </c>
      <c r="I987" s="97">
        <v>29844</v>
      </c>
      <c r="J987" s="96">
        <v>1.2E-2</v>
      </c>
      <c r="K987" s="96">
        <v>985</v>
      </c>
    </row>
    <row r="988" spans="2:11" x14ac:dyDescent="0.25">
      <c r="B988">
        <v>973</v>
      </c>
      <c r="C988" s="94" t="s">
        <v>2205</v>
      </c>
      <c r="D988" s="94" t="s">
        <v>1289</v>
      </c>
      <c r="G988">
        <v>973</v>
      </c>
      <c r="H988" s="98" t="s">
        <v>2985</v>
      </c>
      <c r="I988" s="97">
        <v>29844</v>
      </c>
      <c r="J988" s="96">
        <v>1.2E-2</v>
      </c>
      <c r="K988" s="96">
        <v>986</v>
      </c>
    </row>
    <row r="989" spans="2:11" x14ac:dyDescent="0.25">
      <c r="B989">
        <v>979</v>
      </c>
      <c r="C989" s="94" t="s">
        <v>2206</v>
      </c>
      <c r="D989" s="94" t="s">
        <v>1290</v>
      </c>
      <c r="G989">
        <v>979</v>
      </c>
      <c r="H989" s="98" t="s">
        <v>2986</v>
      </c>
      <c r="I989" s="97">
        <v>29844</v>
      </c>
      <c r="J989" s="96">
        <v>1.2E-2</v>
      </c>
      <c r="K989" s="96">
        <v>987</v>
      </c>
    </row>
    <row r="990" spans="2:11" x14ac:dyDescent="0.25">
      <c r="B990">
        <v>980</v>
      </c>
      <c r="C990" s="94" t="s">
        <v>2207</v>
      </c>
      <c r="D990" s="94" t="s">
        <v>1291</v>
      </c>
      <c r="G990">
        <v>980</v>
      </c>
      <c r="H990" s="98" t="s">
        <v>2987</v>
      </c>
      <c r="I990" s="97">
        <v>29844</v>
      </c>
      <c r="J990" s="96">
        <v>1.2E-2</v>
      </c>
      <c r="K990" s="96">
        <v>988</v>
      </c>
    </row>
    <row r="991" spans="2:11" x14ac:dyDescent="0.25">
      <c r="B991">
        <v>982</v>
      </c>
      <c r="C991" s="94" t="s">
        <v>2208</v>
      </c>
      <c r="D991" s="94" t="s">
        <v>1292</v>
      </c>
      <c r="G991">
        <v>982</v>
      </c>
      <c r="H991" s="98" t="s">
        <v>2988</v>
      </c>
      <c r="I991" s="97">
        <v>29844</v>
      </c>
      <c r="J991" s="96">
        <v>1.2E-2</v>
      </c>
      <c r="K991" s="96">
        <v>989</v>
      </c>
    </row>
    <row r="992" spans="2:11" x14ac:dyDescent="0.25">
      <c r="B992">
        <v>985</v>
      </c>
      <c r="C992" s="94" t="s">
        <v>2209</v>
      </c>
      <c r="D992" s="94" t="s">
        <v>1293</v>
      </c>
      <c r="G992">
        <v>985</v>
      </c>
      <c r="H992" s="98" t="s">
        <v>2989</v>
      </c>
      <c r="I992" s="97">
        <v>29844</v>
      </c>
      <c r="J992" s="96">
        <v>1.2E-2</v>
      </c>
      <c r="K992" s="96">
        <v>990</v>
      </c>
    </row>
    <row r="993" spans="2:11" x14ac:dyDescent="0.25">
      <c r="B993">
        <v>986</v>
      </c>
      <c r="C993" s="94" t="s">
        <v>2210</v>
      </c>
      <c r="D993" s="94" t="s">
        <v>1294</v>
      </c>
      <c r="G993">
        <v>986</v>
      </c>
      <c r="H993" s="98" t="s">
        <v>2990</v>
      </c>
      <c r="I993" s="97">
        <v>29844</v>
      </c>
      <c r="J993" s="96">
        <v>1.2E-2</v>
      </c>
      <c r="K993" s="96">
        <v>991</v>
      </c>
    </row>
    <row r="994" spans="2:11" x14ac:dyDescent="0.25">
      <c r="B994">
        <v>988</v>
      </c>
      <c r="C994" s="94" t="s">
        <v>2211</v>
      </c>
      <c r="D994" s="94" t="s">
        <v>1295</v>
      </c>
      <c r="G994">
        <v>988</v>
      </c>
      <c r="H994" s="98" t="s">
        <v>2991</v>
      </c>
      <c r="I994" s="97">
        <v>29844</v>
      </c>
      <c r="J994" s="96">
        <v>1.2E-2</v>
      </c>
      <c r="K994" s="96">
        <v>992</v>
      </c>
    </row>
    <row r="995" spans="2:11" x14ac:dyDescent="0.25">
      <c r="B995">
        <v>990</v>
      </c>
      <c r="C995" s="94" t="s">
        <v>2212</v>
      </c>
      <c r="D995" s="94" t="s">
        <v>1296</v>
      </c>
      <c r="G995">
        <v>990</v>
      </c>
      <c r="H995" s="98" t="s">
        <v>2992</v>
      </c>
      <c r="I995" s="97">
        <v>29844</v>
      </c>
      <c r="J995" s="96">
        <v>1.2E-2</v>
      </c>
      <c r="K995" s="96">
        <v>993</v>
      </c>
    </row>
    <row r="996" spans="2:11" x14ac:dyDescent="0.25">
      <c r="B996">
        <v>991</v>
      </c>
      <c r="C996" s="94" t="s">
        <v>2213</v>
      </c>
      <c r="D996" s="94" t="s">
        <v>1297</v>
      </c>
      <c r="G996">
        <v>991</v>
      </c>
      <c r="H996" s="98" t="s">
        <v>2993</v>
      </c>
      <c r="I996" s="97">
        <v>29844</v>
      </c>
      <c r="J996" s="96">
        <v>1.2E-2</v>
      </c>
      <c r="K996" s="96">
        <v>994</v>
      </c>
    </row>
    <row r="997" spans="2:11" x14ac:dyDescent="0.25">
      <c r="B997">
        <v>992</v>
      </c>
      <c r="C997" s="94" t="s">
        <v>2214</v>
      </c>
      <c r="D997" s="94" t="s">
        <v>1298</v>
      </c>
      <c r="G997">
        <v>992</v>
      </c>
      <c r="H997" s="98" t="s">
        <v>2994</v>
      </c>
      <c r="I997" s="97">
        <v>29844</v>
      </c>
      <c r="J997" s="96">
        <v>1.2E-2</v>
      </c>
      <c r="K997" s="96">
        <v>995</v>
      </c>
    </row>
    <row r="998" spans="2:11" x14ac:dyDescent="0.25">
      <c r="B998">
        <v>993</v>
      </c>
      <c r="C998" s="94" t="s">
        <v>2215</v>
      </c>
      <c r="D998" s="94" t="s">
        <v>1299</v>
      </c>
      <c r="G998">
        <v>993</v>
      </c>
      <c r="H998" s="98" t="s">
        <v>2995</v>
      </c>
      <c r="I998" s="97">
        <v>29844</v>
      </c>
      <c r="J998" s="96">
        <v>1.2E-2</v>
      </c>
      <c r="K998" s="96">
        <v>996</v>
      </c>
    </row>
    <row r="999" spans="2:11" x14ac:dyDescent="0.25">
      <c r="B999">
        <v>994</v>
      </c>
      <c r="C999" s="94" t="s">
        <v>2216</v>
      </c>
      <c r="D999" s="94" t="s">
        <v>1300</v>
      </c>
      <c r="G999">
        <v>994</v>
      </c>
      <c r="H999" s="98" t="s">
        <v>2996</v>
      </c>
      <c r="I999" s="97">
        <v>29844</v>
      </c>
      <c r="J999" s="96">
        <v>1.2E-2</v>
      </c>
      <c r="K999" s="96">
        <v>997</v>
      </c>
    </row>
    <row r="1000" spans="2:11" x14ac:dyDescent="0.25">
      <c r="B1000">
        <v>995</v>
      </c>
      <c r="C1000" s="94" t="s">
        <v>2217</v>
      </c>
      <c r="D1000" s="94" t="s">
        <v>1301</v>
      </c>
      <c r="G1000">
        <v>995</v>
      </c>
      <c r="H1000" s="98" t="s">
        <v>1245</v>
      </c>
      <c r="I1000" s="97">
        <v>29844</v>
      </c>
      <c r="J1000" s="96">
        <v>1.2E-2</v>
      </c>
      <c r="K1000" s="96">
        <v>998</v>
      </c>
    </row>
    <row r="1001" spans="2:11" x14ac:dyDescent="0.25">
      <c r="B1001">
        <v>996</v>
      </c>
      <c r="C1001" s="94" t="s">
        <v>2218</v>
      </c>
      <c r="D1001" s="94" t="s">
        <v>1302</v>
      </c>
      <c r="G1001">
        <v>996</v>
      </c>
      <c r="H1001" s="98" t="s">
        <v>1679</v>
      </c>
      <c r="I1001" s="97">
        <v>29844</v>
      </c>
      <c r="J1001" s="96">
        <v>1.2E-2</v>
      </c>
      <c r="K1001" s="96">
        <v>999</v>
      </c>
    </row>
    <row r="1002" spans="2:11" x14ac:dyDescent="0.25">
      <c r="B1002">
        <v>998</v>
      </c>
      <c r="C1002" s="94" t="s">
        <v>2219</v>
      </c>
      <c r="D1002" s="94" t="s">
        <v>1303</v>
      </c>
      <c r="G1002">
        <v>998</v>
      </c>
      <c r="H1002" s="98" t="s">
        <v>2997</v>
      </c>
      <c r="I1002" s="97">
        <v>29844</v>
      </c>
      <c r="J1002" s="96">
        <v>1.2E-2</v>
      </c>
      <c r="K1002" s="96">
        <v>1000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26</vt:i4>
      </vt:variant>
    </vt:vector>
  </HeadingPairs>
  <TitlesOfParts>
    <vt:vector size="26" baseType="lpstr">
      <vt:lpstr>Hoja1</vt:lpstr>
      <vt:lpstr>Hoja2</vt:lpstr>
      <vt:lpstr>Tablas de Selección</vt:lpstr>
      <vt:lpstr>Rango Militar</vt:lpstr>
      <vt:lpstr>Tabla de posibilidad Posicion</vt:lpstr>
      <vt:lpstr>Tabla de posibilidad Pos Ag</vt:lpstr>
      <vt:lpstr>H Generales</vt:lpstr>
      <vt:lpstr>Revelación</vt:lpstr>
      <vt:lpstr>Trastornos</vt:lpstr>
      <vt:lpstr>Random HG</vt:lpstr>
      <vt:lpstr>H Investigación</vt:lpstr>
      <vt:lpstr>Servicio Militar</vt:lpstr>
      <vt:lpstr>Departamentos</vt:lpstr>
      <vt:lpstr>Otros</vt:lpstr>
      <vt:lpstr>Tabla de posibilidad HG</vt:lpstr>
      <vt:lpstr>Tabla de posibilidad HI</vt:lpstr>
      <vt:lpstr>Tabla de posibilidad Requisitos</vt:lpstr>
      <vt:lpstr>Tabla de posibilidad Localizaci</vt:lpstr>
      <vt:lpstr>Tabla de posibilidad Agencia</vt:lpstr>
      <vt:lpstr>Tabla de posibilidad</vt:lpstr>
      <vt:lpstr>Aleatorios</vt:lpstr>
      <vt:lpstr>Aleatorios2</vt:lpstr>
      <vt:lpstr>Aleatorios3</vt:lpstr>
      <vt:lpstr>Aleatorios NoAcumulativos</vt:lpstr>
      <vt:lpstr>Aleatorios NoAcumulativos2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Darksoul</dc:creator>
  <cp:lastModifiedBy>Roberto Darksoul</cp:lastModifiedBy>
  <cp:lastPrinted>2021-08-11T14:48:51Z</cp:lastPrinted>
  <dcterms:created xsi:type="dcterms:W3CDTF">2021-07-15T17:16:15Z</dcterms:created>
  <dcterms:modified xsi:type="dcterms:W3CDTF">2021-08-11T14:48:58Z</dcterms:modified>
</cp:coreProperties>
</file>